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S:\ECBC Labbeling af Covered Bonds\2021Q3\"/>
    </mc:Choice>
  </mc:AlternateContent>
  <xr:revisionPtr revIDLastSave="0" documentId="13_ncr:1_{1100C173-2668-4C23-8C92-CEB5052B041D}" xr6:coauthVersionLast="46" xr6:coauthVersionMax="46" xr10:uidLastSave="{00000000-0000-0000-0000-000000000000}"/>
  <bookViews>
    <workbookView xWindow="-120" yWindow="-120" windowWidth="29040" windowHeight="17640" tabRatio="879" activeTab="1" xr2:uid="{00000000-000D-0000-FFFF-FFFF00000000}"/>
  </bookViews>
  <sheets>
    <sheet name="Disclaimer" sheetId="13" r:id="rId1"/>
    <sheet name="Introduction" sheetId="5" r:id="rId2"/>
    <sheet name="FAQ" sheetId="7" r:id="rId3"/>
    <sheet name="A. HTT General" sheetId="8" r:id="rId4"/>
    <sheet name="B1. HTT Mortgage Assets" sheetId="9" r:id="rId5"/>
    <sheet name="C. HTT Harmonised Glossary" sheetId="12" r:id="rId6"/>
    <sheet name="D. NTT Front page" sheetId="23" r:id="rId7"/>
    <sheet name="D. NTT Contents" sheetId="24" r:id="rId8"/>
    <sheet name="D. General Issuer Details" sheetId="25" r:id="rId9"/>
    <sheet name="D. G1-G4 - Cover pool inform." sheetId="26" r:id="rId10"/>
    <sheet name="D. Table 1-3 - Lending" sheetId="27" r:id="rId11"/>
    <sheet name="D. Table 4 - LTV" sheetId="28" r:id="rId12"/>
    <sheet name="D. Table 5 - Region" sheetId="29" r:id="rId13"/>
    <sheet name="D. Table 6-8 - Loan types" sheetId="30" r:id="rId14"/>
    <sheet name="D. Table 9-13 - Lending" sheetId="31" r:id="rId15"/>
    <sheet name="E. Optional ECB-ECAIs data (2)" sheetId="32" r:id="rId16"/>
    <sheet name="B2. HTT Public Sector Assets" sheetId="10" state="hidden" r:id="rId17"/>
    <sheet name="B3. HTT Shipping Assets" sheetId="11" state="hidden" r:id="rId18"/>
    <sheet name="D. Insert Nat Trans Templ" sheetId="14" r:id="rId19"/>
    <sheet name="E. Optional ECB-ECAIs data" sheetId="18" r:id="rId20"/>
    <sheet name="F1. Optional Sustainable M data" sheetId="19" r:id="rId21"/>
    <sheet name="Temp. Optional COVID 19 imp" sheetId="22" r:id="rId22"/>
    <sheet name="E.g. General" sheetId="15" r:id="rId23"/>
    <sheet name="E.g. Other" sheetId="16" r:id="rId24"/>
  </sheet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nt_bet_pr_år">#REF!</definedName>
    <definedName name="Antal_betalinger">MATCH(0.01,End_Bal,-1)+1</definedName>
    <definedName name="Beg_Bal">#REF!</definedName>
    <definedName name="Bet_dato">#REF!</definedName>
    <definedName name="Bet_num">#REF!</definedName>
    <definedName name="Betaling_dato">DATE(YEAR(Lån_start),MONTH(Lån_start)+Payment_Number,DAY(Lån_start))</definedName>
    <definedName name="Cum_Int">#REF!</definedName>
    <definedName name="Data">#REF!</definedName>
    <definedName name="Ekstra_betaling">#REF!</definedName>
    <definedName name="End_Bal">#REF!</definedName>
    <definedName name="Fuld_udskrift">#REF!</definedName>
    <definedName name="general_tc" localSheetId="0">Disclaimer!$A$61</definedName>
    <definedName name="Hovedst.">#REF!</definedName>
    <definedName name="Kolonneoverskrift">ROW(#REF!)</definedName>
    <definedName name="Lån_start">#REF!</definedName>
    <definedName name="Lånebeløb">#REF!</definedName>
    <definedName name="Låneår">#REF!</definedName>
    <definedName name="Plan_bet">#REF!</definedName>
    <definedName name="Plan_ekstra_bet">#REF!</definedName>
    <definedName name="Planlagt_månedlig_betaling">#REF!</definedName>
    <definedName name="Planlagt_rentesats">#REF!</definedName>
    <definedName name="Print_Area_Reset">OFFSET(Fuld_udskrift,0,0,Sidste_række)</definedName>
    <definedName name="privacy_policy" localSheetId="0">Disclaimer!$A$136</definedName>
    <definedName name="Rent">#REF!</definedName>
    <definedName name="Rentesats">#REF!</definedName>
    <definedName name="Sidste_række">IF(Værdier_angivet,Kolonneoverskrift+Antal_betalinger,Kolonneoverskrift)</definedName>
    <definedName name="Total_betaling">#REF!</definedName>
    <definedName name="Totale_renter">#REF!</definedName>
    <definedName name="_xlnm.Print_Area" localSheetId="3">'A. HTT General'!$A$1:$G$365</definedName>
    <definedName name="_xlnm.Print_Area" localSheetId="4">'B1. HTT Mortgage Assets'!$A$1:$G$512</definedName>
    <definedName name="_xlnm.Print_Area" localSheetId="16">'B2. HTT Public Sector Assets'!$A$1:$G$179</definedName>
    <definedName name="_xlnm.Print_Area" localSheetId="17">'B3. HTT Shipping Assets'!$A$1:$G$211</definedName>
    <definedName name="_xlnm.Print_Area" localSheetId="5">'C. HTT Harmonised Glossary'!$A$1:$C$57</definedName>
    <definedName name="_xlnm.Print_Area" localSheetId="9">'D. G1-G4 - Cover pool inform.'!$A$1:$L$132</definedName>
    <definedName name="_xlnm.Print_Area" localSheetId="7">'D. NTT Contents'!$A$1:$F$77</definedName>
    <definedName name="_xlnm.Print_Area" localSheetId="11">'D. Table 4 - LTV'!$A$1:$O$90</definedName>
    <definedName name="_xlnm.Print_Area" localSheetId="14">'D. Table 9-13 - Lending'!$A$1:$U$84</definedName>
    <definedName name="_xlnm.Print_Area" localSheetId="0">Disclaimer!$A$1:$A$170</definedName>
    <definedName name="_xlnm.Print_Area" localSheetId="19">'E. Optional ECB-ECAIs data'!$A$2:$G$72</definedName>
    <definedName name="_xlnm.Print_Area" localSheetId="15">'E. Optional ECB-ECAIs data (2)'!$A$2:$G$72</definedName>
    <definedName name="_xlnm.Print_Area" localSheetId="2">FAQ!$A$1:$C$28</definedName>
    <definedName name="_xlnm.Print_Area" localSheetId="1">Introduction!$B$2:$J$43</definedName>
    <definedName name="_xlnm.Print_Titles" localSheetId="0">Disclaimer!$2:$2</definedName>
    <definedName name="_xlnm.Print_Titles" localSheetId="2">FAQ!$4:$4</definedName>
    <definedName name="Værdier_angivet">IF(Lånebeløb*Rentesats*Låneår*Lån_start&gt;0,1,0)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3" i="26" l="1"/>
  <c r="M72" i="31"/>
  <c r="C193" i="8"/>
  <c r="C22" i="28"/>
  <c r="L66" i="28"/>
  <c r="K66" i="28"/>
  <c r="J66" i="28"/>
  <c r="I66" i="28"/>
  <c r="H66" i="28"/>
  <c r="C66" i="28"/>
  <c r="D66" i="28"/>
  <c r="E66" i="28"/>
  <c r="F66" i="28"/>
  <c r="G66" i="28"/>
  <c r="P64" i="28"/>
  <c r="L86" i="28" s="1"/>
  <c r="K86" i="28"/>
  <c r="P63" i="28"/>
  <c r="G85" i="28" s="1"/>
  <c r="J85" i="28"/>
  <c r="H85" i="28"/>
  <c r="P62" i="28"/>
  <c r="C84" i="28" s="1"/>
  <c r="E84" i="28"/>
  <c r="P61" i="28"/>
  <c r="L83" i="28"/>
  <c r="P60" i="28"/>
  <c r="E82" i="28" s="1"/>
  <c r="H82" i="28"/>
  <c r="P59" i="28"/>
  <c r="F81" i="28" s="1"/>
  <c r="J81" i="28"/>
  <c r="I81" i="28"/>
  <c r="H81" i="28"/>
  <c r="D81" i="28"/>
  <c r="C81" i="28"/>
  <c r="P58" i="28"/>
  <c r="I80" i="28" s="1"/>
  <c r="J80" i="28"/>
  <c r="L80" i="28"/>
  <c r="K80" i="28"/>
  <c r="H80" i="28"/>
  <c r="G80" i="28"/>
  <c r="F80" i="28"/>
  <c r="E80" i="28"/>
  <c r="D80" i="28"/>
  <c r="C80" i="28"/>
  <c r="P57" i="28"/>
  <c r="H79" i="28" s="1"/>
  <c r="P56" i="28"/>
  <c r="F78" i="28" s="1"/>
  <c r="K78" i="28"/>
  <c r="D78" i="28"/>
  <c r="P55" i="28"/>
  <c r="F77" i="28" s="1"/>
  <c r="N19" i="28"/>
  <c r="H41" i="28" s="1"/>
  <c r="N16" i="28"/>
  <c r="E38" i="28"/>
  <c r="N13" i="28"/>
  <c r="J35" i="28" s="1"/>
  <c r="D35" i="28"/>
  <c r="N11" i="28"/>
  <c r="C33" i="28" s="1"/>
  <c r="G33" i="28"/>
  <c r="F173" i="19"/>
  <c r="D173" i="19"/>
  <c r="C173" i="19"/>
  <c r="F151" i="9"/>
  <c r="D151" i="9"/>
  <c r="C151" i="9"/>
  <c r="C588" i="19"/>
  <c r="C519" i="19"/>
  <c r="C496" i="19"/>
  <c r="D461" i="19"/>
  <c r="C461" i="19"/>
  <c r="D364" i="19"/>
  <c r="G359" i="19" s="1"/>
  <c r="C364" i="19"/>
  <c r="C349" i="19" s="1"/>
  <c r="C350" i="19" s="1"/>
  <c r="C290" i="19"/>
  <c r="C274" i="19"/>
  <c r="D239" i="19"/>
  <c r="C239" i="19"/>
  <c r="C212" i="19"/>
  <c r="D570" i="9"/>
  <c r="C570" i="9"/>
  <c r="C343" i="9"/>
  <c r="D343" i="9"/>
  <c r="G336" i="9" s="1"/>
  <c r="C326" i="19"/>
  <c r="C327" i="19"/>
  <c r="F317" i="19" s="1"/>
  <c r="C434" i="19"/>
  <c r="C187" i="8"/>
  <c r="C180" i="8"/>
  <c r="C208" i="8"/>
  <c r="C265" i="9"/>
  <c r="D166" i="8"/>
  <c r="D165" i="8"/>
  <c r="D164" i="8"/>
  <c r="C150" i="8"/>
  <c r="D150" i="8"/>
  <c r="C147" i="8"/>
  <c r="D147" i="8"/>
  <c r="C141" i="8"/>
  <c r="D141" i="8"/>
  <c r="C138" i="8"/>
  <c r="D138" i="8"/>
  <c r="C154" i="8"/>
  <c r="D154" i="8"/>
  <c r="C153" i="8"/>
  <c r="D153" i="8"/>
  <c r="C152" i="8"/>
  <c r="D152" i="8"/>
  <c r="C151" i="8"/>
  <c r="D151" i="8"/>
  <c r="C149" i="8"/>
  <c r="D149" i="8"/>
  <c r="C148" i="8"/>
  <c r="D148" i="8"/>
  <c r="C146" i="8"/>
  <c r="D146" i="8"/>
  <c r="C145" i="8"/>
  <c r="D145" i="8"/>
  <c r="C144" i="8"/>
  <c r="D144" i="8"/>
  <c r="C143" i="8"/>
  <c r="D143" i="8"/>
  <c r="C142" i="8"/>
  <c r="D142" i="8"/>
  <c r="C140" i="8"/>
  <c r="D140" i="8"/>
  <c r="C139" i="8"/>
  <c r="D139" i="8"/>
  <c r="D128" i="8"/>
  <c r="D127" i="8"/>
  <c r="D126" i="8"/>
  <c r="D125" i="8"/>
  <c r="D124" i="8"/>
  <c r="D123" i="8"/>
  <c r="D122" i="8"/>
  <c r="D121" i="8"/>
  <c r="D120" i="8"/>
  <c r="D119" i="8"/>
  <c r="D118" i="8"/>
  <c r="D117" i="8"/>
  <c r="D116" i="8"/>
  <c r="D115" i="8"/>
  <c r="D114" i="8"/>
  <c r="D113" i="8"/>
  <c r="D112" i="8"/>
  <c r="M9" i="31"/>
  <c r="M10" i="31"/>
  <c r="M14" i="31" s="1"/>
  <c r="M11" i="31"/>
  <c r="M12" i="31"/>
  <c r="M13" i="31"/>
  <c r="C14" i="31"/>
  <c r="D14" i="31"/>
  <c r="E14" i="31"/>
  <c r="F14" i="31"/>
  <c r="G14" i="31"/>
  <c r="H14" i="31"/>
  <c r="I14" i="31"/>
  <c r="J14" i="31"/>
  <c r="K14" i="31"/>
  <c r="L14" i="31"/>
  <c r="M23" i="31"/>
  <c r="M24" i="31"/>
  <c r="M25" i="31"/>
  <c r="M29" i="31" s="1"/>
  <c r="M26" i="31"/>
  <c r="M27" i="31"/>
  <c r="M28" i="31"/>
  <c r="C29" i="31"/>
  <c r="D29" i="31"/>
  <c r="E29" i="31"/>
  <c r="F29" i="31"/>
  <c r="G29" i="31"/>
  <c r="H29" i="31"/>
  <c r="I29" i="31"/>
  <c r="J29" i="31"/>
  <c r="K29" i="31"/>
  <c r="L29" i="31"/>
  <c r="N89" i="31"/>
  <c r="N90" i="31"/>
  <c r="N91" i="31"/>
  <c r="N92" i="31"/>
  <c r="N93" i="31"/>
  <c r="C94" i="31"/>
  <c r="D94" i="31"/>
  <c r="E94" i="31"/>
  <c r="F94" i="31"/>
  <c r="G94" i="31"/>
  <c r="H94" i="31"/>
  <c r="I94" i="31"/>
  <c r="J94" i="31"/>
  <c r="K94" i="31"/>
  <c r="L94" i="31"/>
  <c r="M94" i="31"/>
  <c r="N101" i="31"/>
  <c r="N102" i="31"/>
  <c r="N103" i="31"/>
  <c r="N104" i="31"/>
  <c r="N105" i="31"/>
  <c r="N106" i="31"/>
  <c r="N107" i="31"/>
  <c r="N108" i="31"/>
  <c r="N109" i="31"/>
  <c r="C109" i="31"/>
  <c r="D109" i="31"/>
  <c r="E109" i="31"/>
  <c r="F109" i="31"/>
  <c r="G109" i="31"/>
  <c r="H109" i="31"/>
  <c r="I109" i="31"/>
  <c r="J109" i="31"/>
  <c r="K109" i="31"/>
  <c r="L109" i="31"/>
  <c r="M109" i="31"/>
  <c r="F117" i="31"/>
  <c r="F126" i="31"/>
  <c r="F132" i="31"/>
  <c r="F138" i="31"/>
  <c r="N145" i="31"/>
  <c r="N146" i="31"/>
  <c r="N147" i="31"/>
  <c r="N148" i="31"/>
  <c r="N149" i="31"/>
  <c r="C150" i="31"/>
  <c r="D150" i="31"/>
  <c r="E150" i="31"/>
  <c r="F150" i="31"/>
  <c r="G150" i="31"/>
  <c r="H150" i="31"/>
  <c r="I150" i="31"/>
  <c r="J150" i="31"/>
  <c r="K150" i="31"/>
  <c r="L150" i="31"/>
  <c r="M150" i="31"/>
  <c r="M9" i="30"/>
  <c r="M10" i="30"/>
  <c r="C11" i="30"/>
  <c r="C20" i="30" s="1"/>
  <c r="D11" i="30"/>
  <c r="D20" i="30" s="1"/>
  <c r="E11" i="30"/>
  <c r="F11" i="30"/>
  <c r="F31" i="30"/>
  <c r="F50" i="30"/>
  <c r="F16" i="30"/>
  <c r="F36" i="30"/>
  <c r="F40" i="30" s="1"/>
  <c r="F56" i="30"/>
  <c r="F49" i="30"/>
  <c r="G11" i="30"/>
  <c r="G31" i="30"/>
  <c r="G50" i="30"/>
  <c r="G16" i="30"/>
  <c r="G36" i="30"/>
  <c r="G56" i="30"/>
  <c r="G49" i="30"/>
  <c r="H11" i="30"/>
  <c r="H20" i="30" s="1"/>
  <c r="I11" i="30"/>
  <c r="I20" i="30" s="1"/>
  <c r="J11" i="30"/>
  <c r="K11" i="30"/>
  <c r="K20" i="30" s="1"/>
  <c r="L11" i="30"/>
  <c r="L16" i="30"/>
  <c r="L20" i="30"/>
  <c r="M12" i="30"/>
  <c r="M32" i="30"/>
  <c r="M52" i="30" s="1"/>
  <c r="M13" i="30"/>
  <c r="M14" i="30"/>
  <c r="M15" i="30"/>
  <c r="C16" i="30"/>
  <c r="D16" i="30"/>
  <c r="E16" i="30"/>
  <c r="E20" i="30"/>
  <c r="H16" i="30"/>
  <c r="I16" i="30"/>
  <c r="J16" i="30"/>
  <c r="K16" i="30"/>
  <c r="M17" i="30"/>
  <c r="M18" i="30"/>
  <c r="M19" i="30"/>
  <c r="M29" i="30"/>
  <c r="M49" i="30" s="1"/>
  <c r="M30" i="30"/>
  <c r="C31" i="30"/>
  <c r="D31" i="30"/>
  <c r="E31" i="30"/>
  <c r="H31" i="30"/>
  <c r="I31" i="30"/>
  <c r="J31" i="30"/>
  <c r="J51" i="30" s="1"/>
  <c r="J36" i="30"/>
  <c r="J40" i="30" s="1"/>
  <c r="K31" i="30"/>
  <c r="K40" i="30" s="1"/>
  <c r="K36" i="30"/>
  <c r="L31" i="30"/>
  <c r="L36" i="30"/>
  <c r="M33" i="30"/>
  <c r="M53" i="30" s="1"/>
  <c r="M34" i="30"/>
  <c r="M54" i="30" s="1"/>
  <c r="M35" i="30"/>
  <c r="C36" i="30"/>
  <c r="C56" i="30" s="1"/>
  <c r="D36" i="30"/>
  <c r="D56" i="30" s="1"/>
  <c r="E36" i="30"/>
  <c r="H36" i="30"/>
  <c r="I36" i="30"/>
  <c r="M16" i="30"/>
  <c r="I56" i="30"/>
  <c r="M37" i="30"/>
  <c r="M38" i="30"/>
  <c r="M39" i="30"/>
  <c r="C49" i="30"/>
  <c r="D49" i="30"/>
  <c r="E49" i="30"/>
  <c r="H49" i="30"/>
  <c r="I49" i="30"/>
  <c r="J49" i="30"/>
  <c r="K49" i="30"/>
  <c r="L49" i="30"/>
  <c r="C50" i="30"/>
  <c r="D50" i="30"/>
  <c r="E50" i="30"/>
  <c r="H50" i="30"/>
  <c r="I50" i="30"/>
  <c r="J50" i="30"/>
  <c r="K50" i="30"/>
  <c r="L50" i="30"/>
  <c r="K51" i="30"/>
  <c r="C52" i="30"/>
  <c r="D52" i="30"/>
  <c r="E52" i="30"/>
  <c r="F52" i="30"/>
  <c r="G52" i="30"/>
  <c r="H52" i="30"/>
  <c r="I52" i="30"/>
  <c r="J52" i="30"/>
  <c r="K52" i="30"/>
  <c r="L52" i="30"/>
  <c r="C53" i="30"/>
  <c r="D53" i="30"/>
  <c r="E53" i="30"/>
  <c r="F53" i="30"/>
  <c r="G53" i="30"/>
  <c r="H53" i="30"/>
  <c r="I53" i="30"/>
  <c r="J53" i="30"/>
  <c r="K53" i="30"/>
  <c r="L53" i="30"/>
  <c r="C54" i="30"/>
  <c r="D54" i="30"/>
  <c r="E54" i="30"/>
  <c r="F54" i="30"/>
  <c r="G54" i="30"/>
  <c r="H54" i="30"/>
  <c r="I54" i="30"/>
  <c r="J54" i="30"/>
  <c r="K54" i="30"/>
  <c r="L54" i="30"/>
  <c r="C55" i="30"/>
  <c r="D55" i="30"/>
  <c r="E55" i="30"/>
  <c r="F55" i="30"/>
  <c r="G55" i="30"/>
  <c r="H55" i="30"/>
  <c r="I55" i="30"/>
  <c r="J55" i="30"/>
  <c r="K55" i="30"/>
  <c r="L55" i="30"/>
  <c r="E56" i="30"/>
  <c r="H56" i="30"/>
  <c r="C57" i="30"/>
  <c r="D57" i="30"/>
  <c r="E57" i="30"/>
  <c r="F57" i="30"/>
  <c r="G57" i="30"/>
  <c r="H57" i="30"/>
  <c r="I57" i="30"/>
  <c r="J57" i="30"/>
  <c r="K57" i="30"/>
  <c r="L57" i="30"/>
  <c r="C58" i="30"/>
  <c r="D58" i="30"/>
  <c r="E58" i="30"/>
  <c r="F58" i="30"/>
  <c r="G58" i="30"/>
  <c r="H58" i="30"/>
  <c r="I58" i="30"/>
  <c r="J58" i="30"/>
  <c r="K58" i="30"/>
  <c r="L58" i="30"/>
  <c r="M58" i="30"/>
  <c r="C59" i="30"/>
  <c r="D59" i="30"/>
  <c r="E59" i="30"/>
  <c r="F59" i="30"/>
  <c r="G59" i="30"/>
  <c r="H59" i="30"/>
  <c r="I59" i="30"/>
  <c r="J59" i="30"/>
  <c r="K59" i="30"/>
  <c r="L59" i="30"/>
  <c r="M59" i="30"/>
  <c r="I11" i="29"/>
  <c r="I12" i="29"/>
  <c r="I13" i="29"/>
  <c r="I22" i="29" s="1"/>
  <c r="I14" i="29"/>
  <c r="I15" i="29"/>
  <c r="I16" i="29"/>
  <c r="I17" i="29"/>
  <c r="I18" i="29"/>
  <c r="I19" i="29"/>
  <c r="I20" i="29"/>
  <c r="C22" i="29"/>
  <c r="D22" i="29"/>
  <c r="E22" i="29"/>
  <c r="F22" i="29"/>
  <c r="G22" i="29"/>
  <c r="H22" i="29"/>
  <c r="C44" i="29"/>
  <c r="D44" i="29"/>
  <c r="E44" i="29"/>
  <c r="F44" i="29"/>
  <c r="G44" i="29"/>
  <c r="H44" i="29"/>
  <c r="I44" i="29"/>
  <c r="J44" i="29"/>
  <c r="K44" i="29"/>
  <c r="N12" i="28"/>
  <c r="C34" i="28" s="1"/>
  <c r="L34" i="28"/>
  <c r="N14" i="28"/>
  <c r="G36" i="28" s="1"/>
  <c r="N15" i="28"/>
  <c r="E37" i="28"/>
  <c r="K38" i="28"/>
  <c r="N17" i="28"/>
  <c r="I39" i="28"/>
  <c r="N18" i="28"/>
  <c r="E40" i="28" s="1"/>
  <c r="G40" i="28"/>
  <c r="N20" i="28"/>
  <c r="K42" i="28"/>
  <c r="N21" i="28"/>
  <c r="D22" i="28"/>
  <c r="E22" i="28"/>
  <c r="F22" i="28"/>
  <c r="F44" i="28" s="1"/>
  <c r="G22" i="28"/>
  <c r="G44" i="28" s="1"/>
  <c r="H22" i="28"/>
  <c r="I22" i="28"/>
  <c r="J22" i="28"/>
  <c r="K22" i="28"/>
  <c r="L22" i="28"/>
  <c r="M11" i="27"/>
  <c r="K12" i="27" s="1"/>
  <c r="M18" i="27"/>
  <c r="E19" i="27" s="1"/>
  <c r="C19" i="27"/>
  <c r="I26" i="27"/>
  <c r="E27" i="27" s="1"/>
  <c r="F7" i="26"/>
  <c r="F26" i="26" s="1"/>
  <c r="C67" i="26"/>
  <c r="D67" i="26"/>
  <c r="E67" i="26"/>
  <c r="F67" i="26"/>
  <c r="G67" i="26"/>
  <c r="H67" i="26"/>
  <c r="I67" i="26"/>
  <c r="C75" i="26"/>
  <c r="D75" i="26"/>
  <c r="E75" i="26"/>
  <c r="F75" i="26"/>
  <c r="G75" i="26"/>
  <c r="H75" i="26"/>
  <c r="I75" i="26"/>
  <c r="F79" i="26"/>
  <c r="F80" i="26"/>
  <c r="F81" i="26"/>
  <c r="F82" i="26"/>
  <c r="F83" i="26" s="1"/>
  <c r="F86" i="26" s="1"/>
  <c r="D83" i="26"/>
  <c r="E83" i="26"/>
  <c r="I40" i="30"/>
  <c r="K56" i="30"/>
  <c r="H40" i="30"/>
  <c r="L56" i="30"/>
  <c r="F27" i="27"/>
  <c r="N150" i="31"/>
  <c r="N94" i="31"/>
  <c r="M57" i="30"/>
  <c r="J20" i="30"/>
  <c r="K19" i="27"/>
  <c r="L12" i="27"/>
  <c r="J56" i="30"/>
  <c r="I51" i="30"/>
  <c r="D27" i="27"/>
  <c r="D98" i="19"/>
  <c r="F98" i="19"/>
  <c r="C98" i="19"/>
  <c r="D94" i="19"/>
  <c r="F94" i="19"/>
  <c r="C94" i="19"/>
  <c r="F66" i="19"/>
  <c r="D66" i="19"/>
  <c r="C66" i="19"/>
  <c r="D595" i="19"/>
  <c r="C595" i="19"/>
  <c r="F591" i="19" s="1"/>
  <c r="F595" i="19" s="1"/>
  <c r="D588" i="19"/>
  <c r="G584" i="19" s="1"/>
  <c r="F489" i="19"/>
  <c r="G489" i="19"/>
  <c r="F490" i="19"/>
  <c r="G490" i="19"/>
  <c r="F491" i="19"/>
  <c r="F496" i="19" s="1"/>
  <c r="G491" i="19"/>
  <c r="F492" i="19"/>
  <c r="G492" i="19"/>
  <c r="F493" i="19"/>
  <c r="G493" i="19"/>
  <c r="F494" i="19"/>
  <c r="G494" i="19"/>
  <c r="F495" i="19"/>
  <c r="G495" i="19"/>
  <c r="G488" i="19"/>
  <c r="F488" i="19"/>
  <c r="F467" i="19"/>
  <c r="F468" i="19"/>
  <c r="F469" i="19"/>
  <c r="F470" i="19"/>
  <c r="F471" i="19"/>
  <c r="F472" i="19"/>
  <c r="F473" i="19"/>
  <c r="G467" i="19"/>
  <c r="G468" i="19"/>
  <c r="G469" i="19"/>
  <c r="G470" i="19"/>
  <c r="G471" i="19"/>
  <c r="G472" i="19"/>
  <c r="G473" i="19"/>
  <c r="G466" i="19"/>
  <c r="F466" i="19"/>
  <c r="F438" i="19"/>
  <c r="G438" i="19"/>
  <c r="G461" i="19" s="1"/>
  <c r="F439" i="19"/>
  <c r="G439" i="19"/>
  <c r="F440" i="19"/>
  <c r="G440" i="19"/>
  <c r="F441" i="19"/>
  <c r="G441" i="19"/>
  <c r="F442" i="19"/>
  <c r="G442" i="19"/>
  <c r="F443" i="19"/>
  <c r="G443" i="19"/>
  <c r="F444" i="19"/>
  <c r="G444" i="19"/>
  <c r="F445" i="19"/>
  <c r="G445" i="19"/>
  <c r="F446" i="19"/>
  <c r="G446" i="19"/>
  <c r="F447" i="19"/>
  <c r="G447" i="19"/>
  <c r="F448" i="19"/>
  <c r="G448"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G437" i="19"/>
  <c r="F437" i="19"/>
  <c r="F358" i="19"/>
  <c r="F355" i="19"/>
  <c r="F356" i="19"/>
  <c r="F357" i="19"/>
  <c r="F359" i="19"/>
  <c r="F360" i="19"/>
  <c r="F361" i="19"/>
  <c r="F364" i="19" s="1"/>
  <c r="F362" i="19"/>
  <c r="F363" i="19"/>
  <c r="F354" i="19"/>
  <c r="G362" i="19"/>
  <c r="D381" i="19"/>
  <c r="G378" i="19"/>
  <c r="C381" i="19"/>
  <c r="F379" i="19"/>
  <c r="D374" i="19"/>
  <c r="G368" i="19" s="1"/>
  <c r="C374" i="19"/>
  <c r="F370" i="19" s="1"/>
  <c r="F322" i="19"/>
  <c r="G267" i="19"/>
  <c r="G268" i="19"/>
  <c r="G269" i="19"/>
  <c r="G270" i="19"/>
  <c r="G271" i="19"/>
  <c r="G272" i="19"/>
  <c r="G273" i="19"/>
  <c r="G266" i="19"/>
  <c r="F267" i="19"/>
  <c r="F268" i="19"/>
  <c r="F269" i="19"/>
  <c r="F274" i="19" s="1"/>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F239" i="19" s="1"/>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39" i="19" s="1"/>
  <c r="G215" i="19"/>
  <c r="F215" i="19"/>
  <c r="F44" i="9"/>
  <c r="D44" i="9"/>
  <c r="C44" i="9"/>
  <c r="C58" i="11"/>
  <c r="C54" i="11"/>
  <c r="C26" i="11"/>
  <c r="C49" i="10"/>
  <c r="C77" i="10"/>
  <c r="C81" i="10"/>
  <c r="D360" i="9"/>
  <c r="G356" i="9" s="1"/>
  <c r="D353" i="9"/>
  <c r="G351" i="9" s="1"/>
  <c r="C360" i="9"/>
  <c r="F359" i="9" s="1"/>
  <c r="C353" i="9"/>
  <c r="F347" i="9" s="1"/>
  <c r="G592" i="19"/>
  <c r="D576" i="19"/>
  <c r="G575" i="19" s="1"/>
  <c r="D553" i="19"/>
  <c r="G539" i="19" s="1"/>
  <c r="G591" i="19"/>
  <c r="G595" i="19" s="1"/>
  <c r="G594" i="19"/>
  <c r="C553" i="19"/>
  <c r="F548" i="19" s="1"/>
  <c r="C576" i="19"/>
  <c r="F568" i="19" s="1"/>
  <c r="G582" i="19"/>
  <c r="G252" i="19"/>
  <c r="G358" i="9"/>
  <c r="F461" i="19"/>
  <c r="F474" i="19"/>
  <c r="G474" i="19"/>
  <c r="G593" i="19"/>
  <c r="G583" i="19"/>
  <c r="F378" i="19"/>
  <c r="F377" i="19"/>
  <c r="F381" i="19" s="1"/>
  <c r="G379" i="19"/>
  <c r="G377" i="19"/>
  <c r="G381" i="19" s="1"/>
  <c r="G380" i="19"/>
  <c r="G370" i="19"/>
  <c r="F380" i="19"/>
  <c r="G587" i="19"/>
  <c r="G581" i="19"/>
  <c r="G578" i="19"/>
  <c r="G588" i="19" s="1"/>
  <c r="G586" i="19"/>
  <c r="G580" i="19"/>
  <c r="G579" i="19"/>
  <c r="G585" i="19"/>
  <c r="G496" i="19"/>
  <c r="G274" i="19"/>
  <c r="F252" i="19"/>
  <c r="D577" i="9"/>
  <c r="G576" i="9" s="1"/>
  <c r="C577" i="9"/>
  <c r="F575" i="9" s="1"/>
  <c r="G560" i="19"/>
  <c r="G567" i="19"/>
  <c r="G566" i="19"/>
  <c r="G570" i="19"/>
  <c r="G569" i="19"/>
  <c r="G538" i="19"/>
  <c r="G546" i="19"/>
  <c r="G544" i="19"/>
  <c r="G541" i="19"/>
  <c r="G549" i="19"/>
  <c r="G542" i="19"/>
  <c r="F566" i="19"/>
  <c r="F560" i="19"/>
  <c r="F562" i="19"/>
  <c r="F563" i="19"/>
  <c r="G575" i="9"/>
  <c r="G574" i="9"/>
  <c r="G573" i="9"/>
  <c r="H30" i="22"/>
  <c r="H29" i="22"/>
  <c r="H28" i="22"/>
  <c r="H27" i="22"/>
  <c r="G26" i="22"/>
  <c r="F26" i="22"/>
  <c r="E26" i="22"/>
  <c r="D26" i="22"/>
  <c r="C26" i="22"/>
  <c r="H25" i="22"/>
  <c r="H24" i="22"/>
  <c r="H23" i="22"/>
  <c r="H26" i="22"/>
  <c r="C30" i="19"/>
  <c r="F39" i="19" s="1"/>
  <c r="F29" i="19"/>
  <c r="F28" i="9"/>
  <c r="G17" i="22"/>
  <c r="C19" i="19"/>
  <c r="D554" i="9"/>
  <c r="D555" i="9"/>
  <c r="G551" i="9" s="1"/>
  <c r="D531" i="9"/>
  <c r="D532" i="9" s="1"/>
  <c r="C554" i="9"/>
  <c r="C555" i="9" s="1"/>
  <c r="C531" i="9"/>
  <c r="C532" i="9" s="1"/>
  <c r="F338" i="9"/>
  <c r="F335" i="9"/>
  <c r="F343" i="9" s="1"/>
  <c r="F337" i="9"/>
  <c r="F339" i="9"/>
  <c r="F341" i="9"/>
  <c r="F333" i="9"/>
  <c r="F334" i="9"/>
  <c r="F336" i="9"/>
  <c r="F340" i="9"/>
  <c r="F342" i="9"/>
  <c r="G334" i="9"/>
  <c r="G341" i="9"/>
  <c r="G333" i="9"/>
  <c r="G335" i="9"/>
  <c r="G567" i="9"/>
  <c r="G562" i="9"/>
  <c r="G568" i="9"/>
  <c r="G561" i="9"/>
  <c r="G569" i="9"/>
  <c r="G560" i="9"/>
  <c r="G570" i="9" s="1"/>
  <c r="G563" i="9"/>
  <c r="G566" i="9"/>
  <c r="G564" i="9"/>
  <c r="G565" i="9"/>
  <c r="F566" i="9"/>
  <c r="F568" i="9"/>
  <c r="F565" i="9"/>
  <c r="F567" i="9"/>
  <c r="F561" i="9"/>
  <c r="F569" i="9"/>
  <c r="F562" i="9"/>
  <c r="F560" i="9"/>
  <c r="F570" i="9" s="1"/>
  <c r="F563" i="9"/>
  <c r="F564" i="9"/>
  <c r="F36" i="19"/>
  <c r="F38" i="19"/>
  <c r="F35" i="19"/>
  <c r="F31" i="19"/>
  <c r="F34" i="19"/>
  <c r="F32" i="19"/>
  <c r="F27" i="19"/>
  <c r="F28" i="19"/>
  <c r="C179" i="8"/>
  <c r="F184" i="8" s="1"/>
  <c r="F178" i="8"/>
  <c r="C288" i="8"/>
  <c r="D167" i="8"/>
  <c r="G166" i="8"/>
  <c r="G165" i="8"/>
  <c r="G164" i="8"/>
  <c r="D179" i="11"/>
  <c r="G175" i="11"/>
  <c r="C179" i="11"/>
  <c r="F175" i="11"/>
  <c r="D157" i="11"/>
  <c r="G153" i="11"/>
  <c r="C157" i="11"/>
  <c r="F149" i="11"/>
  <c r="D144" i="11"/>
  <c r="G140" i="11"/>
  <c r="C144" i="11"/>
  <c r="F142" i="11"/>
  <c r="C152" i="10"/>
  <c r="C42" i="10"/>
  <c r="F41" i="10"/>
  <c r="D37" i="10"/>
  <c r="G35" i="10"/>
  <c r="C37" i="10"/>
  <c r="F36" i="10"/>
  <c r="D475" i="9"/>
  <c r="G480" i="9"/>
  <c r="C475" i="9"/>
  <c r="F476" i="9"/>
  <c r="D453" i="9"/>
  <c r="G458" i="9"/>
  <c r="C453" i="9"/>
  <c r="F458" i="9"/>
  <c r="D440" i="9"/>
  <c r="G422" i="9"/>
  <c r="C440" i="9"/>
  <c r="D249" i="9"/>
  <c r="G247" i="9"/>
  <c r="C249" i="9"/>
  <c r="F248" i="9" s="1"/>
  <c r="D227" i="9"/>
  <c r="G228" i="9"/>
  <c r="C227" i="9"/>
  <c r="F219" i="9"/>
  <c r="D214" i="9"/>
  <c r="G206" i="9"/>
  <c r="C214" i="9"/>
  <c r="C187" i="9"/>
  <c r="F76" i="9"/>
  <c r="D76" i="9"/>
  <c r="C76" i="9"/>
  <c r="F72" i="9"/>
  <c r="D72" i="9"/>
  <c r="C72" i="9"/>
  <c r="C15" i="9"/>
  <c r="F17" i="22"/>
  <c r="C299" i="8"/>
  <c r="C298" i="8"/>
  <c r="C297" i="8"/>
  <c r="C296" i="8"/>
  <c r="C295" i="8"/>
  <c r="C294" i="8"/>
  <c r="C291" i="8"/>
  <c r="C289" i="8"/>
  <c r="C167" i="8"/>
  <c r="D155" i="8"/>
  <c r="G147" i="8"/>
  <c r="C155" i="8"/>
  <c r="F147" i="8"/>
  <c r="D129" i="8"/>
  <c r="C129" i="8"/>
  <c r="D100" i="8"/>
  <c r="C100" i="8"/>
  <c r="D77" i="8"/>
  <c r="G80" i="8"/>
  <c r="C77" i="8"/>
  <c r="C39" i="8"/>
  <c r="F42" i="26"/>
  <c r="F43" i="26"/>
  <c r="F44" i="26"/>
  <c r="F416" i="9"/>
  <c r="C413" i="9"/>
  <c r="C53" i="8"/>
  <c r="G222" i="8"/>
  <c r="G217" i="8"/>
  <c r="G226" i="8"/>
  <c r="G225" i="8"/>
  <c r="G221" i="8"/>
  <c r="G224" i="8"/>
  <c r="G223" i="8"/>
  <c r="G219" i="8"/>
  <c r="G227" i="8"/>
  <c r="G438" i="9"/>
  <c r="G416" i="9"/>
  <c r="G126" i="11"/>
  <c r="F17" i="19"/>
  <c r="F18" i="19"/>
  <c r="F16" i="19"/>
  <c r="G134" i="11"/>
  <c r="G136" i="11"/>
  <c r="G124" i="11"/>
  <c r="F153" i="11"/>
  <c r="G171" i="11"/>
  <c r="F428" i="9"/>
  <c r="F424"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G213" i="9"/>
  <c r="G209" i="9"/>
  <c r="G199" i="9"/>
  <c r="G191" i="9"/>
  <c r="G212" i="9"/>
  <c r="G210" i="9"/>
  <c r="G208"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49" i="10"/>
  <c r="G25" i="10"/>
  <c r="G28" i="10"/>
  <c r="G32" i="10"/>
  <c r="F33" i="10"/>
  <c r="G24" i="10"/>
  <c r="F29" i="10"/>
  <c r="G33" i="10"/>
  <c r="F25" i="10"/>
  <c r="G29" i="10"/>
  <c r="G36" i="10"/>
  <c r="F71" i="8"/>
  <c r="F75" i="8"/>
  <c r="F79" i="8"/>
  <c r="F86" i="8"/>
  <c r="F72" i="8"/>
  <c r="F76" i="8"/>
  <c r="F80" i="8"/>
  <c r="F87" i="8"/>
  <c r="F73" i="8"/>
  <c r="F81" i="8"/>
  <c r="F78" i="8"/>
  <c r="F82" i="8"/>
  <c r="F70" i="8"/>
  <c r="F74" i="8"/>
  <c r="F103" i="8"/>
  <c r="F104" i="8"/>
  <c r="F101" i="8"/>
  <c r="F105" i="8"/>
  <c r="F102" i="8"/>
  <c r="F26" i="9"/>
  <c r="F14" i="9"/>
  <c r="G432" i="9"/>
  <c r="G73" i="8"/>
  <c r="G221" i="9"/>
  <c r="F23" i="10"/>
  <c r="F27" i="10"/>
  <c r="F31" i="10"/>
  <c r="F35" i="10"/>
  <c r="F148" i="10"/>
  <c r="G132" i="11"/>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30" i="9"/>
  <c r="F22" i="10"/>
  <c r="F24" i="10"/>
  <c r="F26" i="10"/>
  <c r="F28" i="10"/>
  <c r="F30" i="10"/>
  <c r="F32" i="10"/>
  <c r="F34" i="10"/>
  <c r="F151" i="10"/>
  <c r="F157" i="10"/>
  <c r="F158" i="10"/>
  <c r="F153" i="10"/>
  <c r="G223" i="9"/>
  <c r="G243" i="9"/>
  <c r="G426" i="9"/>
  <c r="G434" i="9"/>
  <c r="F447" i="9"/>
  <c r="F467" i="9"/>
  <c r="G225" i="9"/>
  <c r="G245" i="9"/>
  <c r="G420" i="9"/>
  <c r="G436" i="9"/>
  <c r="G449" i="9"/>
  <c r="G467" i="9"/>
  <c r="G232" i="9"/>
  <c r="G250" i="9"/>
  <c r="F469" i="9"/>
  <c r="G254" i="9"/>
  <c r="G471" i="9"/>
  <c r="F449" i="9"/>
  <c r="F473" i="9"/>
  <c r="F480" i="9"/>
  <c r="F445" i="9"/>
  <c r="F454" i="9"/>
  <c r="G241" i="9"/>
  <c r="G418" i="9"/>
  <c r="F432" i="9"/>
  <c r="G445" i="9"/>
  <c r="F451" i="9"/>
  <c r="F471" i="9"/>
  <c r="F468" i="9"/>
  <c r="F470" i="9"/>
  <c r="F472" i="9"/>
  <c r="F474" i="9"/>
  <c r="F475" i="9"/>
  <c r="G167" i="8"/>
  <c r="F12" i="9"/>
  <c r="F13" i="9"/>
  <c r="F15"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F230" i="9"/>
  <c r="F247" i="9"/>
  <c r="F420" i="9"/>
  <c r="F436" i="9"/>
  <c r="F440" i="9"/>
  <c r="F163" i="11"/>
  <c r="F161" i="11"/>
  <c r="F159" i="11"/>
  <c r="F156" i="11"/>
  <c r="F154" i="11"/>
  <c r="F152" i="11"/>
  <c r="F150" i="11"/>
  <c r="F160" i="11"/>
  <c r="F185" i="11"/>
  <c r="F183" i="11"/>
  <c r="F181" i="11"/>
  <c r="F178" i="11"/>
  <c r="F176" i="11"/>
  <c r="F174" i="11"/>
  <c r="F172" i="11"/>
  <c r="F182" i="11"/>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0" i="10"/>
  <c r="F39" i="10"/>
  <c r="G163" i="11"/>
  <c r="G161" i="11"/>
  <c r="G159" i="11"/>
  <c r="G156" i="11"/>
  <c r="G154" i="11"/>
  <c r="G152" i="11"/>
  <c r="G150" i="11"/>
  <c r="G160" i="11"/>
  <c r="G185" i="11"/>
  <c r="G183" i="11"/>
  <c r="G181" i="11"/>
  <c r="G178" i="11"/>
  <c r="G176" i="11"/>
  <c r="G174" i="11"/>
  <c r="G172" i="11"/>
  <c r="G182" i="11"/>
  <c r="F459" i="9"/>
  <c r="F457" i="9"/>
  <c r="F455" i="9"/>
  <c r="F452" i="9"/>
  <c r="F450" i="9"/>
  <c r="F448" i="9"/>
  <c r="F446" i="9"/>
  <c r="F456" i="9"/>
  <c r="F481" i="9"/>
  <c r="F479" i="9"/>
  <c r="F477" i="9"/>
  <c r="F478" i="9"/>
  <c r="F143" i="11"/>
  <c r="F141" i="11"/>
  <c r="F139" i="11"/>
  <c r="F137" i="11"/>
  <c r="F135" i="11"/>
  <c r="F133" i="11"/>
  <c r="F131" i="11"/>
  <c r="F129" i="11"/>
  <c r="F127" i="11"/>
  <c r="F125" i="11"/>
  <c r="F123" i="11"/>
  <c r="F121" i="11"/>
  <c r="F151" i="11"/>
  <c r="F155" i="11"/>
  <c r="F158" i="11"/>
  <c r="F162" i="11"/>
  <c r="F173" i="11"/>
  <c r="F177" i="11"/>
  <c r="F180" i="11"/>
  <c r="F184" i="11"/>
  <c r="F18" i="9"/>
  <c r="F22" i="9"/>
  <c r="G459" i="9"/>
  <c r="G457" i="9"/>
  <c r="G455" i="9"/>
  <c r="G452" i="9"/>
  <c r="G450" i="9"/>
  <c r="G448" i="9"/>
  <c r="G446" i="9"/>
  <c r="G456" i="9"/>
  <c r="G481" i="9"/>
  <c r="G479" i="9"/>
  <c r="G477" i="9"/>
  <c r="G474" i="9"/>
  <c r="G472" i="9"/>
  <c r="G470" i="9"/>
  <c r="G468" i="9"/>
  <c r="G478"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5" i="26"/>
  <c r="G144" i="11"/>
  <c r="F167" i="8"/>
  <c r="F129" i="8"/>
  <c r="F152" i="10"/>
  <c r="F155" i="8"/>
  <c r="F77" i="8"/>
  <c r="F100" i="8"/>
  <c r="G155" i="8"/>
  <c r="F42" i="10"/>
  <c r="G37" i="10"/>
  <c r="F144" i="11"/>
  <c r="G157" i="11"/>
  <c r="F179" i="11"/>
  <c r="F157" i="11"/>
  <c r="G179" i="11"/>
  <c r="G129" i="8"/>
  <c r="G100" i="8"/>
  <c r="F37" i="10"/>
  <c r="G249" i="9"/>
  <c r="G453" i="9"/>
  <c r="G227" i="9"/>
  <c r="F453" i="9"/>
  <c r="G475" i="9"/>
  <c r="F227" i="9"/>
  <c r="G77" i="8"/>
  <c r="F578" i="19"/>
  <c r="F586" i="19"/>
  <c r="F583" i="19"/>
  <c r="F581" i="19"/>
  <c r="F585" i="19"/>
  <c r="F579" i="19"/>
  <c r="F584" i="19"/>
  <c r="F580" i="19"/>
  <c r="F588" i="19" s="1"/>
  <c r="F582" i="19"/>
  <c r="F587" i="19"/>
  <c r="E40" i="30"/>
  <c r="G40" i="30"/>
  <c r="E51" i="30"/>
  <c r="G20" i="30"/>
  <c r="L51" i="30"/>
  <c r="L60" i="30"/>
  <c r="F83" i="28"/>
  <c r="I77" i="28"/>
  <c r="G83" i="28"/>
  <c r="D84" i="28"/>
  <c r="F86" i="28"/>
  <c r="E83" i="28"/>
  <c r="H83" i="28"/>
  <c r="H78" i="28"/>
  <c r="G81" i="28"/>
  <c r="D82" i="28"/>
  <c r="I83" i="28"/>
  <c r="C85" i="28"/>
  <c r="I78" i="28"/>
  <c r="J83" i="28"/>
  <c r="J78" i="28"/>
  <c r="F82" i="28"/>
  <c r="C83" i="28"/>
  <c r="K83" i="28"/>
  <c r="H84" i="28"/>
  <c r="J86" i="28"/>
  <c r="D83" i="28"/>
  <c r="L42" i="28"/>
  <c r="F37" i="28"/>
  <c r="G37" i="28"/>
  <c r="E34" i="28"/>
  <c r="H37" i="28"/>
  <c r="K39" i="28"/>
  <c r="D42" i="28"/>
  <c r="J39" i="28"/>
  <c r="C35" i="28"/>
  <c r="D38" i="28"/>
  <c r="L39" i="28"/>
  <c r="E42" i="28"/>
  <c r="H40" i="28"/>
  <c r="K35" i="28"/>
  <c r="F38" i="28"/>
  <c r="L35" i="28"/>
  <c r="L38" i="28"/>
  <c r="C39" i="28"/>
  <c r="N22" i="28"/>
  <c r="J44" i="28" s="1"/>
  <c r="D39" i="28"/>
  <c r="H34" i="28"/>
  <c r="F35" i="28"/>
  <c r="C36" i="28"/>
  <c r="I37" i="28"/>
  <c r="G38" i="28"/>
  <c r="E39" i="28"/>
  <c r="G42" i="28"/>
  <c r="G35" i="28"/>
  <c r="J37" i="28"/>
  <c r="H38" i="28"/>
  <c r="F39" i="28"/>
  <c r="H42" i="28"/>
  <c r="E35" i="28"/>
  <c r="F42" i="28"/>
  <c r="D33" i="28"/>
  <c r="H35" i="28"/>
  <c r="C37" i="28"/>
  <c r="K37" i="28"/>
  <c r="I38" i="28"/>
  <c r="G39" i="28"/>
  <c r="I42" i="28"/>
  <c r="G34" i="28"/>
  <c r="J36" i="28"/>
  <c r="I35" i="28"/>
  <c r="D37" i="28"/>
  <c r="L37" i="28"/>
  <c r="J38" i="28"/>
  <c r="H39" i="28"/>
  <c r="J42" i="28"/>
  <c r="D34" i="28"/>
  <c r="C38" i="28"/>
  <c r="C42" i="28"/>
  <c r="C27" i="27"/>
  <c r="J19" i="27"/>
  <c r="F19" i="27"/>
  <c r="D12" i="27"/>
  <c r="E12" i="27"/>
  <c r="F12" i="27"/>
  <c r="G12" i="27"/>
  <c r="H12" i="27"/>
  <c r="I12" i="27"/>
  <c r="J12" i="27"/>
  <c r="F174" i="8"/>
  <c r="F197" i="8"/>
  <c r="F211" i="8"/>
  <c r="F195" i="8"/>
  <c r="F213" i="8"/>
  <c r="F194" i="8"/>
  <c r="F200" i="8"/>
  <c r="F193" i="8"/>
  <c r="F198" i="8"/>
  <c r="F201" i="8"/>
  <c r="F215" i="8"/>
  <c r="F203" i="8"/>
  <c r="F205" i="8"/>
  <c r="F196" i="8"/>
  <c r="F212" i="8"/>
  <c r="F199" i="8"/>
  <c r="F210" i="8"/>
  <c r="F204" i="8"/>
  <c r="F214" i="8"/>
  <c r="F202" i="8"/>
  <c r="F209" i="8"/>
  <c r="F206" i="8"/>
  <c r="G424" i="9"/>
  <c r="G428" i="9"/>
  <c r="G440" i="9"/>
  <c r="F254" i="9"/>
  <c r="F242" i="9"/>
  <c r="G214" i="9"/>
  <c r="F198" i="9"/>
  <c r="F207" i="9"/>
  <c r="F200" i="9"/>
  <c r="F193" i="9"/>
  <c r="F209" i="9"/>
  <c r="F191" i="9"/>
  <c r="F202" i="9"/>
  <c r="F195" i="9"/>
  <c r="F211" i="9"/>
  <c r="F204" i="9"/>
  <c r="F197" i="9"/>
  <c r="F213" i="9"/>
  <c r="F190" i="9"/>
  <c r="F206" i="9"/>
  <c r="F199" i="9"/>
  <c r="F192" i="9"/>
  <c r="F208" i="9"/>
  <c r="F201" i="9"/>
  <c r="F194" i="9"/>
  <c r="F210" i="9"/>
  <c r="F203" i="9"/>
  <c r="F196" i="9"/>
  <c r="F212" i="9"/>
  <c r="F205" i="9"/>
  <c r="G16" i="19"/>
  <c r="G18" i="19"/>
  <c r="G17" i="19"/>
  <c r="K44" i="28"/>
  <c r="F214" i="9"/>
  <c r="D292" i="8"/>
  <c r="C300" i="8"/>
  <c r="C293" i="8"/>
  <c r="D293" i="8"/>
  <c r="D290" i="8"/>
  <c r="C292" i="8"/>
  <c r="F292" i="8"/>
  <c r="C290" i="8"/>
  <c r="D300" i="8"/>
  <c r="F571" i="19" l="1"/>
  <c r="F558" i="19"/>
  <c r="G565" i="19"/>
  <c r="G574" i="19"/>
  <c r="F565" i="19"/>
  <c r="F564" i="19"/>
  <c r="G571" i="19"/>
  <c r="G564" i="19"/>
  <c r="F572" i="19"/>
  <c r="F570" i="19"/>
  <c r="G561" i="19"/>
  <c r="G572" i="19"/>
  <c r="F567" i="19"/>
  <c r="F559" i="19"/>
  <c r="G563" i="19"/>
  <c r="G558" i="19"/>
  <c r="F561" i="19"/>
  <c r="G562" i="19"/>
  <c r="F573" i="19"/>
  <c r="F574" i="19"/>
  <c r="G559" i="19"/>
  <c r="G573" i="19"/>
  <c r="F575" i="19"/>
  <c r="F569" i="19"/>
  <c r="G568" i="19"/>
  <c r="G548" i="19"/>
  <c r="G535" i="19"/>
  <c r="G551" i="19"/>
  <c r="G540" i="19"/>
  <c r="G545" i="19"/>
  <c r="G543" i="19"/>
  <c r="G552" i="19"/>
  <c r="G537" i="19"/>
  <c r="G536" i="19"/>
  <c r="G547" i="19"/>
  <c r="G550" i="19"/>
  <c r="F550" i="19"/>
  <c r="F542" i="19"/>
  <c r="F544" i="19"/>
  <c r="F547" i="19"/>
  <c r="F549" i="19"/>
  <c r="F540" i="19"/>
  <c r="F538" i="19"/>
  <c r="F546" i="19"/>
  <c r="F543" i="19"/>
  <c r="F545" i="19"/>
  <c r="F536" i="19"/>
  <c r="F539" i="19"/>
  <c r="F537" i="19"/>
  <c r="F551" i="19"/>
  <c r="F541" i="19"/>
  <c r="F552" i="19"/>
  <c r="F535" i="19"/>
  <c r="G369" i="19"/>
  <c r="G367" i="19"/>
  <c r="G371" i="19"/>
  <c r="G372" i="19"/>
  <c r="G373" i="19"/>
  <c r="F373" i="19"/>
  <c r="F371" i="19"/>
  <c r="F369" i="19"/>
  <c r="F367" i="19"/>
  <c r="F372" i="19"/>
  <c r="F368" i="19"/>
  <c r="G361" i="19"/>
  <c r="G360" i="19"/>
  <c r="G356" i="19"/>
  <c r="G358" i="19"/>
  <c r="G357" i="19"/>
  <c r="D326" i="19"/>
  <c r="D327" i="19" s="1"/>
  <c r="G355" i="19"/>
  <c r="D349" i="19"/>
  <c r="D350" i="19" s="1"/>
  <c r="G334" i="19" s="1"/>
  <c r="G354" i="19"/>
  <c r="G363" i="19"/>
  <c r="F335" i="19"/>
  <c r="F344" i="19"/>
  <c r="F346" i="19"/>
  <c r="F348" i="19"/>
  <c r="F334" i="19"/>
  <c r="F332" i="19"/>
  <c r="F338" i="19"/>
  <c r="F340" i="19"/>
  <c r="F336" i="19"/>
  <c r="F342" i="19"/>
  <c r="F318" i="19"/>
  <c r="F315" i="19"/>
  <c r="F313" i="19"/>
  <c r="F326" i="19"/>
  <c r="G343" i="19"/>
  <c r="G333" i="19"/>
  <c r="F349" i="19"/>
  <c r="F345" i="19"/>
  <c r="F341" i="19"/>
  <c r="F337" i="19"/>
  <c r="F333" i="19"/>
  <c r="F347" i="19"/>
  <c r="F343" i="19"/>
  <c r="F339" i="19"/>
  <c r="G314" i="19"/>
  <c r="G323" i="19"/>
  <c r="G318" i="19"/>
  <c r="G315" i="19"/>
  <c r="G322" i="19"/>
  <c r="G316" i="19"/>
  <c r="G313" i="19"/>
  <c r="G310" i="19"/>
  <c r="G317" i="19"/>
  <c r="G324" i="19"/>
  <c r="G311" i="19"/>
  <c r="G325" i="19"/>
  <c r="G326" i="19"/>
  <c r="G309" i="19"/>
  <c r="G312" i="19"/>
  <c r="G319" i="19"/>
  <c r="G320" i="19"/>
  <c r="G321" i="19"/>
  <c r="F321" i="19"/>
  <c r="F316" i="19"/>
  <c r="F325" i="19"/>
  <c r="F312" i="19"/>
  <c r="F324" i="19"/>
  <c r="F320" i="19"/>
  <c r="F311" i="19"/>
  <c r="F309" i="19"/>
  <c r="F323" i="19"/>
  <c r="F319" i="19"/>
  <c r="F314" i="19"/>
  <c r="F310" i="19"/>
  <c r="F37" i="19"/>
  <c r="F33" i="19"/>
  <c r="C40" i="30"/>
  <c r="M36" i="30"/>
  <c r="M56" i="30" s="1"/>
  <c r="D40" i="30"/>
  <c r="K60" i="30"/>
  <c r="J60" i="30"/>
  <c r="L40" i="30"/>
  <c r="M31" i="30"/>
  <c r="M40" i="30" s="1"/>
  <c r="M55" i="30"/>
  <c r="F51" i="30"/>
  <c r="G51" i="30"/>
  <c r="G60" i="30" s="1"/>
  <c r="M50" i="30"/>
  <c r="I60" i="30"/>
  <c r="E60" i="30"/>
  <c r="H51" i="30"/>
  <c r="H60" i="30" s="1"/>
  <c r="C51" i="30"/>
  <c r="C60" i="30" s="1"/>
  <c r="F60" i="30"/>
  <c r="F20" i="30"/>
  <c r="M11" i="30"/>
  <c r="D51" i="30"/>
  <c r="D60" i="30" s="1"/>
  <c r="E79" i="28"/>
  <c r="D77" i="28"/>
  <c r="F79" i="28"/>
  <c r="I82" i="28"/>
  <c r="J84" i="28"/>
  <c r="H86" i="28"/>
  <c r="I85" i="28"/>
  <c r="E77" i="28"/>
  <c r="E78" i="28"/>
  <c r="G79" i="28"/>
  <c r="K81" i="28"/>
  <c r="K82" i="28"/>
  <c r="K84" i="28"/>
  <c r="L85" i="28"/>
  <c r="K85" i="28"/>
  <c r="K77" i="28"/>
  <c r="L84" i="28"/>
  <c r="G77" i="28"/>
  <c r="L78" i="28"/>
  <c r="I79" i="28"/>
  <c r="L81" i="28"/>
  <c r="G82" i="28"/>
  <c r="I84" i="28"/>
  <c r="F85" i="28"/>
  <c r="P66" i="28"/>
  <c r="K88" i="28" s="1"/>
  <c r="C77" i="28"/>
  <c r="H77" i="28"/>
  <c r="J79" i="28"/>
  <c r="C86" i="28"/>
  <c r="F84" i="28"/>
  <c r="G86" i="28"/>
  <c r="J77" i="28"/>
  <c r="K79" i="28"/>
  <c r="D85" i="28"/>
  <c r="D86" i="28"/>
  <c r="I86" i="28"/>
  <c r="J82" i="28"/>
  <c r="L77" i="28"/>
  <c r="C79" i="28"/>
  <c r="L79" i="28"/>
  <c r="E81" i="28"/>
  <c r="C82" i="28"/>
  <c r="E85" i="28"/>
  <c r="E86" i="28"/>
  <c r="C78" i="28"/>
  <c r="G84" i="28"/>
  <c r="L82" i="28"/>
  <c r="G78" i="28"/>
  <c r="D79" i="28"/>
  <c r="I44" i="28"/>
  <c r="L36" i="28"/>
  <c r="F36" i="28"/>
  <c r="H36" i="28"/>
  <c r="D36" i="28"/>
  <c r="C40" i="28"/>
  <c r="J33" i="28"/>
  <c r="J40" i="28"/>
  <c r="F33" i="28"/>
  <c r="E44" i="28"/>
  <c r="K40" i="28"/>
  <c r="L41" i="28"/>
  <c r="E36" i="28"/>
  <c r="J41" i="28"/>
  <c r="I33" i="28"/>
  <c r="F41" i="28"/>
  <c r="H44" i="28"/>
  <c r="D44" i="28"/>
  <c r="D41" i="28"/>
  <c r="K34" i="28"/>
  <c r="K41" i="28"/>
  <c r="L40" i="28"/>
  <c r="I34" i="28"/>
  <c r="F34" i="28"/>
  <c r="F40" i="28"/>
  <c r="C41" i="28"/>
  <c r="J34" i="28"/>
  <c r="D40" i="28"/>
  <c r="K33" i="28"/>
  <c r="I40" i="28"/>
  <c r="H33" i="28"/>
  <c r="I41" i="28"/>
  <c r="I36" i="28"/>
  <c r="C44" i="28"/>
  <c r="L44" i="28"/>
  <c r="E33" i="28"/>
  <c r="L33" i="28"/>
  <c r="K36" i="28"/>
  <c r="G41" i="28"/>
  <c r="E41" i="28"/>
  <c r="F13" i="26"/>
  <c r="F27" i="26" s="1"/>
  <c r="C105" i="26" s="1"/>
  <c r="G27" i="27"/>
  <c r="I27" i="27" s="1"/>
  <c r="H27" i="27"/>
  <c r="M19" i="27"/>
  <c r="I19" i="27"/>
  <c r="G19" i="27"/>
  <c r="D19" i="27"/>
  <c r="L19" i="27"/>
  <c r="H19" i="27"/>
  <c r="C12" i="27"/>
  <c r="M12" i="27" s="1"/>
  <c r="G577" i="9"/>
  <c r="F573" i="9"/>
  <c r="F577" i="9" s="1"/>
  <c r="F576" i="9"/>
  <c r="F574" i="9"/>
  <c r="G542" i="9"/>
  <c r="G546" i="9"/>
  <c r="F545" i="9"/>
  <c r="F551" i="9"/>
  <c r="F554" i="9"/>
  <c r="F544" i="9"/>
  <c r="F543" i="9"/>
  <c r="F537" i="9"/>
  <c r="F538" i="9"/>
  <c r="F539" i="9"/>
  <c r="F547" i="9"/>
  <c r="F542" i="9"/>
  <c r="F549" i="9"/>
  <c r="F541" i="9"/>
  <c r="F553" i="9"/>
  <c r="F548" i="9"/>
  <c r="F552" i="9"/>
  <c r="F546" i="9"/>
  <c r="F540" i="9"/>
  <c r="F550" i="9"/>
  <c r="G541" i="9"/>
  <c r="G543" i="9"/>
  <c r="G538" i="9"/>
  <c r="G553" i="9"/>
  <c r="G552" i="9"/>
  <c r="G554" i="9"/>
  <c r="G549" i="9"/>
  <c r="G539" i="9"/>
  <c r="G537" i="9"/>
  <c r="G540" i="9"/>
  <c r="G544" i="9"/>
  <c r="G550" i="9"/>
  <c r="G548" i="9"/>
  <c r="G545" i="9"/>
  <c r="G547" i="9"/>
  <c r="G520" i="9"/>
  <c r="G524" i="9"/>
  <c r="G529" i="9"/>
  <c r="G517" i="9"/>
  <c r="G522" i="9"/>
  <c r="G527" i="9"/>
  <c r="G528" i="9"/>
  <c r="G531" i="9"/>
  <c r="G515" i="9"/>
  <c r="G523" i="9"/>
  <c r="G519" i="9"/>
  <c r="G530" i="9"/>
  <c r="G526" i="9"/>
  <c r="G525" i="9"/>
  <c r="G521" i="9"/>
  <c r="G516" i="9"/>
  <c r="G518" i="9"/>
  <c r="G514" i="9"/>
  <c r="F524" i="9"/>
  <c r="F526" i="9"/>
  <c r="F514" i="9"/>
  <c r="F519" i="9"/>
  <c r="F527" i="9"/>
  <c r="F516" i="9"/>
  <c r="F525" i="9"/>
  <c r="F529" i="9"/>
  <c r="F517" i="9"/>
  <c r="F531" i="9"/>
  <c r="F515" i="9"/>
  <c r="F528" i="9"/>
  <c r="F523" i="9"/>
  <c r="F518" i="9"/>
  <c r="F521" i="9"/>
  <c r="F522" i="9"/>
  <c r="F520" i="9"/>
  <c r="F530" i="9"/>
  <c r="F244" i="9"/>
  <c r="F253" i="9"/>
  <c r="F255" i="9"/>
  <c r="F250" i="9"/>
  <c r="F251" i="9"/>
  <c r="F245" i="9"/>
  <c r="C304" i="9"/>
  <c r="F252" i="9"/>
  <c r="F243" i="9"/>
  <c r="F246" i="9"/>
  <c r="F241" i="9"/>
  <c r="F249" i="9" s="1"/>
  <c r="G347" i="9"/>
  <c r="G346" i="9"/>
  <c r="G352" i="9"/>
  <c r="G357" i="9"/>
  <c r="G360" i="9" s="1"/>
  <c r="G359" i="9"/>
  <c r="F356" i="9"/>
  <c r="F360" i="9" s="1"/>
  <c r="F357" i="9"/>
  <c r="F358" i="9"/>
  <c r="G350" i="9"/>
  <c r="G349" i="9"/>
  <c r="G348" i="9"/>
  <c r="G353" i="9" s="1"/>
  <c r="F351" i="9"/>
  <c r="F348" i="9"/>
  <c r="F346" i="9"/>
  <c r="F350" i="9"/>
  <c r="F352" i="9"/>
  <c r="F349" i="9"/>
  <c r="G337" i="9"/>
  <c r="G343" i="9" s="1"/>
  <c r="G342" i="9"/>
  <c r="D327" i="9"/>
  <c r="D328" i="9" s="1"/>
  <c r="G340" i="9"/>
  <c r="G338" i="9"/>
  <c r="G339" i="9"/>
  <c r="F208" i="8"/>
  <c r="F181" i="8"/>
  <c r="C218" i="8"/>
  <c r="F185" i="8"/>
  <c r="F182" i="8"/>
  <c r="F186" i="8"/>
  <c r="F180" i="8"/>
  <c r="C56" i="8"/>
  <c r="F183" i="8"/>
  <c r="F175" i="8"/>
  <c r="F187" i="8"/>
  <c r="F177" i="8"/>
  <c r="G576" i="19" l="1"/>
  <c r="F576" i="19"/>
  <c r="G553" i="19"/>
  <c r="F553" i="19"/>
  <c r="G374" i="19"/>
  <c r="F374" i="19"/>
  <c r="G349" i="19"/>
  <c r="G340" i="19"/>
  <c r="G341" i="19"/>
  <c r="G338" i="19"/>
  <c r="G345" i="19"/>
  <c r="G336" i="19"/>
  <c r="G337" i="19"/>
  <c r="G347" i="19"/>
  <c r="G339" i="19"/>
  <c r="G342" i="19"/>
  <c r="G348" i="19"/>
  <c r="G335" i="19"/>
  <c r="G346" i="19"/>
  <c r="G332" i="19"/>
  <c r="G350" i="19" s="1"/>
  <c r="G344" i="19"/>
  <c r="G364" i="19"/>
  <c r="F350" i="19"/>
  <c r="G327" i="19"/>
  <c r="F327" i="19"/>
  <c r="M51" i="30"/>
  <c r="M60" i="30" s="1"/>
  <c r="M20" i="30"/>
  <c r="D88" i="28"/>
  <c r="E88" i="28"/>
  <c r="J88" i="28"/>
  <c r="F88" i="28"/>
  <c r="H88" i="28"/>
  <c r="L88" i="28"/>
  <c r="G88" i="28"/>
  <c r="C88" i="28"/>
  <c r="I88" i="28"/>
  <c r="F555" i="9"/>
  <c r="G555" i="9"/>
  <c r="G532" i="9"/>
  <c r="F532" i="9"/>
  <c r="C305" i="9"/>
  <c r="C327" i="9"/>
  <c r="C328" i="9" s="1"/>
  <c r="F310" i="9" s="1"/>
  <c r="F328" i="9" s="1"/>
  <c r="F353" i="9"/>
  <c r="G310" i="9"/>
  <c r="G328" i="9" s="1"/>
  <c r="D304" i="9"/>
  <c r="D305" i="9" s="1"/>
  <c r="F179" i="8"/>
  <c r="C220" i="8"/>
  <c r="G218" i="8"/>
  <c r="G220" i="8" s="1"/>
  <c r="C58" i="8"/>
  <c r="F10" i="26"/>
  <c r="C38" i="8"/>
  <c r="F287" i="9" l="1"/>
  <c r="F304" i="9"/>
  <c r="F288" i="9"/>
  <c r="F291" i="9"/>
  <c r="F296" i="9"/>
  <c r="F289" i="9"/>
  <c r="F302" i="9"/>
  <c r="F300" i="9"/>
  <c r="F301" i="9"/>
  <c r="F299" i="9"/>
  <c r="F297" i="9"/>
  <c r="F294" i="9"/>
  <c r="F293" i="9"/>
  <c r="F290" i="9"/>
  <c r="F298" i="9"/>
  <c r="F295" i="9"/>
  <c r="F292" i="9"/>
  <c r="F303" i="9"/>
  <c r="G289" i="9"/>
  <c r="G296" i="9"/>
  <c r="G304" i="9"/>
  <c r="G293" i="9"/>
  <c r="G300" i="9"/>
  <c r="G298" i="9"/>
  <c r="G299" i="9"/>
  <c r="G303" i="9"/>
  <c r="G302" i="9"/>
  <c r="G301" i="9"/>
  <c r="G290" i="9"/>
  <c r="G288" i="9"/>
  <c r="G287" i="9"/>
  <c r="G297" i="9"/>
  <c r="G292" i="9"/>
  <c r="G295" i="9"/>
  <c r="G291" i="9"/>
  <c r="G294" i="9"/>
  <c r="F221" i="8"/>
  <c r="F217" i="8"/>
  <c r="F222" i="8"/>
  <c r="F223" i="8"/>
  <c r="F219" i="8"/>
  <c r="F227" i="8"/>
  <c r="F225" i="8"/>
  <c r="F226" i="8"/>
  <c r="F218" i="8"/>
  <c r="F224" i="8"/>
  <c r="D45" i="8"/>
  <c r="F20" i="26"/>
  <c r="F8" i="26"/>
  <c r="F11" i="26"/>
  <c r="F59" i="8"/>
  <c r="F63" i="8"/>
  <c r="F54" i="8"/>
  <c r="F57" i="8"/>
  <c r="F62" i="8"/>
  <c r="F61" i="8"/>
  <c r="F55" i="8"/>
  <c r="F64" i="8"/>
  <c r="F60" i="8"/>
  <c r="F56" i="8"/>
  <c r="F53" i="8"/>
  <c r="F305" i="9" l="1"/>
  <c r="G305" i="9"/>
  <c r="F220" i="8"/>
  <c r="F58" i="8"/>
</calcChain>
</file>

<file path=xl/sharedStrings.xml><?xml version="1.0" encoding="utf-8"?>
<sst xmlns="http://schemas.openxmlformats.org/spreadsheetml/2006/main" count="5472" uniqueCount="3045">
  <si>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</si>
  <si>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</si>
  <si>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</si>
  <si>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</si>
  <si>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</si>
  <si>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</si>
  <si>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</si>
  <si>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</si>
  <si>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</si>
  <si>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</si>
  <si>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</si>
  <si>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</si>
  <si>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</si>
  <si>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</si>
  <si>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</si>
  <si>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</si>
  <si>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</si>
  <si>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</si>
  <si>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</si>
  <si>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</si>
  <si>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</si>
  <si>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</si>
  <si>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</si>
  <si>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</si>
  <si>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</si>
  <si>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</si>
  <si>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</si>
  <si>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</si>
  <si>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</si>
  <si>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</si>
  <si>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</si>
  <si>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</si>
  <si>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</si>
  <si>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</si>
  <si>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</si>
  <si>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</si>
  <si>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</si>
  <si>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</si>
  <si>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</si>
  <si>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</si>
  <si>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</si>
  <si>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</si>
  <si>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</si>
  <si>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</si>
  <si>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</si>
  <si>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</si>
  <si>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</si>
  <si>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</si>
  <si>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</si>
  <si>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</si>
  <si>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</si>
  <si>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</si>
  <si>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</si>
  <si>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</si>
  <si>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</si>
  <si>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</si>
  <si>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</si>
  <si>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</si>
  <si>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</si>
  <si>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</si>
  <si>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</si>
  <si>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</si>
  <si>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</si>
  <si>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</si>
  <si>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</si>
  <si>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</si>
  <si>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</si>
  <si>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</si>
  <si>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</si>
  <si>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</si>
  <si>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</si>
  <si>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</si>
  <si>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</si>
  <si>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</si>
  <si>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</si>
  <si>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</si>
  <si>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</si>
  <si>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</si>
  <si>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</si>
  <si>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</si>
  <si>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</si>
  <si>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</si>
  <si>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</si>
  <si>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</si>
  <si>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</si>
  <si>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</si>
  <si>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</si>
  <si>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</si>
  <si>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</si>
  <si>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</si>
  <si>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</si>
  <si>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</si>
  <si>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</si>
  <si>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</si>
  <si>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</si>
  <si>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</si>
  <si>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</si>
  <si>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</si>
  <si>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</si>
  <si>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</si>
  <si>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</si>
  <si>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</si>
  <si>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</si>
  <si>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</si>
  <si>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</si>
  <si>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</si>
  <si>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</si>
  <si>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</si>
  <si>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</si>
  <si>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</si>
  <si>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</si>
  <si>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</si>
  <si>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</si>
  <si>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</si>
  <si>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</si>
  <si>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</si>
  <si>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</si>
  <si>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</si>
  <si>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</si>
  <si>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</si>
  <si>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</si>
  <si>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</si>
  <si>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</si>
  <si>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</si>
  <si>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</si>
  <si>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</si>
  <si>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</si>
  <si>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</si>
  <si>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</si>
  <si>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</si>
  <si>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</si>
  <si>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</si>
  <si>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</si>
  <si>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</si>
  <si>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</si>
  <si>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</si>
  <si>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</si>
  <si>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</si>
  <si>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</si>
  <si>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</si>
  <si>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</si>
  <si>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</si>
  <si>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</si>
  <si>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</si>
  <si>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</si>
  <si>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</si>
  <si>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</si>
  <si>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</si>
  <si>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</si>
  <si>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</si>
  <si>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</si>
  <si>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</si>
  <si>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</si>
  <si>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</si>
  <si>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</si>
  <si>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</si>
  <si>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</si>
  <si>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</si>
  <si>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</si>
  <si>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</si>
  <si>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</si>
  <si>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</si>
  <si>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</si>
  <si>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</si>
  <si>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</si>
  <si>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</si>
  <si>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</si>
  <si>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</si>
  <si>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</si>
  <si>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</si>
  <si>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</si>
  <si>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</si>
  <si>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</si>
  <si>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</si>
  <si>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</si>
  <si>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</si>
  <si>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</si>
  <si>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</si>
  <si>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</si>
  <si>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</si>
  <si>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</si>
  <si>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</si>
  <si>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</si>
  <si>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</si>
  <si>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</si>
  <si>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</si>
  <si>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</si>
  <si>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</si>
  <si>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</si>
  <si>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</si>
  <si>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</si>
  <si>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</si>
  <si>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</si>
  <si>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</si>
  <si>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</si>
  <si>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</si>
  <si>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</si>
  <si>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</si>
  <si>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</si>
  <si>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</si>
  <si>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</si>
  <si>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</si>
  <si>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</si>
  <si>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</si>
  <si>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</si>
  <si>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</si>
  <si>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</si>
  <si>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</si>
  <si>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</si>
  <si>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</si>
  <si>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</si>
  <si>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</si>
  <si>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</si>
  <si>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</si>
  <si>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</si>
  <si>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</si>
  <si>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</si>
  <si>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</si>
  <si>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</si>
  <si>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</si>
  <si>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</si>
  <si>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</si>
  <si>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</si>
  <si>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</si>
  <si>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</si>
  <si>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</si>
  <si>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</si>
  <si>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</si>
  <si>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</si>
  <si>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</si>
  <si>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</si>
  <si>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</si>
  <si>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</si>
  <si>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</si>
  <si>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</si>
  <si>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</si>
  <si>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</si>
  <si>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</si>
  <si>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</si>
  <si>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</si>
  <si>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</si>
  <si>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</si>
  <si>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</si>
  <si>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</si>
  <si>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</si>
  <si>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</si>
  <si>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</si>
  <si>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</si>
  <si>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</si>
  <si>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</si>
  <si>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</si>
  <si>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</si>
  <si>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</si>
  <si>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</si>
  <si>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</si>
  <si>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</si>
  <si>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</si>
  <si>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</si>
  <si>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</si>
  <si>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</si>
  <si>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</si>
  <si>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</si>
  <si>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</si>
  <si>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</si>
  <si>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</si>
  <si>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</si>
  <si>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</si>
  <si>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</si>
  <si>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</si>
  <si>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</si>
  <si>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</si>
  <si>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</si>
  <si>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</si>
  <si>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</si>
  <si>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</si>
  <si>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</si>
  <si>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</si>
  <si>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</si>
  <si>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</si>
  <si>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</si>
  <si>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</si>
  <si>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</si>
  <si>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</si>
  <si>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</si>
  <si>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</si>
  <si>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</si>
  <si>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</si>
  <si>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</si>
  <si>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</si>
  <si>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</si>
  <si>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</si>
  <si>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</si>
  <si>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</si>
  <si>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</si>
  <si>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</si>
  <si>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</si>
  <si>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</si>
  <si>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</si>
  <si>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</si>
  <si>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</si>
  <si>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</si>
  <si>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</si>
  <si>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</si>
  <si>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</si>
  <si>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</si>
  <si>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</si>
  <si>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</si>
  <si>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</si>
  <si>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</si>
  <si>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</si>
  <si>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</si>
  <si>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</si>
  <si>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</si>
  <si>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</si>
  <si>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</si>
  <si>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</si>
  <si>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</si>
  <si>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</si>
  <si>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</si>
  <si>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</si>
  <si>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</si>
  <si>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</si>
  <si>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</si>
  <si>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</si>
  <si>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</si>
  <si>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</si>
  <si>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</si>
  <si>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</si>
  <si>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</si>
  <si>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</si>
  <si>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</si>
  <si>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</si>
  <si>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</si>
  <si>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</si>
  <si>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</si>
  <si>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</si>
  <si>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</si>
  <si>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</si>
  <si>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</si>
  <si>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</si>
  <si>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</si>
  <si>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</si>
  <si>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</si>
  <si>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</si>
  <si>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</si>
  <si>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</si>
  <si>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</si>
  <si>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</si>
  <si>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</si>
  <si>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</si>
  <si>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</si>
  <si>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</si>
  <si>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</si>
  <si>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</si>
  <si>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</si>
  <si>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</si>
  <si>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</si>
  <si>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</si>
  <si>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</si>
  <si>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</si>
  <si>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</si>
  <si>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</si>
  <si>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</si>
  <si>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</si>
  <si>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</si>
  <si>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</si>
  <si>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</si>
  <si>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</si>
  <si>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</si>
  <si>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</si>
  <si>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</si>
  <si>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</si>
  <si>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</si>
  <si>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</si>
  <si>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</si>
  <si>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</si>
  <si>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</si>
  <si>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</si>
  <si>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</si>
  <si>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</si>
  <si>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</si>
  <si>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</si>
  <si>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</si>
  <si>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</si>
  <si>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</si>
  <si>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</si>
  <si>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</si>
  <si>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</si>
  <si>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</si>
  <si>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</si>
  <si>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</si>
  <si>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</si>
  <si>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</si>
  <si>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</si>
  <si>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</si>
  <si>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</si>
  <si>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</si>
  <si>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</si>
  <si>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</si>
  <si>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</si>
  <si>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</si>
  <si>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</si>
  <si>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</si>
  <si>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</si>
  <si>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</si>
  <si>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</si>
  <si>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</si>
  <si>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</si>
  <si>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</si>
  <si>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</si>
  <si>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</si>
  <si>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</si>
  <si>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</si>
  <si>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</si>
  <si>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</si>
  <si>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</si>
  <si>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</si>
  <si>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</si>
  <si>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</si>
  <si>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</si>
  <si>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</si>
  <si>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</si>
  <si>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</si>
  <si>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</si>
  <si>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</si>
  <si>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</si>
  <si>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</si>
  <si>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</si>
  <si>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</si>
  <si>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</si>
  <si>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</si>
  <si>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</si>
  <si>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</si>
  <si>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</si>
  <si>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</si>
  <si>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</si>
  <si>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</si>
  <si>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</si>
  <si>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</si>
  <si>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</si>
  <si>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</si>
  <si>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</si>
  <si>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</si>
  <si>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</si>
  <si>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</si>
  <si>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</si>
  <si>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</si>
  <si>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</si>
  <si>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</si>
  <si>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</si>
  <si>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</si>
  <si>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</si>
  <si>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</si>
  <si>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</si>
  <si>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</si>
  <si>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</si>
  <si>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</si>
  <si>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</si>
  <si>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</si>
  <si>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</si>
  <si>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</si>
  <si>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</si>
  <si>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</si>
  <si>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</si>
  <si>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</si>
  <si>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</si>
  <si>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</si>
  <si>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</si>
  <si>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</si>
  <si>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</si>
  <si>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</si>
  <si>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</si>
  <si>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</si>
  <si>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</si>
  <si>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</si>
  <si>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</si>
  <si>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</si>
  <si>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</si>
  <si>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</si>
  <si>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</si>
  <si>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</si>
  <si>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</si>
  <si>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</si>
  <si>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</si>
  <si>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</si>
  <si>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</si>
  <si>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</si>
  <si>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</si>
  <si>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</si>
  <si>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</si>
  <si>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</si>
  <si>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</si>
  <si>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</si>
  <si>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</si>
  <si>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</si>
  <si>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</si>
  <si>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</si>
  <si>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</si>
  <si>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</si>
  <si>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</si>
  <si>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</si>
  <si>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</si>
  <si>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</si>
  <si>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</si>
  <si>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</si>
  <si>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</si>
  <si>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</si>
  <si>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</si>
  <si>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</si>
  <si>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</si>
  <si>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</si>
  <si>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</si>
  <si>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</si>
  <si>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</si>
  <si>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</si>
  <si>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</si>
  <si>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</si>
  <si>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</si>
  <si>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</si>
  <si>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</si>
  <si>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</si>
  <si>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</si>
  <si>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</si>
  <si>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</si>
  <si>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</si>
  <si>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</si>
  <si>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</si>
  <si>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</si>
  <si>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</si>
  <si>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</si>
  <si>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</si>
  <si>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</si>
  <si>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</si>
  <si>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</si>
  <si>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</si>
  <si>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</si>
  <si>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</si>
  <si>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</si>
  <si>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</si>
  <si>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</si>
  <si>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</si>
  <si>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</si>
  <si>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</si>
  <si>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</si>
  <si>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</si>
  <si>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</si>
  <si>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</si>
  <si>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</si>
  <si>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</si>
  <si>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</si>
  <si>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</si>
  <si>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</si>
  <si>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</si>
  <si>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</si>
  <si>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</si>
  <si>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</si>
  <si>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</si>
  <si>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</si>
  <si>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</si>
  <si>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</si>
  <si>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</si>
  <si>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</si>
  <si>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</si>
  <si>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</si>
  <si>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</si>
  <si>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</si>
  <si>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</si>
  <si>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</si>
  <si>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</si>
  <si>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</si>
  <si>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</si>
  <si>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</si>
  <si>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</si>
  <si>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</si>
  <si>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</si>
  <si>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</si>
  <si>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</si>
  <si>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</si>
  <si>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</si>
  <si>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</si>
  <si>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</si>
  <si>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</si>
  <si>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</si>
  <si>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</si>
  <si>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</si>
  <si>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</si>
  <si>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</si>
  <si>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</si>
  <si>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</si>
  <si>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</si>
  <si>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</si>
  <si>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</si>
  <si>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</si>
  <si>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</si>
  <si>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</si>
  <si>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</si>
  <si>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</si>
  <si>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</si>
  <si>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</si>
  <si>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</si>
  <si>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</si>
  <si>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</si>
  <si>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</si>
  <si>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</si>
  <si>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</si>
  <si>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</si>
  <si>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</si>
  <si>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</si>
  <si>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</si>
  <si>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</si>
  <si>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</si>
  <si>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</si>
  <si>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</si>
  <si>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</si>
  <si>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</si>
  <si>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</si>
  <si>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</si>
  <si>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</si>
  <si>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</si>
  <si>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</si>
  <si>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</si>
  <si>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</si>
  <si>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</si>
  <si>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</si>
  <si>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</si>
  <si>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</si>
  <si>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</si>
  <si>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</si>
  <si>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</si>
  <si>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</si>
  <si>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</si>
  <si>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</si>
  <si>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</si>
  <si>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</si>
  <si>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</si>
  <si>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</si>
  <si>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</si>
  <si>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</si>
  <si>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</si>
  <si>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</si>
  <si>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</si>
  <si>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</si>
  <si>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</si>
  <si>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</si>
  <si>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</si>
  <si>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</si>
  <si>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</si>
  <si>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</si>
  <si>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</si>
  <si>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</si>
  <si>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</si>
  <si>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</si>
  <si>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</si>
  <si>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</si>
  <si>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</si>
  <si>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</si>
  <si>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</si>
  <si>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</si>
  <si>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</si>
  <si>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</si>
  <si>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</si>
  <si>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</si>
  <si>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</si>
  <si>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</si>
  <si>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</si>
  <si>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</si>
  <si>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</si>
  <si>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</si>
  <si>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</si>
  <si>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</si>
  <si>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</si>
  <si>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</si>
  <si>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</si>
  <si>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</si>
  <si>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</si>
  <si>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</si>
  <si>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</si>
  <si>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</si>
  <si>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</si>
  <si>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</si>
  <si>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</si>
  <si>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</si>
  <si>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</si>
  <si>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</si>
  <si>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</si>
  <si>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</si>
  <si>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</si>
  <si>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</si>
  <si>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</si>
  <si>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</si>
  <si>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</si>
  <si>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</si>
  <si>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</si>
  <si>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</si>
  <si>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</si>
  <si>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</si>
  <si>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</si>
  <si>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</si>
  <si>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</si>
  <si>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</si>
  <si>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</si>
  <si>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</si>
  <si>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</si>
  <si>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</si>
  <si>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</si>
  <si>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</si>
  <si>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</si>
  <si>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</si>
  <si>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</si>
  <si>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</si>
  <si>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</si>
  <si>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</si>
  <si>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</si>
  <si>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</si>
  <si>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</si>
  <si>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</si>
  <si>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</si>
  <si>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</si>
  <si>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</si>
  <si>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</si>
  <si>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</si>
  <si>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</si>
  <si>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</si>
  <si>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</si>
  <si>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</si>
  <si>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</si>
  <si>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</si>
  <si>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</si>
  <si>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</si>
  <si>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</si>
  <si>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</si>
  <si>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</si>
  <si>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</si>
  <si>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</si>
  <si>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</si>
  <si>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</si>
  <si>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</si>
  <si>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</si>
  <si>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</si>
  <si>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</si>
  <si>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</si>
  <si>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</si>
  <si>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</si>
  <si>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</si>
  <si>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</si>
  <si>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</si>
  <si>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</si>
  <si>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</si>
  <si>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</si>
  <si>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</si>
  <si>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</si>
  <si>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</si>
  <si>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</si>
  <si>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</si>
  <si>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</si>
  <si>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</si>
  <si>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</si>
  <si>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</si>
  <si>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</si>
  <si>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</si>
  <si>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</si>
  <si>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</si>
  <si>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</si>
  <si>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</si>
  <si>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</si>
  <si>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</si>
  <si>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</si>
  <si>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</si>
  <si>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</si>
  <si>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</si>
  <si>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</si>
  <si>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</si>
  <si>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</si>
  <si>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</si>
  <si>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</si>
  <si>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</si>
  <si>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</si>
  <si>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</si>
  <si>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</si>
  <si>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</si>
  <si>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</si>
  <si>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</si>
  <si>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</si>
  <si>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</si>
  <si>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</si>
  <si>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</si>
  <si>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</si>
  <si>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</si>
  <si>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</si>
  <si>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</si>
  <si>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</si>
  <si>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</si>
  <si>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</si>
  <si>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</si>
  <si>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</si>
  <si>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</si>
  <si>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</si>
  <si>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</si>
  <si>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</si>
  <si>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</si>
  <si>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</si>
  <si>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</si>
  <si>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</si>
  <si>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</si>
  <si>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</si>
  <si>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</si>
  <si>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</si>
  <si>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</si>
  <si>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</si>
  <si>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</si>
  <si>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</si>
  <si>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</si>
  <si>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</si>
  <si>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</si>
  <si>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</si>
  <si>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</si>
  <si>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</si>
  <si>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</si>
  <si>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</si>
  <si>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</si>
  <si>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</si>
  <si>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</si>
  <si>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</si>
  <si>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</si>
  <si>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</si>
  <si>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</si>
  <si>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</si>
  <si>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</si>
  <si>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</si>
  <si>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</si>
  <si>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</si>
  <si>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</si>
  <si>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</si>
  <si>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</si>
  <si>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</si>
  <si>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</si>
  <si>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</si>
  <si>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</si>
  <si>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</si>
  <si>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</si>
  <si>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</si>
  <si>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</si>
  <si>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</si>
  <si>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</si>
  <si>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</si>
  <si>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</si>
  <si>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</si>
  <si>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</si>
  <si>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</si>
  <si>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</si>
  <si>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</si>
  <si>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</si>
  <si>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</si>
  <si>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</si>
  <si>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</si>
  <si>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</si>
  <si>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</si>
  <si>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</si>
  <si>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</si>
  <si>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</si>
  <si>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</si>
  <si>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</si>
  <si>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</si>
  <si>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</si>
  <si>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</si>
  <si>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</si>
  <si>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</si>
  <si>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</si>
  <si>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</si>
  <si>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</si>
  <si>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</si>
  <si>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</si>
  <si>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</si>
  <si>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</si>
  <si>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</si>
  <si>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</si>
  <si>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</si>
  <si>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</si>
  <si>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</si>
  <si>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</si>
  <si>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</si>
  <si>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</si>
  <si>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</si>
  <si>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</si>
  <si>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</si>
  <si>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</si>
  <si>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</si>
  <si>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</si>
  <si>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</si>
  <si>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</si>
  <si>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</si>
  <si>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</si>
  <si>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</si>
  <si>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</si>
  <si>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</si>
  <si>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</si>
  <si>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</si>
  <si>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</si>
  <si>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</si>
  <si>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</si>
  <si>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</si>
  <si>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</si>
  <si>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</si>
  <si>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</si>
  <si>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</si>
  <si>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</si>
  <si>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</si>
  <si>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</si>
  <si>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</si>
  <si>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</si>
  <si>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</si>
  <si>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</si>
  <si>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</si>
  <si>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</si>
  <si>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</si>
  <si>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</si>
  <si>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</si>
  <si>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</si>
  <si>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</si>
  <si>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</si>
  <si>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</si>
  <si>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</si>
  <si>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</si>
  <si>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</si>
  <si>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</si>
  <si>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</si>
  <si>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</si>
  <si>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</si>
  <si>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</si>
  <si>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</si>
  <si>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</si>
  <si>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</si>
  <si>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</si>
  <si>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</si>
  <si>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</si>
  <si>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</si>
  <si>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</si>
  <si>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</si>
  <si>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</si>
  <si>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</si>
  <si>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</si>
  <si>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</si>
  <si>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</si>
  <si>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</si>
  <si>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</si>
  <si>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</si>
  <si>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</si>
  <si>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</si>
  <si>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</si>
  <si>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</si>
  <si>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</si>
  <si>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</si>
  <si>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</si>
  <si>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</si>
  <si>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</si>
  <si>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</si>
  <si>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</si>
  <si>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</si>
  <si>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</si>
  <si>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</si>
  <si>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</si>
  <si>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</si>
  <si>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</si>
  <si>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</si>
  <si>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</si>
  <si>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</si>
  <si>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</si>
  <si>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</si>
  <si>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</si>
  <si>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</si>
  <si>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</si>
  <si>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</si>
  <si>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</si>
  <si>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</si>
  <si>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</si>
  <si>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</si>
  <si>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</si>
  <si>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</si>
  <si>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</si>
  <si>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</si>
  <si>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</si>
  <si>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</si>
  <si>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</si>
  <si>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</si>
  <si>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</si>
  <si>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</si>
  <si>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</si>
  <si>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</si>
  <si>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</si>
  <si>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</si>
  <si>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</si>
  <si>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</si>
  <si>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</si>
  <si>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</si>
  <si>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</si>
  <si>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</si>
  <si>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</si>
  <si>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</si>
  <si>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</si>
  <si>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</si>
  <si>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</si>
  <si>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</si>
  <si>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</si>
  <si>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</si>
  <si>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</si>
  <si>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</si>
  <si>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</si>
  <si>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</si>
  <si>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</si>
  <si>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</si>
  <si>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</si>
  <si>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</si>
  <si>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</si>
  <si>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</si>
  <si>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</si>
  <si>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</si>
  <si>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</si>
  <si>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</si>
  <si>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</si>
  <si>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</si>
  <si>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</si>
  <si>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</si>
  <si>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</si>
  <si>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</si>
  <si>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</si>
  <si>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</si>
  <si>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</si>
  <si>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</si>
  <si>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</si>
  <si>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</si>
  <si>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</si>
  <si>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</si>
  <si>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</si>
  <si>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</si>
  <si>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</si>
  <si>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</si>
  <si>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</si>
  <si>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</si>
  <si>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</si>
  <si>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</si>
  <si>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</si>
  <si>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</si>
  <si>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</si>
  <si>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</si>
  <si>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</si>
  <si>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</si>
  <si>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</si>
  <si>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</si>
  <si>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</si>
  <si>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</si>
  <si>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</si>
  <si>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</si>
  <si>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</si>
  <si>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</si>
  <si>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</si>
  <si>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</si>
  <si>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</si>
  <si>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</si>
  <si>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</si>
  <si>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</si>
  <si>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</si>
  <si>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</si>
  <si>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</si>
  <si>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</si>
  <si>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</si>
  <si>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</si>
  <si>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</si>
  <si>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</si>
  <si>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</si>
  <si>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</si>
  <si>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</si>
  <si>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</si>
  <si>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</si>
  <si>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</si>
  <si>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</si>
  <si>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</si>
  <si>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</si>
  <si>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</si>
  <si>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</si>
  <si>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</si>
  <si>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</si>
  <si>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</si>
  <si>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</si>
  <si>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</si>
  <si>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</si>
  <si>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</si>
  <si>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</si>
  <si>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</si>
  <si>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</si>
  <si>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</si>
  <si>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</si>
  <si>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</si>
  <si>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</si>
  <si>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</si>
  <si>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</si>
  <si>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</si>
  <si>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</si>
  <si>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</si>
  <si>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</si>
  <si>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</si>
  <si>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</si>
  <si>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</si>
  <si>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</si>
  <si>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</si>
  <si>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</si>
  <si>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</si>
  <si>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</si>
  <si>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</si>
  <si>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</si>
  <si>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</si>
  <si>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</si>
  <si>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</si>
  <si>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</si>
  <si>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</si>
  <si>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</si>
  <si>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</si>
  <si>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</si>
  <si>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</si>
  <si>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</si>
  <si>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</si>
  <si>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</si>
  <si>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</si>
  <si>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</si>
  <si>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</si>
  <si>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</si>
  <si>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</si>
  <si>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</si>
  <si>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</si>
  <si>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</si>
  <si>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</si>
  <si>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</si>
  <si>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</si>
  <si>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</si>
  <si>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</si>
  <si>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</si>
  <si>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</si>
  <si>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</si>
  <si>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</si>
  <si>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</si>
  <si>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</si>
  <si>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</si>
  <si>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</si>
  <si>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</si>
  <si>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</si>
  <si>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</si>
  <si>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</si>
  <si>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</si>
  <si>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</si>
  <si>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</si>
  <si>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</si>
  <si>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</si>
  <si>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</si>
  <si>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</si>
  <si>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</si>
  <si>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</si>
  <si>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</si>
  <si>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</si>
  <si>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</si>
  <si>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</si>
  <si>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</si>
  <si>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</si>
  <si>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</si>
  <si>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</si>
  <si>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</si>
  <si>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</si>
  <si>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</si>
  <si>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</si>
  <si>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</si>
  <si>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</si>
  <si>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</si>
  <si>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</si>
  <si>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</si>
  <si>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</si>
  <si>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</si>
  <si>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</si>
  <si>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</si>
  <si>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</si>
  <si>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</si>
  <si>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</si>
  <si>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</si>
  <si>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</si>
  <si>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</si>
  <si>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</si>
  <si>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</si>
  <si>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</si>
  <si>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</si>
  <si>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</si>
  <si>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</si>
  <si>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</si>
  <si>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</si>
  <si>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</si>
  <si>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</si>
  <si>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</si>
  <si>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</si>
  <si>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</si>
  <si>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</si>
  <si>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</si>
  <si>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</si>
  <si>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</si>
  <si>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</si>
  <si>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</si>
  <si>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</si>
  <si>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</si>
  <si>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</si>
  <si>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</si>
  <si>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</si>
  <si>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</si>
  <si>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</si>
  <si>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</si>
  <si>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</si>
  <si>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</si>
  <si>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</si>
  <si>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</si>
  <si>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</si>
  <si>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</si>
  <si>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</si>
  <si>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</si>
  <si>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</si>
  <si>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</si>
  <si>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</si>
  <si>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</si>
  <si>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</si>
  <si>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</si>
  <si>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</si>
  <si>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</si>
  <si>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</si>
  <si>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</si>
  <si>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</si>
  <si>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</si>
  <si>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</si>
  <si>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</si>
  <si>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</si>
  <si>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</si>
  <si>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</si>
  <si>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</si>
  <si>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</si>
  <si>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</si>
  <si>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</si>
  <si>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</si>
  <si>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</si>
  <si>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</si>
  <si>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</si>
  <si>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</si>
  <si>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</si>
  <si>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</si>
  <si>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</si>
  <si>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</si>
  <si>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</si>
  <si>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</si>
  <si>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</si>
  <si>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</si>
  <si>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</si>
  <si>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</si>
  <si>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</si>
  <si>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</si>
  <si>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</si>
  <si>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</si>
  <si>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</si>
  <si>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</si>
  <si>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</si>
  <si>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</si>
  <si>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</si>
  <si>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</si>
  <si>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</si>
  <si>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</si>
  <si>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</si>
  <si>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</si>
  <si>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</si>
  <si>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</si>
  <si>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</si>
  <si>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</si>
  <si>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</si>
  <si>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</si>
  <si>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</si>
  <si>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</si>
  <si>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</si>
  <si>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</si>
  <si>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</si>
  <si>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</si>
  <si>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</si>
  <si>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</si>
  <si>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</si>
  <si>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</si>
  <si>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</si>
  <si>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</si>
  <si>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</si>
  <si>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</si>
  <si>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</si>
  <si>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</si>
  <si>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</si>
  <si>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</si>
  <si>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</si>
  <si>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</si>
  <si>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</si>
  <si>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</si>
  <si>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</si>
  <si>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</si>
  <si>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</si>
  <si>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</si>
  <si>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</si>
  <si>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</si>
  <si>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</si>
  <si>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</si>
  <si>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</si>
  <si>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</si>
  <si>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</si>
  <si>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</si>
  <si>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</si>
  <si>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</si>
  <si>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</si>
  <si>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</si>
  <si>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</si>
  <si>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</si>
  <si>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</si>
  <si>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</si>
  <si>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</si>
  <si>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</si>
  <si>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</si>
  <si>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</si>
  <si>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</si>
  <si>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</si>
  <si>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</si>
  <si>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</si>
  <si>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</si>
  <si>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</si>
  <si>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</si>
  <si>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</si>
  <si>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</si>
  <si>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</si>
  <si>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</si>
  <si>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</si>
  <si>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</si>
  <si>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</si>
  <si>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</si>
  <si>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</si>
  <si>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</si>
  <si>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</si>
  <si>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</si>
  <si>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</si>
  <si>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</si>
  <si>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</si>
  <si>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</si>
  <si>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</si>
  <si>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</si>
  <si>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</si>
  <si>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</si>
  <si>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</si>
  <si>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</si>
  <si>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</si>
  <si>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</si>
  <si>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</si>
  <si>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</si>
  <si>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</si>
  <si>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</si>
  <si>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</si>
  <si>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</si>
  <si>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</si>
  <si>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</si>
  <si>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</si>
  <si>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</si>
  <si>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</si>
  <si>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</si>
  <si>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</si>
  <si>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</si>
  <si>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</si>
  <si>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</si>
  <si>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</si>
  <si>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</si>
  <si>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</si>
  <si>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</si>
  <si>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</si>
  <si>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</si>
  <si>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</si>
  <si>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</si>
  <si>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</si>
  <si>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</si>
  <si>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</si>
  <si>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</si>
  <si>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</si>
  <si>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</si>
  <si>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</si>
  <si>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</si>
  <si>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</si>
  <si>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</si>
  <si>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</si>
  <si>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</si>
  <si>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</si>
  <si>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</si>
  <si>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</si>
  <si>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</si>
  <si>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</si>
  <si>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</si>
  <si>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</si>
  <si>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</si>
  <si>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</si>
  <si>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</si>
  <si>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</si>
  <si>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</si>
  <si>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</si>
  <si>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</si>
  <si>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</si>
  <si>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</si>
  <si>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</si>
  <si>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</si>
  <si>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</si>
  <si>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</si>
  <si>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</si>
  <si>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</si>
  <si>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</si>
  <si>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</si>
  <si>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</si>
  <si>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</si>
  <si>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</si>
  <si>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</si>
  <si>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</si>
  <si>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</si>
  <si>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</si>
  <si>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</si>
  <si>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</si>
  <si>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</si>
  <si>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</si>
  <si>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</si>
  <si>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</si>
  <si>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</si>
  <si>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</si>
  <si>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</si>
  <si>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</si>
  <si>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</si>
  <si>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</si>
  <si>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</si>
  <si>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</si>
  <si>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</si>
  <si>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</si>
  <si>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</si>
  <si>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</si>
  <si>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</si>
  <si>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</si>
  <si>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</si>
  <si>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</si>
  <si>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</si>
  <si>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</si>
  <si>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</si>
  <si>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</si>
  <si>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</si>
  <si>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</si>
  <si>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</si>
  <si>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</si>
  <si>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</si>
  <si>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</si>
  <si>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</si>
  <si>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</si>
  <si>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</si>
  <si>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</si>
  <si>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</si>
  <si>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</si>
  <si>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</si>
  <si>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</si>
  <si>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</si>
  <si>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</si>
  <si>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</si>
  <si>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</si>
  <si>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</si>
  <si>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</si>
  <si>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</si>
  <si>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</si>
  <si>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</si>
  <si>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</si>
  <si>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</si>
  <si>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</si>
  <si>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</si>
  <si>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</si>
  <si>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</si>
  <si>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</si>
  <si>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</si>
  <si>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</si>
  <si>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</si>
  <si>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</si>
  <si>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</si>
  <si>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</si>
  <si>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</si>
  <si>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</si>
  <si>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</si>
  <si>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</si>
  <si>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</si>
  <si>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</si>
  <si>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</si>
  <si>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</si>
  <si>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</si>
  <si>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</si>
  <si>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</si>
  <si>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</si>
  <si>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</si>
  <si>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</si>
  <si>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</si>
  <si>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</si>
  <si>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</si>
  <si>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</si>
  <si>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</si>
  <si>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</si>
  <si>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</si>
  <si>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</si>
  <si>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</si>
  <si>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</si>
  <si>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</si>
  <si>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</si>
  <si>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</si>
  <si>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</si>
  <si>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</si>
  <si>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</si>
  <si>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</si>
  <si>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</si>
  <si>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</si>
  <si>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</si>
  <si>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</si>
  <si>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</si>
  <si>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</si>
  <si>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</si>
  <si>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</si>
  <si>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</si>
  <si>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</si>
  <si>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</si>
  <si>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</si>
  <si>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</si>
  <si>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</si>
  <si>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</si>
  <si>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</si>
  <si>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</si>
  <si>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</si>
  <si>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</si>
  <si>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</si>
  <si>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</si>
  <si>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</si>
  <si>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</si>
  <si>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</si>
  <si>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</si>
  <si>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</si>
  <si>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</si>
  <si>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</si>
  <si>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</si>
  <si>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</si>
  <si>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</si>
  <si>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</si>
  <si>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</si>
  <si>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</si>
  <si>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</si>
  <si>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</si>
  <si>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</si>
  <si>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</si>
  <si>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</si>
  <si>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</si>
  <si>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</si>
  <si>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</si>
  <si>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</si>
  <si>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</si>
  <si>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</si>
  <si>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</si>
  <si>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</si>
  <si>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</si>
  <si>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</si>
  <si>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</si>
  <si>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</si>
  <si>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</si>
  <si>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</si>
  <si>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</si>
  <si>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</si>
  <si>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</si>
  <si>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</si>
  <si>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</si>
  <si>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</si>
  <si>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</si>
  <si>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</si>
  <si>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</si>
  <si>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</si>
  <si>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</si>
  <si>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</si>
  <si>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</si>
  <si>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</si>
  <si>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</si>
  <si>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</si>
  <si>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</si>
  <si>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</si>
  <si>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</si>
  <si>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</si>
  <si>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</si>
  <si>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</si>
  <si>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</si>
  <si>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</si>
  <si>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</si>
  <si>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</si>
  <si>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</si>
  <si>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</si>
  <si>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</si>
  <si>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</si>
  <si>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</si>
  <si>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</si>
  <si>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</si>
  <si>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</si>
  <si>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</si>
  <si>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</si>
  <si>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</si>
  <si>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</si>
  <si>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</si>
  <si>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</si>
  <si>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</si>
  <si>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</si>
  <si>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</si>
  <si>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</si>
  <si>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</si>
  <si>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</si>
  <si>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</si>
  <si>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</si>
  <si>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</si>
  <si>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</si>
  <si>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</si>
  <si>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</si>
  <si>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</si>
  <si>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</si>
  <si>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</si>
  <si>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</si>
  <si>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</si>
  <si>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</si>
  <si>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</si>
  <si>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</si>
  <si>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</si>
  <si>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</si>
  <si>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</si>
  <si>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</si>
  <si>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</si>
  <si>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</si>
  <si>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</si>
  <si>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</si>
  <si>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</si>
  <si>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</si>
  <si>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</si>
  <si>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</si>
  <si>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</si>
  <si>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</si>
  <si>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</si>
  <si>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</si>
  <si>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</si>
  <si>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</si>
  <si>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</si>
  <si>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</si>
  <si>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</si>
  <si>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</si>
  <si>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</si>
  <si>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</si>
  <si>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</si>
  <si>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</si>
  <si>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</si>
  <si>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</si>
  <si>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</si>
  <si>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</si>
  <si>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</si>
  <si>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</si>
  <si>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</si>
  <si>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</si>
  <si>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</si>
  <si>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</si>
  <si>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</si>
  <si>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</si>
  <si>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</si>
  <si>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</si>
  <si>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</si>
  <si>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</si>
  <si>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</si>
  <si>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</si>
  <si>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</si>
  <si>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</si>
  <si>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</si>
  <si>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</si>
  <si>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</si>
  <si>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</si>
  <si>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</si>
  <si>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</si>
  <si>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</si>
  <si>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</si>
  <si>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</si>
  <si>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</si>
  <si>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</si>
  <si>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</si>
  <si>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</si>
  <si>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</si>
  <si>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</si>
  <si>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</si>
  <si>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</si>
  <si>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</si>
  <si>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</si>
  <si>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</si>
  <si>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</si>
  <si>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</si>
  <si>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</si>
  <si>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</si>
  <si>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</si>
  <si>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</si>
  <si>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</si>
  <si>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</si>
  <si>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</si>
  <si>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</si>
  <si>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</si>
  <si>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</si>
  <si>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</si>
  <si>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</si>
  <si>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</si>
  <si>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</si>
  <si>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</si>
  <si>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</si>
  <si>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</si>
  <si>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</si>
  <si>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</si>
  <si>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</si>
  <si>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</si>
  <si>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</si>
  <si>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</si>
  <si>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</si>
  <si>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</si>
  <si>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</si>
  <si>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</si>
  <si>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</si>
  <si>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</si>
  <si>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</si>
  <si>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</si>
  <si>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</si>
  <si>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</si>
  <si>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</si>
  <si>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</si>
  <si>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</si>
  <si>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</si>
  <si>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</si>
  <si>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</si>
  <si>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</si>
  <si>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</si>
  <si>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</si>
  <si>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</si>
  <si>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</si>
  <si>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</si>
  <si>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</si>
  <si>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</si>
  <si>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</si>
  <si>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</si>
  <si>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</si>
  <si>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</si>
  <si>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</si>
  <si>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</si>
  <si>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</si>
  <si>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</si>
  <si>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</si>
  <si>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</si>
  <si>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</si>
  <si>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</si>
  <si>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</si>
  <si>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</si>
  <si>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</si>
  <si>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</si>
  <si>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</si>
  <si>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</si>
  <si>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</si>
  <si>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</si>
  <si>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</si>
  <si>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</si>
  <si>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</si>
  <si>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</si>
  <si>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</si>
  <si>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</si>
  <si>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</si>
  <si>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</si>
  <si>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</si>
  <si>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</si>
  <si>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</si>
  <si>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</si>
  <si>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</si>
  <si>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</si>
  <si>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</si>
  <si>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</si>
  <si>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</si>
  <si>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</si>
  <si>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</si>
  <si>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</si>
  <si>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</si>
  <si>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</si>
  <si>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</si>
  <si>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</si>
  <si>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</si>
  <si>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</si>
  <si>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</si>
  <si>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</si>
  <si>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</si>
  <si>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</si>
  <si>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</si>
  <si>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</si>
  <si>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</si>
  <si>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</si>
  <si>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</si>
  <si>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</si>
  <si>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</si>
  <si>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</si>
  <si>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</si>
  <si>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</si>
  <si>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</si>
  <si>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</si>
  <si>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</si>
  <si>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</si>
  <si>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</si>
  <si>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</si>
  <si>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</si>
  <si>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</si>
  <si>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</si>
  <si>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</si>
  <si>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</si>
  <si>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</si>
  <si>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</si>
  <si>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</si>
  <si>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</si>
  <si>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</si>
  <si>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</si>
  <si>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</si>
  <si>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</si>
  <si>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</si>
  <si>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</si>
  <si>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</si>
  <si>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</si>
  <si>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</si>
  <si>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</si>
  <si>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</si>
  <si>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</si>
  <si>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</si>
  <si>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</si>
  <si>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</si>
  <si>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</si>
  <si>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</si>
  <si>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</si>
  <si>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</si>
  <si>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</si>
  <si>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</si>
  <si>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</si>
  <si>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</si>
  <si>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</si>
  <si>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</si>
  <si>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</si>
  <si>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</si>
  <si>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</si>
  <si>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</si>
  <si>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</si>
  <si>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</si>
  <si>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</si>
  <si>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</si>
  <si>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</si>
  <si>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</si>
  <si>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</si>
  <si>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</si>
  <si>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</si>
  <si>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</si>
  <si>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</si>
  <si>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</si>
  <si>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</si>
  <si>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</si>
  <si>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</si>
  <si>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</si>
  <si>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</si>
  <si>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</si>
  <si>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</si>
  <si>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</si>
  <si>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</si>
  <si>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</si>
  <si>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</si>
  <si>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</si>
  <si>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</si>
  <si>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</si>
  <si>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</si>
  <si>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</si>
  <si>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</si>
  <si>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</si>
  <si>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</si>
  <si>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</si>
  <si>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</si>
  <si>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</si>
  <si>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</si>
  <si>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</si>
  <si>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</si>
  <si>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</si>
  <si>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</si>
  <si>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</si>
  <si>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</si>
  <si>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</si>
  <si>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</si>
  <si>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</si>
  <si>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</si>
  <si>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</si>
  <si>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</si>
  <si>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</si>
  <si>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</si>
  <si>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</si>
  <si>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</si>
  <si>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</si>
  <si>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</si>
  <si>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</si>
  <si>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</si>
  <si>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</si>
  <si>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</si>
  <si>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</si>
  <si>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</si>
  <si>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</si>
  <si>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</si>
  <si>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</si>
  <si>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</si>
  <si>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</si>
  <si>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</si>
  <si>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</si>
  <si>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</si>
  <si>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</si>
  <si>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</si>
  <si>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</si>
  <si>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</si>
  <si>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</si>
  <si>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</si>
  <si>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</si>
  <si>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</si>
  <si>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</si>
  <si>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</si>
  <si>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</si>
  <si>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</si>
  <si>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</si>
  <si>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</si>
  <si>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</si>
  <si>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</si>
  <si>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</si>
  <si>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</si>
  <si>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</si>
  <si>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</si>
  <si>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</si>
  <si>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</si>
  <si>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</si>
  <si>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</si>
  <si>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</si>
  <si>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</si>
  <si>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</si>
  <si>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</si>
  <si>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</si>
  <si>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</si>
  <si>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</si>
  <si>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</si>
  <si>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</si>
  <si>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</si>
  <si>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</si>
  <si>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</si>
  <si>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</si>
  <si>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</si>
  <si>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</si>
  <si>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</si>
  <si>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</si>
  <si>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</si>
  <si>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</si>
  <si>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</si>
  <si>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</si>
  <si>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</si>
  <si>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</si>
  <si>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</si>
  <si>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</si>
  <si>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</si>
  <si>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</si>
  <si>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</si>
  <si>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</si>
  <si>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</si>
  <si>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</si>
  <si>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</si>
  <si>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</si>
  <si>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</si>
  <si>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</si>
  <si>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</si>
  <si>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</si>
  <si>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</si>
  <si>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</si>
  <si>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</si>
  <si>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</si>
  <si>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</si>
  <si>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</si>
  <si>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</si>
  <si>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</si>
  <si>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</si>
  <si>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</si>
  <si>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</si>
  <si>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</si>
  <si>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</si>
  <si>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</si>
  <si>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</si>
  <si>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</si>
  <si>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</si>
  <si>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</si>
  <si>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</si>
  <si>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</si>
  <si>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</si>
  <si>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</si>
  <si>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</si>
  <si>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</si>
  <si>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</si>
  <si>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</si>
  <si>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</si>
  <si>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</si>
  <si>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</si>
  <si>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</si>
  <si>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</si>
  <si>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</si>
  <si>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</si>
  <si>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</si>
  <si>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</si>
  <si>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</si>
  <si>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</si>
  <si>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</si>
  <si>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</si>
  <si>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</si>
  <si>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</si>
  <si>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</si>
  <si>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</si>
  <si>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</si>
  <si>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</si>
  <si>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</si>
  <si>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</si>
  <si>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</si>
  <si>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</si>
  <si>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</si>
  <si>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</si>
  <si>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</si>
  <si>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</si>
  <si>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</si>
  <si>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</si>
  <si>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</si>
  <si>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</si>
  <si>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</si>
  <si>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</si>
  <si>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</si>
  <si>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</si>
  <si>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</si>
  <si>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</si>
  <si>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</si>
  <si>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</si>
  <si>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</si>
  <si>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</si>
  <si>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</si>
  <si>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</si>
  <si>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</si>
  <si>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</si>
  <si>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</si>
  <si>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</si>
  <si>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</si>
  <si>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</si>
  <si>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</si>
  <si>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</si>
  <si>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</si>
  <si>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</si>
  <si>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</si>
  <si>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</si>
  <si>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</si>
  <si>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</si>
  <si>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</si>
  <si>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</si>
  <si>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</si>
  <si>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</si>
  <si>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</si>
  <si>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</si>
  <si>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</si>
  <si>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</si>
  <si>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</si>
  <si>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</si>
  <si>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</si>
  <si>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</si>
  <si>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</si>
  <si>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</si>
  <si>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</si>
  <si>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</si>
  <si>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</si>
  <si>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</si>
  <si>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</si>
  <si>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</si>
  <si>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</si>
  <si>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</si>
  <si>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</si>
  <si>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</si>
  <si>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</si>
  <si>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</si>
  <si>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</si>
  <si>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</si>
  <si>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</si>
  <si>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</si>
  <si>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</si>
  <si>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</si>
  <si>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</si>
  <si>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</si>
  <si>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</si>
  <si>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</si>
  <si>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</si>
  <si>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</si>
  <si>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</si>
  <si>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</si>
  <si>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</si>
  <si>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</si>
  <si>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</si>
  <si>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</si>
  <si>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</si>
  <si>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</si>
  <si>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</si>
  <si>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</si>
  <si>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</si>
  <si>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</si>
  <si>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</si>
  <si>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</si>
  <si>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</si>
  <si>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</si>
  <si>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</si>
  <si>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</si>
  <si>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</si>
  <si>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</si>
  <si>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</si>
  <si>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</si>
  <si>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</si>
  <si>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</si>
  <si>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</si>
  <si>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</si>
  <si>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</si>
  <si>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</si>
  <si>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</si>
  <si>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</si>
  <si>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</si>
  <si>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</si>
  <si>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</si>
  <si>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</si>
  <si>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</si>
  <si>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</si>
  <si>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</si>
  <si>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</si>
  <si>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</si>
  <si>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</si>
  <si>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</si>
  <si>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</si>
  <si>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</si>
  <si>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</si>
  <si>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</si>
  <si>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</si>
  <si>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</si>
  <si>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</si>
  <si>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</si>
  <si>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</si>
  <si>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</si>
  <si>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</si>
  <si>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</si>
  <si>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</si>
  <si>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</si>
  <si>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</si>
  <si>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</si>
  <si>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</si>
  <si>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</si>
  <si>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</si>
  <si>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</si>
  <si>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</si>
  <si>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</si>
  <si>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</si>
  <si>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</si>
  <si>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</si>
  <si>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</si>
  <si>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</si>
  <si>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</si>
  <si>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</si>
  <si>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</si>
  <si>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</si>
  <si>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</si>
  <si>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</si>
  <si>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</si>
  <si>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</si>
  <si>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</si>
  <si>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</si>
  <si>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</si>
  <si>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</si>
  <si>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</si>
  <si>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</si>
  <si>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</si>
  <si>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</si>
  <si>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</si>
  <si>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</si>
  <si>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</si>
  <si>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</si>
  <si>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</si>
  <si>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</si>
  <si>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</si>
  <si>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</si>
  <si>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</si>
  <si>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</si>
  <si>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</si>
  <si>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</si>
  <si>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</si>
  <si>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</si>
  <si>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</si>
  <si>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</si>
  <si>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</si>
  <si>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</si>
  <si>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</si>
  <si>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</si>
  <si>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</si>
  <si>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</si>
  <si>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</si>
  <si>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</si>
  <si>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</si>
  <si>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</si>
  <si>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</si>
  <si>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</si>
  <si>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</si>
  <si>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</si>
  <si>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</si>
  <si>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</si>
  <si>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</si>
  <si>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</si>
  <si>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</si>
  <si>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</si>
  <si>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</si>
  <si>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</si>
  <si>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</si>
  <si>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</si>
  <si>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</si>
  <si>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</si>
  <si>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</si>
  <si>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</si>
  <si>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</si>
  <si>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</si>
  <si>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</si>
  <si>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</si>
  <si>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</si>
  <si>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</si>
  <si>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</si>
  <si>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</si>
  <si>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</si>
  <si>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</si>
  <si>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</si>
  <si>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</si>
  <si>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</si>
  <si>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</si>
  <si>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</si>
  <si>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</si>
  <si>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</si>
  <si>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</si>
  <si>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</si>
  <si>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</si>
  <si>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</si>
  <si>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</si>
  <si>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</si>
  <si>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</si>
  <si>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</si>
  <si>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</si>
  <si>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</si>
  <si>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</si>
  <si>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</si>
  <si>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</si>
  <si>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</si>
  <si>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</si>
  <si>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</si>
  <si>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</si>
  <si>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</si>
  <si>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</si>
  <si>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</si>
  <si>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</si>
  <si>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</si>
  <si>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</si>
  <si>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</si>
  <si>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</si>
  <si>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</si>
  <si>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</si>
  <si>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</si>
  <si>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</si>
  <si>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</si>
  <si>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</si>
  <si>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</si>
  <si>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</si>
  <si>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</si>
  <si>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</si>
  <si>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</si>
  <si>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</si>
  <si>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</si>
  <si>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</si>
  <si>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</si>
  <si>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</si>
  <si>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</si>
  <si>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</si>
  <si>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</si>
  <si>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</si>
  <si>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</si>
  <si>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</si>
  <si>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</si>
  <si>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</si>
  <si>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</si>
  <si>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</si>
  <si>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</si>
  <si>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</si>
  <si>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</si>
  <si>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</si>
  <si>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</si>
  <si>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</si>
  <si>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</si>
  <si>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</si>
  <si>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</si>
  <si>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</si>
  <si>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</si>
  <si>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</si>
  <si>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</si>
  <si>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</si>
  <si>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</si>
  <si>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</si>
  <si>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</si>
  <si>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</si>
  <si>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</si>
  <si>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</si>
  <si>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</si>
  <si>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</si>
  <si>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</si>
  <si>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</si>
  <si>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</si>
  <si>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</si>
  <si>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</si>
  <si>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</si>
  <si>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</si>
  <si>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</si>
  <si>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</si>
  <si>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</si>
  <si>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</si>
  <si>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</si>
  <si>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</si>
  <si>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</si>
  <si>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</si>
  <si>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</si>
  <si>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</si>
  <si>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</si>
  <si>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</si>
  <si>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</si>
  <si>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</si>
  <si>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</si>
  <si>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</si>
  <si>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</si>
  <si>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</si>
  <si>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</si>
  <si>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</si>
  <si>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</si>
  <si>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</si>
  <si>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</si>
  <si>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</si>
  <si>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</si>
  <si>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</si>
  <si>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</si>
  <si>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</si>
  <si>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</si>
  <si>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</si>
  <si>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</si>
  <si>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</si>
  <si>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</si>
  <si>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</si>
  <si>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</si>
  <si>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</si>
  <si>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</si>
  <si>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</si>
  <si>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</si>
  <si>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</si>
  <si>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</si>
  <si>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</si>
  <si>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</si>
  <si>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</si>
  <si>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</si>
  <si>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</si>
  <si>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</si>
  <si>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</si>
  <si>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</si>
  <si>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</si>
  <si>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</si>
  <si>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</si>
  <si>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</si>
  <si>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</si>
  <si>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</si>
  <si>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</si>
  <si>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</si>
  <si>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</si>
  <si>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</si>
  <si>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</si>
  <si>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</si>
  <si>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</si>
  <si>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</si>
  <si>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</si>
  <si>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</si>
  <si>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</si>
  <si>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</si>
  <si>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</si>
  <si>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</si>
  <si>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</si>
  <si>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</si>
  <si>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</si>
  <si>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</si>
  <si>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</si>
  <si>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</si>
  <si>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</si>
  <si>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</si>
  <si>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</si>
  <si>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</si>
  <si>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</si>
  <si>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</si>
  <si>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</si>
  <si>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</si>
  <si>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</si>
  <si>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</si>
  <si>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</si>
  <si>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</si>
  <si>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</si>
  <si>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</si>
  <si>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</si>
  <si>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</si>
  <si>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</si>
  <si>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</si>
  <si>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</si>
  <si>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</si>
  <si>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</si>
  <si>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</si>
  <si>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</si>
  <si>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</si>
  <si>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</si>
  <si>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</si>
  <si>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</si>
  <si>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</si>
  <si>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</si>
  <si>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</si>
  <si>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</si>
  <si>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</si>
  <si>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</si>
  <si>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</si>
  <si>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</si>
  <si>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</si>
  <si>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</si>
  <si>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</si>
  <si>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</si>
  <si>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</si>
  <si>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</si>
  <si>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</si>
  <si>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</si>
  <si>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</si>
  <si>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</si>
  <si>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</si>
  <si>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</si>
  <si>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</si>
  <si>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</si>
  <si>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</si>
  <si>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</si>
  <si>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</si>
  <si>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</si>
  <si>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</si>
  <si>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</si>
  <si>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</si>
  <si>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</si>
  <si>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</si>
  <si>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</si>
  <si>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</si>
  <si>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</si>
  <si>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</si>
  <si>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</si>
  <si>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</si>
  <si>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</si>
  <si>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</si>
  <si>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</si>
  <si>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</si>
  <si>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</si>
  <si>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</si>
  <si>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</si>
  <si>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</si>
  <si>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</si>
  <si>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</si>
  <si>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</si>
  <si>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</si>
  <si>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</si>
  <si>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</si>
  <si>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</si>
  <si>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</si>
  <si>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</si>
  <si>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</si>
  <si>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</si>
  <si>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</si>
  <si>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</si>
  <si>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</si>
  <si>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</si>
  <si>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</si>
  <si>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</si>
  <si>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</si>
  <si>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</si>
  <si>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</si>
  <si>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</si>
  <si>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</si>
  <si>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</si>
  <si>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</si>
  <si>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</si>
  <si>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</si>
  <si>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</si>
  <si>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</si>
  <si>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</si>
  <si>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</si>
  <si>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</si>
  <si>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</si>
  <si>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</si>
  <si>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</si>
  <si>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</si>
  <si>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</si>
  <si>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</si>
  <si>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</si>
  <si>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</si>
  <si>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</si>
  <si>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</si>
  <si>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</si>
  <si>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</si>
  <si>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</si>
  <si>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</si>
  <si>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</si>
  <si>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</si>
  <si>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</si>
  <si>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</si>
  <si>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</si>
  <si>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</si>
  <si>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</si>
  <si>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</si>
  <si>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</si>
  <si>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</si>
  <si>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</si>
  <si>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</si>
  <si>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</si>
  <si>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</si>
  <si>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</si>
  <si>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</si>
  <si>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</si>
  <si>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</si>
  <si>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</si>
  <si>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</si>
  <si>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</si>
  <si>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</si>
  <si>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</si>
  <si>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</si>
  <si>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</si>
  <si>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</si>
  <si>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</si>
  <si>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</si>
  <si>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</si>
  <si>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</si>
  <si>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</si>
  <si>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</si>
  <si>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</si>
  <si>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</si>
  <si>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</si>
  <si>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</si>
  <si>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</si>
  <si>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</si>
  <si>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</si>
  <si>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</si>
  <si>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</si>
  <si>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</si>
  <si>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</si>
  <si>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</si>
  <si>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</si>
  <si>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</si>
  <si>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</si>
  <si>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</si>
  <si>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</si>
  <si>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</si>
  <si>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</si>
  <si>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</si>
  <si>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</si>
  <si>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</si>
  <si>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</si>
  <si>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</si>
  <si>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</si>
  <si>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</si>
  <si>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</si>
  <si>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</si>
  <si>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</si>
  <si>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</si>
  <si>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</si>
  <si>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</si>
  <si>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</si>
  <si>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</si>
  <si>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</si>
  <si>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</si>
  <si>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</si>
  <si>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</si>
  <si>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</si>
  <si>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</si>
  <si>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</si>
  <si>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</si>
  <si>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</si>
  <si>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</si>
  <si>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</si>
  <si>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</si>
  <si>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</si>
  <si>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</si>
  <si>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</si>
  <si>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</si>
  <si>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</si>
  <si>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</si>
  <si>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</si>
  <si>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</si>
  <si>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</si>
  <si>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</si>
  <si>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</si>
  <si>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</si>
  <si>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</si>
  <si>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</si>
  <si>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</si>
  <si>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</si>
  <si>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</si>
  <si>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</si>
  <si>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</si>
  <si>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</si>
  <si>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</si>
  <si>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</si>
  <si>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</si>
  <si>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</si>
  <si>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</si>
  <si>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</si>
  <si>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</si>
  <si>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</si>
  <si>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</si>
  <si>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</si>
  <si>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</si>
  <si>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</si>
  <si>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</si>
  <si>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</si>
  <si>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</si>
  <si>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</si>
  <si>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</si>
  <si>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</si>
  <si>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</si>
  <si>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</si>
  <si>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</si>
  <si>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</si>
  <si>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</si>
  <si>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</si>
  <si>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</si>
  <si>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</si>
  <si>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Nykredit Realkredit A/S</t>
  </si>
  <si>
    <t>https://www.nykredit.com/en-gb/investor-relations/</t>
  </si>
  <si>
    <t>Total value of cover pool subtracted nominal value of covered bonds</t>
  </si>
  <si>
    <t>Minimum legal required OC of RWA</t>
  </si>
  <si>
    <r>
      <rPr>
        <b/>
        <sz val="9"/>
        <rFont val="Calibri"/>
        <family val="2"/>
        <scheme val="minor"/>
      </rPr>
      <t xml:space="preserve">Index Loans: </t>
    </r>
    <r>
      <rPr>
        <sz val="9"/>
        <rFont val="Calibri"/>
        <family val="2"/>
        <scheme val="minor"/>
      </rPr>
      <t xml:space="preserve">
These are loans where instalments and outstanding debt are adjusted with the development of an index which typically reflects trends in consumer prices. The loan type was introduced in Denmark in 1982. All Danish index loans have index semi-annual payment dates (January 1st and July 1st). Index loans are offered as cash loans. The maturity depends on the loan type. Especially the maturity for subsidized housing depends on the size of the future inflation rate. 
</t>
    </r>
    <r>
      <rPr>
        <b/>
        <sz val="9"/>
        <rFont val="Calibri"/>
        <family val="2"/>
        <scheme val="minor"/>
      </rPr>
      <t>Fixed-rate loans:</t>
    </r>
    <r>
      <rPr>
        <sz val="9"/>
        <rFont val="Calibri"/>
        <family val="2"/>
        <scheme val="minor"/>
      </rPr>
      <t xml:space="preserve">
  The long-term – typically 30-year – fixed-rate, callable loan is considered the most traditional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 
</t>
    </r>
    <r>
      <rPr>
        <b/>
        <sz val="9"/>
        <rFont val="Calibri"/>
        <family val="2"/>
        <scheme val="minor"/>
      </rPr>
      <t xml:space="preserve">Adjustable Rate Mortgages: </t>
    </r>
    <r>
      <rPr>
        <sz val="9"/>
        <rFont val="Calibri"/>
        <family val="2"/>
        <scheme val="minor"/>
      </rPr>
      <t xml:space="preserve">
Adjustable-rate mortgages (ARMs) were introduced in 1996 and the main advantage of ARMs is that interest rates are generally lower than those of fixed-rate loans when raised. The interest rate is generally reset at a frequency of 1, 3, 5 or 10 years and the underlying bonds are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
</t>
    </r>
    <r>
      <rPr>
        <b/>
        <sz val="9"/>
        <rFont val="Calibri"/>
        <family val="2"/>
        <scheme val="minor"/>
      </rPr>
      <t xml:space="preserve">Money market based loans: </t>
    </r>
    <r>
      <rPr>
        <sz val="9"/>
        <rFont val="Calibri"/>
        <family val="2"/>
        <scheme val="minor"/>
      </rPr>
      <t xml:space="preserve">
The loan rate changes at generally three or six months. In addition, this loan type differs from ARMs as this interest rate depends on a reference rate, ie an interest rate determined in another market. The reference rate of DKK-denominated loans is CIBOR (Copenhagen Interbank Offered Rate) or CITA (Copenhagen Interbank Tomorrow/Next Average ), an interest rate which is quoted daily by NASDAQ.  This loan type is also offered with interest-only periods. 
</t>
    </r>
    <r>
      <rPr>
        <b/>
        <sz val="9"/>
        <rFont val="Calibri"/>
        <family val="2"/>
        <scheme val="minor"/>
      </rPr>
      <t>Non Capped floaters:</t>
    </r>
    <r>
      <rPr>
        <sz val="9"/>
        <rFont val="Calibri"/>
        <family val="2"/>
        <scheme val="minor"/>
      </rPr>
      <t xml:space="preserve">
These are loans where the rate changes at generally three or six months. The reference rate of DKK-denominated loans is CIBOR (Copenhagen Interbank Offered Rate) or CITA (Copenhagen Interbank Tomorrow/Next Average ), an interest rate which is quoted daily by OMX NASDAQ 
Capped floaters:  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 
</t>
    </r>
    <r>
      <rPr>
        <b/>
        <sz val="9"/>
        <rFont val="Calibri"/>
        <family val="2"/>
        <scheme val="minor"/>
      </rPr>
      <t xml:space="preserve">Other: </t>
    </r>
    <r>
      <rPr>
        <sz val="9"/>
        <rFont val="Calibri"/>
        <family val="2"/>
        <scheme val="minor"/>
      </rPr>
      <t xml:space="preserve">
Any other loan types, which not comply with the above mentioned. </t>
    </r>
  </si>
  <si>
    <t>Only contratual maturity is relevant and reported. Early repayments happens at borrowes discretion is among other thing depending on interest rate developments and cannot be anticipated by issuer.</t>
  </si>
  <si>
    <t xml:space="preserve">LTV is reportet continuously. The loans are distributed from the start ltv of the loan to the marginal ltv. This means that, if the loan is first rank, it is distributed proportionaly by bracket size from 0 to the marginal </t>
  </si>
  <si>
    <t>Minimum once pr. year for commercial properties. Minimum once every third year for owner occupied.</t>
  </si>
  <si>
    <t xml:space="preserve">The Danish FSA sets guidelines for the grouping of property in categories. Property type is determined by its primary use. </t>
  </si>
  <si>
    <t>A loan is categorised as non-performing when a borrower neglects a payment failing to pay instalments and / or interests.</t>
  </si>
  <si>
    <t>ECBC National Label Transparency Template (NTT) for Danish issuers</t>
  </si>
  <si>
    <t>General explanation</t>
  </si>
  <si>
    <t>X3</t>
  </si>
  <si>
    <t>Key Concepts Explanation</t>
  </si>
  <si>
    <t>X2</t>
  </si>
  <si>
    <t>X1</t>
  </si>
  <si>
    <t>Key Concepts</t>
  </si>
  <si>
    <t>Lending (Classification Societies, Size of Ships, NPL definition)</t>
  </si>
  <si>
    <t>S9-13</t>
  </si>
  <si>
    <t>Lending by ship type</t>
  </si>
  <si>
    <t>S6-S8</t>
  </si>
  <si>
    <t>Lending by region and ship type</t>
  </si>
  <si>
    <t>S5</t>
  </si>
  <si>
    <t>LTV</t>
  </si>
  <si>
    <t>S4</t>
  </si>
  <si>
    <t>Lending</t>
  </si>
  <si>
    <t>S1-S3</t>
  </si>
  <si>
    <t>Cover pool information</t>
  </si>
  <si>
    <t>G1-G4</t>
  </si>
  <si>
    <t>General Issuer Detail</t>
  </si>
  <si>
    <t>A</t>
  </si>
  <si>
    <t>Ship finance institutes</t>
  </si>
  <si>
    <t>Realised losses (%)</t>
  </si>
  <si>
    <t>M12a/B12a</t>
  </si>
  <si>
    <t>Realised losses (DKKm)</t>
  </si>
  <si>
    <t>M12/B12</t>
  </si>
  <si>
    <t>90 day Non-performing loans by property type, as percentage of lending, by continous LTV bracket, %</t>
  </si>
  <si>
    <t>M11b/B11b</t>
  </si>
  <si>
    <t>90 day Non-performing loans by property type, as percentage of lending, %</t>
  </si>
  <si>
    <t>M11a/B11a</t>
  </si>
  <si>
    <t>90 day Non-performing loans by property type, as percentage of instalments payments, %</t>
  </si>
  <si>
    <t>M11/B11</t>
  </si>
  <si>
    <t>Lending by remaining maturity, DKKm</t>
  </si>
  <si>
    <t>M10/B10</t>
  </si>
  <si>
    <t>Lending by Seasoning, DKKm (Seasoning defined by duration of customer relationship)</t>
  </si>
  <si>
    <t>M9/B9</t>
  </si>
  <si>
    <t>Lending by loan type - All loans, DKKm</t>
  </si>
  <si>
    <t>M8/B8</t>
  </si>
  <si>
    <t>Lending by loan type - Repayment Loans / Amortizing Loans, DKKm</t>
  </si>
  <si>
    <t>M7/B7</t>
  </si>
  <si>
    <t>Lending by loan type - IO Loans, DKKm</t>
  </si>
  <si>
    <t>M6/B6</t>
  </si>
  <si>
    <t>Lending by region, DKKm</t>
  </si>
  <si>
    <t>M5/B5</t>
  </si>
  <si>
    <t>Lending, by-loan to-value (LTV), current property value, Per cent ("Sidste krone")</t>
  </si>
  <si>
    <t>M4d/B4d</t>
  </si>
  <si>
    <t>Lending, by-loan to-value (LTV), current property value, DKKm ("Sidste krone")</t>
  </si>
  <si>
    <t>M4c/B4c</t>
  </si>
  <si>
    <t>Lending, by-loan to-value (LTV), current property value, Per cent</t>
  </si>
  <si>
    <t>M4b/B4b</t>
  </si>
  <si>
    <t>Lending, by-loan to-value (LTV), current property value, DKKm</t>
  </si>
  <si>
    <t>M4a/B4a</t>
  </si>
  <si>
    <t>Lending, by loan size, DKKm</t>
  </si>
  <si>
    <t>M3/B3</t>
  </si>
  <si>
    <t>Lending by property category, DKKm</t>
  </si>
  <si>
    <t>M2/B2</t>
  </si>
  <si>
    <t>Number of loans by property category</t>
  </si>
  <si>
    <t>M1/B1</t>
  </si>
  <si>
    <t>Additional characteristics of ALM business model for issued CBs</t>
  </si>
  <si>
    <t>G4</t>
  </si>
  <si>
    <t>Legal ALM (balance principle) adherence</t>
  </si>
  <si>
    <t>G3</t>
  </si>
  <si>
    <t>Interest and currency risk</t>
  </si>
  <si>
    <t>G2.2</t>
  </si>
  <si>
    <t>Cover assets and maturity structure</t>
  </si>
  <si>
    <t>G2.1a-f</t>
  </si>
  <si>
    <t>Outstanding CBs</t>
  </si>
  <si>
    <t>G2</t>
  </si>
  <si>
    <t xml:space="preserve">General cover pool information </t>
  </si>
  <si>
    <t>G1.1</t>
  </si>
  <si>
    <t>Cover Pool Information</t>
  </si>
  <si>
    <t>Specialised finance institutes</t>
  </si>
  <si>
    <t>As of</t>
  </si>
  <si>
    <t>ECBC Label Template : Contents</t>
  </si>
  <si>
    <t>To Contents</t>
  </si>
  <si>
    <t>Loan loss provisions (sum of total individual and group wise loss provisions, end of quarter)</t>
  </si>
  <si>
    <t>Non-performing loans (See definition in table X1)</t>
  </si>
  <si>
    <t>eligibility as covered bond collateral</t>
  </si>
  <si>
    <t>-       Subsidised</t>
  </si>
  <si>
    <t>-        Commercial (office and business, industry, agriculture, manufacture, social and cultural, ships)</t>
  </si>
  <si>
    <t>-        Residential (owner-occ., private rental, corporate housing, holiday houses)</t>
  </si>
  <si>
    <t>customer type</t>
  </si>
  <si>
    <t>-       Other</t>
  </si>
  <si>
    <t>-       USD</t>
  </si>
  <si>
    <t>-       EUR</t>
  </si>
  <si>
    <t>-       DKK</t>
  </si>
  <si>
    <t>Currency</t>
  </si>
  <si>
    <t>-       over 5 years</t>
  </si>
  <si>
    <t>-       &lt; 1 &lt;= 5 years</t>
  </si>
  <si>
    <t>-       0 &lt;= 1 year</t>
  </si>
  <si>
    <t>Maturity</t>
  </si>
  <si>
    <t xml:space="preserve">Composition by </t>
  </si>
  <si>
    <t>Total customer loans (market value)</t>
  </si>
  <si>
    <t>Customer loans (mortgage) (DKKbn)</t>
  </si>
  <si>
    <t>Value of acquired properties / ships (temporary possessions, end quarter)</t>
  </si>
  <si>
    <t>Net loan losses (Net loan losses and net loan loss provisions)</t>
  </si>
  <si>
    <t xml:space="preserve">Guarantees (e.g. provided by states, municipals, banks) </t>
  </si>
  <si>
    <t>Senior Secured Bonds</t>
  </si>
  <si>
    <t>Outstanding Senior Unsecured Liabilities</t>
  </si>
  <si>
    <t>Outstanding Covered Bonds (fair value)</t>
  </si>
  <si>
    <t>Solvency Ratio (%)</t>
  </si>
  <si>
    <t>Tier 1 Ratio (%)</t>
  </si>
  <si>
    <t>of which: Used/registered for covered bond collateral pool</t>
  </si>
  <si>
    <t>Total Customer Loans(fair value)</t>
  </si>
  <si>
    <t>Total Balance Sheet Assets</t>
  </si>
  <si>
    <t>(DKKm – except Tier 1 and Solvency ratio)</t>
  </si>
  <si>
    <t xml:space="preserve">Key information regarding issuers' balance sheet </t>
  </si>
  <si>
    <t xml:space="preserve">Table A.    General Issuer Detail </t>
  </si>
  <si>
    <t>X</t>
  </si>
  <si>
    <t>Asset substitution in cover pool allowed?</t>
  </si>
  <si>
    <t>Pass-through cash flow from borrowers to investors?</t>
  </si>
  <si>
    <t>One-to-one balance between terms of granted loans and bonds issued, i.e. daily tap issuance?</t>
  </si>
  <si>
    <t>No</t>
  </si>
  <si>
    <t>Yes</t>
  </si>
  <si>
    <t>Issue adherence</t>
  </si>
  <si>
    <t>Table G4 – Additional characteristics of ALM business model for issued CBs</t>
  </si>
  <si>
    <t>1) Cf. the Danish Executive Order on bond issuance, balance principle and risk management</t>
  </si>
  <si>
    <t>Specific balance principle</t>
  </si>
  <si>
    <t>General balance principle</t>
  </si>
  <si>
    <r>
      <t>Table G3 – Legal ALM (balance principle) adherence</t>
    </r>
    <r>
      <rPr>
        <b/>
        <vertAlign val="superscript"/>
        <sz val="12"/>
        <color theme="1"/>
        <rFont val="Calibri"/>
        <family val="2"/>
        <scheme val="minor"/>
      </rPr>
      <t>1</t>
    </r>
  </si>
  <si>
    <r>
      <t>-</t>
    </r>
    <r>
      <rPr>
        <sz val="7"/>
        <color theme="1"/>
        <rFont val="Times New Roman"/>
        <family val="1"/>
      </rPr>
      <t xml:space="preserve">          </t>
    </r>
    <r>
      <rPr>
        <sz val="11"/>
        <color theme="1"/>
        <rFont val="Calibri"/>
        <family val="2"/>
        <scheme val="minor"/>
      </rPr>
      <t xml:space="preserve">Of which… </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</si>
  <si>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</si>
  <si>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Of which  EUR</t>
    </r>
  </si>
  <si>
    <t>Un-hedged currency risk</t>
  </si>
  <si>
    <t>Un-hedged interest rate risk</t>
  </si>
  <si>
    <t>Completely hedged with derivatives</t>
  </si>
  <si>
    <t>Match funded (without interest and/or currency risk)</t>
  </si>
  <si>
    <r>
      <t xml:space="preserve">Total  value of loans </t>
    </r>
    <r>
      <rPr>
        <b/>
        <sz val="11"/>
        <color theme="1"/>
        <rFont val="Calibri"/>
        <family val="2"/>
        <scheme val="minor"/>
      </rPr>
      <t>funded</t>
    </r>
    <r>
      <rPr>
        <sz val="11"/>
        <color theme="1"/>
        <rFont val="Calibri"/>
        <family val="2"/>
        <scheme val="minor"/>
      </rPr>
      <t xml:space="preserve"> in cover pool</t>
    </r>
  </si>
  <si>
    <t>Table G2.2 – Interest and currency risk</t>
  </si>
  <si>
    <t>&gt; 5  years</t>
  </si>
  <si>
    <r>
      <t xml:space="preserve">&gt;1- </t>
    </r>
    <r>
      <rPr>
        <u/>
        <sz val="11"/>
        <rFont val="Calibri"/>
        <family val="2"/>
        <scheme val="minor"/>
      </rPr>
      <t xml:space="preserve">&lt; </t>
    </r>
    <r>
      <rPr>
        <sz val="11"/>
        <rFont val="Calibri"/>
        <family val="2"/>
        <scheme val="minor"/>
      </rPr>
      <t>5 years</t>
    </r>
  </si>
  <si>
    <r>
      <t>0-</t>
    </r>
    <r>
      <rPr>
        <u/>
        <sz val="11"/>
        <rFont val="Calibri"/>
        <family val="2"/>
        <scheme val="minor"/>
      </rPr>
      <t>&lt;</t>
    </r>
    <r>
      <rPr>
        <sz val="11"/>
        <rFont val="Calibri"/>
        <family val="2"/>
        <scheme val="minor"/>
      </rPr>
      <t>1 year</t>
    </r>
  </si>
  <si>
    <t>Table G2.1f - Other Derivatives  (subordinated)</t>
  </si>
  <si>
    <t>Table G2.1e - Derivatives at programme level (not subordinated / pari passu with covered bonds)</t>
  </si>
  <si>
    <t>Other assets, total (distributed pro rata after total assets in credit institution and cover pool)</t>
  </si>
  <si>
    <t xml:space="preserve">Table G2.1d - Assets other than the loan portfolio in the cover pool  </t>
  </si>
  <si>
    <t>Exposure to credit institute credit quality step 2</t>
  </si>
  <si>
    <t>Exposure to credit institute credit quality step 1</t>
  </si>
  <si>
    <t>Exposures to/guaranteed by govenments etc. third countries</t>
  </si>
  <si>
    <t>Exposures to/guaranteed by govenments etc. in EU</t>
  </si>
  <si>
    <r>
      <t xml:space="preserve">&gt;1- </t>
    </r>
    <r>
      <rPr>
        <u/>
        <sz val="11"/>
        <color theme="1"/>
        <rFont val="Calibri"/>
        <family val="2"/>
        <scheme val="minor"/>
      </rPr>
      <t xml:space="preserve">&lt; </t>
    </r>
    <r>
      <rPr>
        <sz val="11"/>
        <color theme="1"/>
        <rFont val="Calibri"/>
        <family val="2"/>
        <scheme val="minor"/>
      </rPr>
      <t>5 years</t>
    </r>
  </si>
  <si>
    <r>
      <t>0-</t>
    </r>
    <r>
      <rPr>
        <u/>
        <sz val="11"/>
        <color theme="1"/>
        <rFont val="Calibri"/>
        <family val="2"/>
        <scheme val="minor"/>
      </rPr>
      <t>&lt;</t>
    </r>
    <r>
      <rPr>
        <sz val="11"/>
        <color theme="1"/>
        <rFont val="Calibri"/>
        <family val="2"/>
        <scheme val="minor"/>
      </rPr>
      <t>1 year</t>
    </r>
  </si>
  <si>
    <t>Maturity structure/Type of cover asset</t>
  </si>
  <si>
    <t xml:space="preserve">Table G2.1c - Assets other than the loan portfolio in the cover pool  </t>
  </si>
  <si>
    <t>Not rated</t>
  </si>
  <si>
    <t>etc.</t>
  </si>
  <si>
    <t xml:space="preserve">A- </t>
  </si>
  <si>
    <t xml:space="preserve">A </t>
  </si>
  <si>
    <t>A+</t>
  </si>
  <si>
    <t xml:space="preserve">AA- </t>
  </si>
  <si>
    <t>AA</t>
  </si>
  <si>
    <t>AA+</t>
  </si>
  <si>
    <t>AAA</t>
  </si>
  <si>
    <t>Rating/type of cover asset</t>
  </si>
  <si>
    <t xml:space="preserve">Table G2.1b - Assets other than the loan portfolio in the cover pool  </t>
  </si>
  <si>
    <t>Gilt-edged secutities / rating compliant capital</t>
  </si>
  <si>
    <t>Rating/maturity</t>
  </si>
  <si>
    <t xml:space="preserve">Table G2.1a - Assets other than the loan portfolio in the cover pool  </t>
  </si>
  <si>
    <t>Table G2.1a-f – Cover assets and maturity structure</t>
  </si>
  <si>
    <t>Fitch</t>
  </si>
  <si>
    <t>S&amp;P</t>
  </si>
  <si>
    <t>Moody’s</t>
  </si>
  <si>
    <t>Rating</t>
  </si>
  <si>
    <t>Eligible for central bank repo</t>
  </si>
  <si>
    <t>CRD compliant</t>
  </si>
  <si>
    <t>UCITS compliant</t>
  </si>
  <si>
    <t>Currency denomination profile of issued CBs</t>
  </si>
  <si>
    <t>Capped floating rate</t>
  </si>
  <si>
    <t>Floating rate ( Floating rate constant for less than 1 year)</t>
  </si>
  <si>
    <t>Fixed rate (Fixed rate constant for more than 1 year)</t>
  </si>
  <si>
    <t>Interest rate profile of issued CBs</t>
  </si>
  <si>
    <t>Serial</t>
  </si>
  <si>
    <t>Annuity</t>
  </si>
  <si>
    <t>Bullet</t>
  </si>
  <si>
    <t>Amortisation profile of issued CBs</t>
  </si>
  <si>
    <t>&gt;  20 years</t>
  </si>
  <si>
    <t>10-20 years</t>
  </si>
  <si>
    <t>5-10 years</t>
  </si>
  <si>
    <r>
      <t xml:space="preserve">&gt; 4 and </t>
    </r>
    <r>
      <rPr>
        <sz val="11"/>
        <rFont val="Calibri"/>
        <family val="2"/>
      </rPr>
      <t>≤ 5 years</t>
    </r>
  </si>
  <si>
    <r>
      <t xml:space="preserve">&gt; 3 and </t>
    </r>
    <r>
      <rPr>
        <sz val="11"/>
        <rFont val="Calibri"/>
        <family val="2"/>
      </rPr>
      <t>≤ 4 years</t>
    </r>
  </si>
  <si>
    <r>
      <t xml:space="preserve">&gt; 2 and </t>
    </r>
    <r>
      <rPr>
        <sz val="11"/>
        <rFont val="Calibri"/>
        <family val="2"/>
      </rPr>
      <t>≤ 3 years</t>
    </r>
  </si>
  <si>
    <r>
      <t xml:space="preserve">&gt; 1 and </t>
    </r>
    <r>
      <rPr>
        <sz val="11"/>
        <rFont val="Calibri"/>
        <family val="2"/>
      </rPr>
      <t>≤ 2 years</t>
    </r>
  </si>
  <si>
    <t>1 year</t>
  </si>
  <si>
    <t>1 day – &lt; 1 year</t>
  </si>
  <si>
    <t>0-1 day</t>
  </si>
  <si>
    <t>Maturity of issued CBs</t>
  </si>
  <si>
    <t>Fair value of outstanding CBs (marked value)</t>
  </si>
  <si>
    <t>Nominal value of outstanding CBs</t>
  </si>
  <si>
    <t>DKKm / Percentage of nominal outstanding CBs</t>
  </si>
  <si>
    <t>Table G2 – Outstanding CBs</t>
  </si>
  <si>
    <t>N/A</t>
  </si>
  <si>
    <t>Loan loss provisions (cover pool level - shown i Table A on issuer level) - Optional</t>
  </si>
  <si>
    <t>Total  capital coverage (rating compliant capital)</t>
  </si>
  <si>
    <t>Core tier 1 capital invested in gilt-edged securities</t>
  </si>
  <si>
    <t>Additional tier 1 capital (e.g. hybrid core capital)</t>
  </si>
  <si>
    <t>Tier 2 capital</t>
  </si>
  <si>
    <t>Proceeds from senior unsecured debt</t>
  </si>
  <si>
    <t>Proceeds from senior secured debt</t>
  </si>
  <si>
    <t>– hereof  amount maturing 0-1 day</t>
  </si>
  <si>
    <t>Mandatory (percentage of risk weigted assets,general, by law)</t>
  </si>
  <si>
    <t>Overcollateralisation ratio</t>
  </si>
  <si>
    <t>Overcollateralisation</t>
  </si>
  <si>
    <t>Transmission or liquidation proceeds to CB holders (for redemption of CBs maturing 0-1 day)</t>
  </si>
  <si>
    <t>Nominal cover pool (total value)</t>
  </si>
  <si>
    <r>
      <t>Table G1.1 – General cover pool information</t>
    </r>
    <r>
      <rPr>
        <b/>
        <sz val="12"/>
        <color theme="1"/>
        <rFont val="Calibri"/>
        <family val="2"/>
        <scheme val="minor"/>
      </rPr>
      <t xml:space="preserve"> </t>
    </r>
  </si>
  <si>
    <t>In %</t>
  </si>
  <si>
    <t>&gt; DKK 100m</t>
  </si>
  <si>
    <t>DKK 50 - 100m</t>
  </si>
  <si>
    <t>DKK 20 - 50m</t>
  </si>
  <si>
    <t>DKK 5 - 20m</t>
  </si>
  <si>
    <t>DKK 2 - 5m</t>
  </si>
  <si>
    <t>DKK 0 - 2m</t>
  </si>
  <si>
    <t>Table M3/B3</t>
  </si>
  <si>
    <t>Social and cultural purposes</t>
  </si>
  <si>
    <t>Office and Business</t>
  </si>
  <si>
    <t>Manufacturing and Manual Industries</t>
  </si>
  <si>
    <t>Private rental</t>
  </si>
  <si>
    <t>Cooperative Housing</t>
  </si>
  <si>
    <t>Subsidised Housing</t>
  </si>
  <si>
    <t>Holiday houses</t>
  </si>
  <si>
    <t>Owner-occupied homes</t>
  </si>
  <si>
    <t>Table M2/B2</t>
  </si>
  <si>
    <t>Table M1/B1</t>
  </si>
  <si>
    <t>Property categories are defined according to Danish FSA's AS-reporting form</t>
  </si>
  <si>
    <t>Properties for social and cultural purposes</t>
  </si>
  <si>
    <t>Agricultutal properties</t>
  </si>
  <si>
    <t>Avg. LTV</t>
  </si>
  <si>
    <t>&gt; 100</t>
  </si>
  <si>
    <t>95 - 100</t>
  </si>
  <si>
    <t>90 - 94,9</t>
  </si>
  <si>
    <t>85 - 89,9</t>
  </si>
  <si>
    <t>80 - 84,9</t>
  </si>
  <si>
    <t>70 - 79,9</t>
  </si>
  <si>
    <t>60 - 69,9</t>
  </si>
  <si>
    <t>40 - 59,9</t>
  </si>
  <si>
    <t>20 - 39,9</t>
  </si>
  <si>
    <t>0 - 19,9</t>
  </si>
  <si>
    <t>Per cent</t>
  </si>
  <si>
    <t>Lending, by-loan to-value (LTV), current property value, PER CENT (Entire loan entered in the top LTV bracket)</t>
  </si>
  <si>
    <t>Table M4d/B4d</t>
  </si>
  <si>
    <t>Lending, by-loan to-value (LTV), current property value, DKKm (Entire loan entered in the top LTV bracket)</t>
  </si>
  <si>
    <t>Table M4c/B4c</t>
  </si>
  <si>
    <t>Lending, by-loan to-value (LTV), current property value, per cent</t>
  </si>
  <si>
    <t>Table M4b/B4b</t>
  </si>
  <si>
    <t>Table M4a/B4a</t>
  </si>
  <si>
    <t>Nord-Norge</t>
  </si>
  <si>
    <t>Trøndelag</t>
  </si>
  <si>
    <t>Vestlandet</t>
  </si>
  <si>
    <t>Agder og Rogaland</t>
  </si>
  <si>
    <t>Sør-Østlandet</t>
  </si>
  <si>
    <t>Hedmark og Oppland</t>
  </si>
  <si>
    <t>Oslo og Akershus</t>
  </si>
  <si>
    <r>
      <t xml:space="preserve">Table M5b </t>
    </r>
    <r>
      <rPr>
        <b/>
        <i/>
        <sz val="12"/>
        <rFont val="Calibri"/>
        <family val="2"/>
        <scheme val="minor"/>
      </rPr>
      <t>- Norway</t>
    </r>
  </si>
  <si>
    <t>Agricultural properties</t>
  </si>
  <si>
    <t>Greenland &amp; Faroe Islands</t>
  </si>
  <si>
    <r>
      <t xml:space="preserve">Table M5a </t>
    </r>
    <r>
      <rPr>
        <b/>
        <i/>
        <sz val="12"/>
        <rFont val="Calibri"/>
        <family val="2"/>
        <scheme val="minor"/>
      </rPr>
      <t>- Outside Denmark</t>
    </r>
  </si>
  <si>
    <t>Tables M5x below are distributed by issuer's choice. Must sum to column "Outside Denmark" in table M5</t>
  </si>
  <si>
    <t>Outside Denmark</t>
  </si>
  <si>
    <t>Southern Jutland &amp; Funen (Region Syddanmark)</t>
  </si>
  <si>
    <t>Eastern Jutland (Region Midtjylland)</t>
  </si>
  <si>
    <t>Northern Jutland (Region Nordjylland)</t>
  </si>
  <si>
    <t>Remaining Zealand &amp; Bornholm (Region Sjælland)</t>
  </si>
  <si>
    <t>Greater Copenhagen area (Region Hovedstaden)</t>
  </si>
  <si>
    <t>Table M5/B5 - Total</t>
  </si>
  <si>
    <t xml:space="preserve">Other </t>
  </si>
  <si>
    <t>Capped floaters</t>
  </si>
  <si>
    <t>Not Capped floaters</t>
  </si>
  <si>
    <t>Money market based loans</t>
  </si>
  <si>
    <t>- rate fixed &gt; 5 years</t>
  </si>
  <si>
    <t>- rate fixed &gt; 3 and ≤ 5 years</t>
  </si>
  <si>
    <t>- rate fixed &gt; 1 and ≤ 3 years</t>
  </si>
  <si>
    <t>- rate fixed ≤ 1 year</t>
  </si>
  <si>
    <t>Fixed-rate shorter period than maturity (ARM's etc.)</t>
  </si>
  <si>
    <t>Fixed-rate loans</t>
  </si>
  <si>
    <t>Index Loans</t>
  </si>
  <si>
    <t>Table M8/B8</t>
  </si>
  <si>
    <t>Non Capped floaters</t>
  </si>
  <si>
    <t>Table M7/B7</t>
  </si>
  <si>
    <t xml:space="preserve">* Interest-only loans at time of compilation. Interest-only is typically limited to a maximum of 10 years. </t>
  </si>
  <si>
    <t>Table M6/B6</t>
  </si>
  <si>
    <t>100k+</t>
  </si>
  <si>
    <t>50-100k</t>
  </si>
  <si>
    <t>25-50k</t>
  </si>
  <si>
    <t>0-25k</t>
  </si>
  <si>
    <t>Container</t>
  </si>
  <si>
    <t>Semi-Submersible</t>
  </si>
  <si>
    <t>Offshore Vessels</t>
  </si>
  <si>
    <t>Ferries/RO-RO</t>
  </si>
  <si>
    <t>Product Tankers</t>
  </si>
  <si>
    <t>Crude Oil Tankers</t>
  </si>
  <si>
    <t>Chemical Carriers</t>
  </si>
  <si>
    <t>LNG</t>
  </si>
  <si>
    <t>LPG</t>
  </si>
  <si>
    <t>Bulk</t>
  </si>
  <si>
    <t>Gross Ton.</t>
  </si>
  <si>
    <t>Lending distributed by size of ships and ship type, DKKm</t>
  </si>
  <si>
    <t>Table S13</t>
  </si>
  <si>
    <t>90 day NPL</t>
  </si>
  <si>
    <t xml:space="preserve">Total </t>
  </si>
  <si>
    <t>Table S12a</t>
  </si>
  <si>
    <t>Table S12</t>
  </si>
  <si>
    <t>&gt; 100 percent LTV</t>
  </si>
  <si>
    <t>90 - 100 percent LTV</t>
  </si>
  <si>
    <t>80 - 89.9 percent LTV</t>
  </si>
  <si>
    <t>&lt; 80 percent LTV</t>
  </si>
  <si>
    <t>90 day Non-performing loans, as percentage of  lending, %</t>
  </si>
  <si>
    <t>Table S11b</t>
  </si>
  <si>
    <t>Table S11a</t>
  </si>
  <si>
    <t>Registro Italiano Navale</t>
  </si>
  <si>
    <t>Polish Shipping Register S.A</t>
  </si>
  <si>
    <t>Nippon Kaiji Kyokai</t>
  </si>
  <si>
    <t>Lloyd's Register</t>
  </si>
  <si>
    <t>Germanischer Lloyd</t>
  </si>
  <si>
    <t>Det Norske Veritas</t>
  </si>
  <si>
    <t>Bureau Veritas</t>
  </si>
  <si>
    <t>American Bureau of Shippping</t>
  </si>
  <si>
    <t>Lending distributed by classification societies and ship type, DKKm</t>
  </si>
  <si>
    <t>Table S10</t>
  </si>
  <si>
    <t>&gt; 10 years</t>
  </si>
  <si>
    <t>≥ 5 - ≤ 10 years</t>
  </si>
  <si>
    <t>≥ 3 - ≤ 5 years</t>
  </si>
  <si>
    <t>≥ 1 - ≤ 3 years</t>
  </si>
  <si>
    <t>&lt; 1 year</t>
  </si>
  <si>
    <t>Semi-submersible</t>
  </si>
  <si>
    <t>Bulk Carriers</t>
  </si>
  <si>
    <t>Lending distributed by age of asset and ship type, DKKm</t>
  </si>
  <si>
    <t>Table S9</t>
  </si>
  <si>
    <t>Per cent of average loan balance</t>
  </si>
  <si>
    <t>Total realised losses, %</t>
  </si>
  <si>
    <t>Table M12a/B12a</t>
  </si>
  <si>
    <t>Total realised losses</t>
  </si>
  <si>
    <t>Table M12/B12</t>
  </si>
  <si>
    <t>&gt;100 per cent LTV</t>
  </si>
  <si>
    <t>90-100 per cent LTV</t>
  </si>
  <si>
    <t>80-89.9 per cent LTV</t>
  </si>
  <si>
    <t>70-79.9 per cent LTV</t>
  </si>
  <si>
    <t>60-69.9 per cent LTV</t>
  </si>
  <si>
    <t>&lt; 60per cent LTV</t>
  </si>
  <si>
    <t>Table M11b/B11b</t>
  </si>
  <si>
    <t>Table M11a/B11a</t>
  </si>
  <si>
    <t>90 day Non-performing loans by property type, as percentage of total payments, %</t>
  </si>
  <si>
    <t>Table M11/B11</t>
  </si>
  <si>
    <t>&gt; 20 Years</t>
  </si>
  <si>
    <t xml:space="preserve">≥ 10 - ≤ 20 Years </t>
  </si>
  <si>
    <t>≥ 5 - ≤ 10 Years</t>
  </si>
  <si>
    <t>≥ 3 - ≤ 5 Years</t>
  </si>
  <si>
    <t>≥ 1 - ≤ 3 Years</t>
  </si>
  <si>
    <t>&lt; 1 Years</t>
  </si>
  <si>
    <t>Table M10/B10</t>
  </si>
  <si>
    <t>≥ 12 - ≤ 24 months</t>
  </si>
  <si>
    <t>&lt; 12 months</t>
  </si>
  <si>
    <t>Table M9/B9</t>
  </si>
  <si>
    <t>Counterparty 1</t>
  </si>
  <si>
    <t>LIU16F6VZJSD6UKHD557</t>
  </si>
  <si>
    <t>52965FONQ5NZKP0WZL45</t>
  </si>
  <si>
    <t>Nykredit Bank A/S</t>
  </si>
  <si>
    <t>HTT 2020</t>
  </si>
  <si>
    <t>2021</t>
  </si>
  <si>
    <t>Y</t>
  </si>
  <si>
    <t>N</t>
  </si>
  <si>
    <t>https://www.coveredbondlabel.com/issuer/84/</t>
  </si>
  <si>
    <t>Nykredit Realkredit - Capital Center Residual</t>
  </si>
  <si>
    <t>o/w Index loans</t>
  </si>
  <si>
    <t>o/w Adjustable Rate Mortgages</t>
  </si>
  <si>
    <t>o/w Money market based loans</t>
  </si>
  <si>
    <t xml:space="preserve">o/w Non capped floaters </t>
  </si>
  <si>
    <t>o/w Cooperative Housing</t>
  </si>
  <si>
    <t>Covered Bond Label</t>
  </si>
  <si>
    <t>B</t>
  </si>
  <si>
    <t>C</t>
  </si>
  <si>
    <t>D</t>
  </si>
  <si>
    <t>E</t>
  </si>
  <si>
    <t>F</t>
  </si>
  <si>
    <t xml:space="preserve">G </t>
  </si>
  <si>
    <t>Estimate A</t>
  </si>
  <si>
    <t>Estimate B</t>
  </si>
  <si>
    <t>Estimate C</t>
  </si>
  <si>
    <t>Estimate D</t>
  </si>
  <si>
    <t>Estimate E</t>
  </si>
  <si>
    <t>Estimate F</t>
  </si>
  <si>
    <t>Estimate G</t>
  </si>
  <si>
    <t>&lt;=52.5 + 1,650/M^2</t>
  </si>
  <si>
    <t xml:space="preserve"> &lt;=70 + 2,200/M^2</t>
  </si>
  <si>
    <t>&lt;=110 + 3,200/M^2</t>
  </si>
  <si>
    <t>&lt;=150 + 4,200/M^2</t>
  </si>
  <si>
    <t>&lt;=190 + 5,200/M^2</t>
  </si>
  <si>
    <t>&lt;=240 + 6,500/M^2</t>
  </si>
  <si>
    <t>&gt;240 + 6,500/M^2</t>
  </si>
  <si>
    <t>Estimate:  &lt;=52.5 + 1,650/M^2</t>
  </si>
  <si>
    <t>Estimate: &lt;=70 + 2,200/M^2</t>
  </si>
  <si>
    <t>Estimate:  &lt;=110 + 3,200/M^2</t>
  </si>
  <si>
    <t>Estimate:  &lt;=150 + 4,200/M^2</t>
  </si>
  <si>
    <t>Estimate:  &lt;=190 + 5,200/M^2</t>
  </si>
  <si>
    <t>Estimate:  &lt;=240 + 6,500/M^2</t>
  </si>
  <si>
    <t>Estimate: &gt;240 + 6,500/M^2</t>
  </si>
  <si>
    <t>G</t>
  </si>
  <si>
    <t>A and B label/estimate or equivalent labelled properties</t>
  </si>
  <si>
    <r>
      <t>New properties are bui</t>
    </r>
    <r>
      <rPr>
        <sz val="11"/>
        <color rgb="FF000000"/>
        <rFont val="Calibri"/>
        <family val="2"/>
      </rPr>
      <t>ldings constructed within the last 5 calender years</t>
    </r>
  </si>
  <si>
    <t>Lending to public housing (affordable houing)</t>
  </si>
  <si>
    <t>Reporting Date: 29/10/21</t>
  </si>
  <si>
    <t>Cut-off Date: 30/09/21</t>
  </si>
  <si>
    <t>30 September 2021</t>
  </si>
  <si>
    <t>Q3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</si>
</sst>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 #,##0.00_-;_-* &quot;-&quot;??_-;_-@_-"/>
    <numFmt numFmtId="164" formatCode="_ * #,##0.00_ ;_ * \-#,##0.00_ ;_ * &quot;-&quot;??_ ;_ @_ "/>
    <numFmt numFmtId="165" formatCode="0.0%"/>
    <numFmt numFmtId="166" formatCode="#,##0.0"/>
    <numFmt numFmtId="167" formatCode="0.0"/>
    <numFmt numFmtId="168" formatCode="_(&quot;kr &quot;* #,##0.00_);_(&quot;kr &quot;* \(#,##0.00\);_(&quot;kr &quot;* &quot;-&quot;??_);_(@_)"/>
    <numFmt numFmtId="169" formatCode="dd/mmm/yyyy"/>
    <numFmt numFmtId="170" formatCode="_ * #,##0.0_ ;_ * \-#,##0.0_ ;_ * &quot;-&quot;??_ ;_ @_ "/>
    <numFmt numFmtId="171" formatCode="_ * #,##0_ ;_ * \-#,##0_ ;_ * &quot;-&quot;??_ ;_ @_ "/>
    <numFmt numFmtId="172" formatCode="_ * #,##0.0_ ;_ * \-#,##0.0_ ;_ * &quot;-&quot;?_ ;_ @_ "/>
  </numFmts>
  <fonts count="9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1"/>
      <color rgb="FFFF0000"/>
      <name val="Calibri"/>
      <family val="2"/>
      <scheme val="minor"/>
    </font>
    <font>
      <sz val="11"/>
      <color theme="1"/>
      <name val="Calibri"/>
      <family val="2"/>
    </font>
    <font>
      <sz val="9"/>
      <name val="Calibri"/>
      <family val="2"/>
      <scheme val="minor"/>
    </font>
    <font>
      <b/>
      <sz val="9"/>
      <name val="Calibri"/>
      <family val="2"/>
      <scheme val="minor"/>
    </font>
    <font>
      <sz val="10"/>
      <name val="Calibri"/>
      <family val="1"/>
      <scheme val="minor"/>
    </font>
    <font>
      <sz val="11"/>
      <color theme="1"/>
      <name val="Agency FB"/>
      <family val="2"/>
    </font>
    <font>
      <sz val="11"/>
      <color rgb="FF3F3F76"/>
      <name val="Agency FB"/>
      <family val="2"/>
    </font>
    <font>
      <b/>
      <sz val="11"/>
      <color rgb="FFFA7D00"/>
      <name val="Agency FB"/>
      <family val="2"/>
    </font>
    <font>
      <b/>
      <sz val="14"/>
      <color theme="0" tint="-0.499984740745262"/>
      <name val="Arial"/>
      <family val="2"/>
    </font>
    <font>
      <b/>
      <sz val="8"/>
      <name val="Arial"/>
      <family val="2"/>
    </font>
    <font>
      <b/>
      <sz val="28"/>
      <color theme="1"/>
      <name val="Arial"/>
      <family val="2"/>
    </font>
    <font>
      <b/>
      <sz val="10"/>
      <color theme="1"/>
      <name val="Arial"/>
      <family val="2"/>
    </font>
    <font>
      <b/>
      <sz val="16"/>
      <color theme="0" tint="-0.499984740745262"/>
      <name val="Arial"/>
      <family val="2"/>
    </font>
    <font>
      <b/>
      <sz val="28"/>
      <name val="Arial"/>
      <family val="2"/>
    </font>
    <font>
      <b/>
      <sz val="20"/>
      <color theme="1" tint="0.499984740745262"/>
      <name val="Arial"/>
      <family val="2"/>
    </font>
    <font>
      <sz val="11"/>
      <color theme="1"/>
      <name val="Arial"/>
      <family val="2"/>
    </font>
    <font>
      <b/>
      <sz val="11"/>
      <color theme="1"/>
      <name val="Arial"/>
      <family val="2"/>
    </font>
    <font>
      <sz val="12"/>
      <color theme="1"/>
      <name val="Arial"/>
      <family val="2"/>
    </font>
    <font>
      <b/>
      <sz val="12"/>
      <color theme="1"/>
      <name val="Arial"/>
      <family val="2"/>
    </font>
    <font>
      <b/>
      <u/>
      <sz val="12"/>
      <color theme="1"/>
      <name val="Arial"/>
      <family val="2"/>
    </font>
    <font>
      <u/>
      <sz val="9.35"/>
      <color theme="10"/>
      <name val="Calibri"/>
      <family val="2"/>
    </font>
    <font>
      <u/>
      <sz val="12"/>
      <color theme="10"/>
      <name val="Arial"/>
      <family val="2"/>
    </font>
    <font>
      <b/>
      <sz val="13"/>
      <color theme="1"/>
      <name val="Calibri"/>
      <family val="2"/>
      <scheme val="minor"/>
    </font>
    <font>
      <b/>
      <sz val="11"/>
      <color rgb="FF000000"/>
      <name val="Calibri"/>
      <family val="2"/>
      <scheme val="minor"/>
    </font>
    <font>
      <b/>
      <i/>
      <sz val="11"/>
      <color rgb="FF000000"/>
      <name val="Arial"/>
      <family val="2"/>
    </font>
    <font>
      <b/>
      <sz val="12"/>
      <color theme="0" tint="-0.499984740745262"/>
      <name val="Arial"/>
      <family val="2"/>
    </font>
    <font>
      <i/>
      <sz val="11"/>
      <color rgb="FF000000"/>
      <name val="Calibri"/>
      <family val="2"/>
      <scheme val="minor"/>
    </font>
    <font>
      <b/>
      <sz val="11"/>
      <color rgb="FF000000"/>
      <name val="Arial"/>
      <family val="2"/>
    </font>
    <font>
      <b/>
      <sz val="12"/>
      <color rgb="FF000000"/>
      <name val="Calibri"/>
      <family val="2"/>
      <scheme val="minor"/>
    </font>
    <font>
      <b/>
      <i/>
      <sz val="11"/>
      <name val="Arial"/>
      <family val="2"/>
    </font>
    <font>
      <sz val="8"/>
      <color theme="1"/>
      <name val="Calibri"/>
      <family val="2"/>
      <scheme val="minor"/>
    </font>
    <font>
      <sz val="12"/>
      <color theme="1"/>
      <name val="Calibri"/>
      <family val="2"/>
      <scheme val="minor"/>
    </font>
    <font>
      <i/>
      <sz val="10"/>
      <color theme="1"/>
      <name val="Calibri"/>
      <family val="2"/>
      <scheme val="minor"/>
    </font>
    <font>
      <b/>
      <vertAlign val="superscript"/>
      <sz val="12"/>
      <color theme="1"/>
      <name val="Calibri"/>
      <family val="2"/>
      <scheme val="minor"/>
    </font>
    <font>
      <sz val="7"/>
      <color theme="1"/>
      <name val="Times New Roman"/>
      <family val="1"/>
    </font>
    <font>
      <u/>
      <sz val="11"/>
      <color theme="1"/>
      <name val="Calibri"/>
      <family val="2"/>
      <scheme val="minor"/>
    </font>
    <font>
      <sz val="11"/>
      <name val="Calibri"/>
      <family val="2"/>
    </font>
    <font>
      <b/>
      <sz val="12"/>
      <color theme="1"/>
      <name val="Calibri"/>
      <family val="2"/>
      <scheme val="minor"/>
    </font>
    <font>
      <b/>
      <sz val="12"/>
      <name val="Calibri"/>
      <family val="2"/>
      <scheme val="minor"/>
    </font>
    <font>
      <b/>
      <i/>
      <sz val="11"/>
      <color theme="1"/>
      <name val="Calibri"/>
      <family val="2"/>
      <scheme val="minor"/>
    </font>
    <font>
      <b/>
      <i/>
      <sz val="12"/>
      <name val="Calibri"/>
      <family val="2"/>
      <scheme val="minor"/>
    </font>
    <font>
      <b/>
      <sz val="9"/>
      <color rgb="FF000000"/>
      <name val="Arial"/>
      <family val="2"/>
    </font>
    <font>
      <sz val="11"/>
      <color rgb="FF000000"/>
      <name val="Calibri"/>
      <family val="2"/>
    </font>
  </fonts>
  <fills count="1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theme="6" tint="0.79998168889431442"/>
        <bgColor theme="6" tint="0.79998168889431442"/>
      </patternFill>
    </fill>
    <fill>
      <patternFill patternType="solid">
        <fgColor indexed="9"/>
        <bgColor indexed="64"/>
      </patternFill>
    </fill>
    <fill>
      <patternFill patternType="solid">
        <fgColor theme="0" tint="-0.149998474074526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s>
  <cellStyleXfs count="1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0" fontId="52" fillId="0" borderId="0"/>
    <xf numFmtId="168" fontId="28" fillId="0" borderId="0" applyFont="0" applyFill="0" applyBorder="0" applyAlignment="0" applyProtection="0"/>
    <xf numFmtId="0" fontId="53" fillId="10" borderId="0" applyNumberFormat="0" applyBorder="0" applyAlignment="0" applyProtection="0"/>
    <xf numFmtId="0" fontId="54" fillId="8" borderId="33" applyNumberFormat="0" applyAlignment="0" applyProtection="0"/>
    <xf numFmtId="0" fontId="55" fillId="9" borderId="33" applyNumberFormat="0" applyAlignment="0" applyProtection="0"/>
    <xf numFmtId="0" fontId="42" fillId="0" borderId="0"/>
    <xf numFmtId="0" fontId="68" fillId="0" borderId="0" applyNumberFormat="0" applyFill="0" applyBorder="0" applyAlignment="0" applyProtection="0">
      <alignment vertical="top"/>
      <protection locked="0"/>
    </xf>
    <xf numFmtId="43" fontId="4" fillId="0" borderId="0" applyFont="0" applyFill="0" applyBorder="0" applyAlignment="0" applyProtection="0"/>
  </cellStyleXfs>
  <cellXfs count="64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5"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18" fillId="2"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4" fontId="2" fillId="0" borderId="0" xfId="0" applyNumberFormat="1" applyFont="1" applyFill="1" applyBorder="1" applyAlignment="1">
      <alignment horizontal="center" vertical="center" wrapText="1"/>
    </xf>
    <xf numFmtId="0" fontId="59" fillId="4" borderId="0" xfId="0" applyFont="1" applyFill="1" applyAlignment="1">
      <alignment horizontal="left" vertical="top"/>
    </xf>
    <xf numFmtId="0" fontId="56" fillId="4" borderId="0" xfId="0" applyFont="1" applyFill="1" applyAlignment="1">
      <alignment horizontal="justify" vertical="center"/>
    </xf>
    <xf numFmtId="0" fontId="56" fillId="4" borderId="0" xfId="0" applyFont="1" applyFill="1" applyAlignment="1">
      <alignment horizontal="left" vertical="center"/>
    </xf>
    <xf numFmtId="0" fontId="57" fillId="11" borderId="0" xfId="14" applyFont="1" applyFill="1"/>
    <xf numFmtId="49" fontId="61" fillId="11" borderId="0" xfId="14" quotePrefix="1" applyNumberFormat="1" applyFont="1" applyFill="1" applyAlignment="1">
      <alignment horizontal="center" vertical="top"/>
    </xf>
    <xf numFmtId="169" fontId="42" fillId="11" borderId="0" xfId="14" applyNumberFormat="1" applyFill="1" applyAlignment="1">
      <alignment horizontal="center"/>
    </xf>
    <xf numFmtId="0" fontId="58" fillId="4" borderId="0" xfId="0" applyFont="1" applyFill="1" applyAlignment="1">
      <alignment horizontal="center" vertical="center" wrapText="1"/>
    </xf>
    <xf numFmtId="0" fontId="60" fillId="4" borderId="0" xfId="0" applyFont="1" applyFill="1" applyAlignment="1">
      <alignment horizontal="center" vertical="center"/>
    </xf>
    <xf numFmtId="0" fontId="66" fillId="4" borderId="0" xfId="0" applyFont="1" applyFill="1" applyAlignment="1">
      <alignment horizontal="left"/>
    </xf>
    <xf numFmtId="0" fontId="0" fillId="0" borderId="0" xfId="0"/>
    <xf numFmtId="0" fontId="0" fillId="0" borderId="0" xfId="0" applyAlignment="1">
      <alignment horizontal="center"/>
    </xf>
    <xf numFmtId="0" fontId="18" fillId="2" borderId="16"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0" fontId="50" fillId="0" borderId="0" xfId="0" applyFont="1" applyFill="1" applyBorder="1" applyAlignment="1" applyProtection="1">
      <alignment horizontal="left" vertical="center" wrapText="1"/>
    </xf>
    <xf numFmtId="0" fontId="3" fillId="4" borderId="0" xfId="0" applyFont="1" applyFill="1"/>
    <xf numFmtId="0" fontId="63" fillId="4" borderId="0" xfId="0" applyFont="1" applyFill="1" applyAlignment="1">
      <alignment horizontal="right"/>
    </xf>
    <xf numFmtId="0" fontId="63" fillId="4" borderId="0" xfId="0" applyFont="1" applyFill="1"/>
    <xf numFmtId="15" fontId="64" fillId="4" borderId="0" xfId="0" quotePrefix="1" applyNumberFormat="1" applyFont="1" applyFill="1"/>
    <xf numFmtId="0" fontId="65" fillId="4" borderId="0" xfId="0" applyFont="1" applyFill="1"/>
    <xf numFmtId="0" fontId="66" fillId="4" borderId="0" xfId="0" applyFont="1" applyFill="1"/>
    <xf numFmtId="0" fontId="69" fillId="4" borderId="0" xfId="15" applyFont="1" applyFill="1" applyBorder="1" applyAlignment="1" applyProtection="1"/>
    <xf numFmtId="0" fontId="68" fillId="4" borderId="0" xfId="15" quotePrefix="1" applyFill="1" applyBorder="1" applyAlignment="1" applyProtection="1"/>
    <xf numFmtId="0" fontId="70" fillId="4" borderId="0" xfId="0" applyFont="1" applyFill="1"/>
    <xf numFmtId="0" fontId="69" fillId="4" borderId="0" xfId="15" applyFont="1" applyFill="1" applyAlignment="1" applyProtection="1"/>
    <xf numFmtId="0" fontId="68" fillId="4" borderId="0" xfId="15" applyFill="1" applyAlignment="1" applyProtection="1">
      <alignment horizontal="right"/>
    </xf>
    <xf numFmtId="164" fontId="46" fillId="4" borderId="34" xfId="0" applyNumberFormat="1" applyFont="1" applyFill="1" applyBorder="1" applyAlignment="1">
      <alignment vertical="center" wrapText="1"/>
    </xf>
    <xf numFmtId="164" fontId="2" fillId="4" borderId="34" xfId="0" applyNumberFormat="1" applyFont="1" applyFill="1" applyBorder="1" applyAlignment="1">
      <alignment vertical="center" wrapText="1"/>
    </xf>
    <xf numFmtId="0" fontId="46" fillId="4" borderId="34" xfId="0" applyFont="1" applyFill="1" applyBorder="1" applyAlignment="1">
      <alignment vertical="center" wrapText="1"/>
    </xf>
    <xf numFmtId="170" fontId="0" fillId="4" borderId="34" xfId="3" applyNumberFormat="1" applyFont="1" applyFill="1" applyBorder="1" applyAlignment="1">
      <alignment vertical="top" wrapText="1"/>
    </xf>
    <xf numFmtId="170" fontId="48" fillId="0" borderId="34" xfId="3" applyNumberFormat="1" applyFont="1" applyFill="1" applyBorder="1" applyAlignment="1">
      <alignment vertical="top" wrapText="1"/>
    </xf>
    <xf numFmtId="0" fontId="46" fillId="4" borderId="34" xfId="0" applyFont="1" applyFill="1" applyBorder="1" applyAlignment="1">
      <alignment horizontal="left" vertical="center" wrapText="1" indent="3"/>
    </xf>
    <xf numFmtId="170" fontId="0" fillId="4" borderId="0" xfId="3" applyNumberFormat="1" applyFont="1" applyFill="1" applyBorder="1" applyAlignment="1">
      <alignment vertical="top" wrapText="1"/>
    </xf>
    <xf numFmtId="170" fontId="2" fillId="4" borderId="0" xfId="3" applyNumberFormat="1" applyFont="1" applyFill="1" applyBorder="1" applyAlignment="1">
      <alignment vertical="top" wrapText="1"/>
    </xf>
    <xf numFmtId="171" fontId="46" fillId="4" borderId="34" xfId="0" applyNumberFormat="1" applyFont="1" applyFill="1" applyBorder="1" applyAlignment="1">
      <alignment vertical="center" wrapText="1"/>
    </xf>
    <xf numFmtId="171" fontId="48" fillId="4" borderId="34" xfId="0" applyNumberFormat="1" applyFont="1" applyFill="1" applyBorder="1" applyAlignment="1">
      <alignment vertical="center" wrapText="1"/>
    </xf>
    <xf numFmtId="171" fontId="0" fillId="4" borderId="0" xfId="3" applyNumberFormat="1" applyFont="1" applyFill="1" applyBorder="1" applyAlignment="1">
      <alignment horizontal="right" vertical="top" wrapText="1"/>
    </xf>
    <xf numFmtId="171" fontId="2" fillId="4" borderId="0" xfId="3" applyNumberFormat="1" applyFont="1" applyFill="1" applyBorder="1" applyAlignment="1">
      <alignment horizontal="center" vertical="top" wrapText="1"/>
    </xf>
    <xf numFmtId="0" fontId="2" fillId="4" borderId="0" xfId="0" applyFont="1" applyFill="1"/>
    <xf numFmtId="170" fontId="0" fillId="4" borderId="0" xfId="3" applyNumberFormat="1" applyFont="1" applyFill="1" applyBorder="1" applyAlignment="1">
      <alignment horizontal="center" vertical="top" wrapText="1"/>
    </xf>
    <xf numFmtId="171" fontId="0" fillId="0" borderId="0" xfId="3" applyNumberFormat="1" applyFont="1" applyFill="1"/>
    <xf numFmtId="171" fontId="46" fillId="4" borderId="0" xfId="3" applyNumberFormat="1" applyFont="1" applyFill="1" applyBorder="1" applyAlignment="1">
      <alignment vertical="center" wrapText="1"/>
    </xf>
    <xf numFmtId="167" fontId="46" fillId="4" borderId="12" xfId="0" applyNumberFormat="1" applyFont="1" applyFill="1" applyBorder="1" applyAlignment="1">
      <alignment vertical="center" wrapText="1"/>
    </xf>
    <xf numFmtId="171" fontId="46" fillId="4" borderId="12" xfId="3" applyNumberFormat="1" applyFont="1" applyFill="1" applyBorder="1" applyAlignment="1">
      <alignment vertical="center" wrapText="1"/>
    </xf>
    <xf numFmtId="0" fontId="46" fillId="4" borderId="12" xfId="0" applyFont="1" applyFill="1" applyBorder="1" applyAlignment="1">
      <alignment vertical="center" wrapText="1"/>
    </xf>
    <xf numFmtId="165" fontId="0" fillId="4" borderId="0" xfId="1" applyNumberFormat="1" applyFont="1" applyFill="1" applyBorder="1" applyAlignment="1">
      <alignment vertical="top" wrapText="1"/>
    </xf>
    <xf numFmtId="165" fontId="46" fillId="4" borderId="35" xfId="1" applyNumberFormat="1" applyFont="1" applyFill="1" applyBorder="1" applyAlignment="1">
      <alignment vertical="center" wrapText="1"/>
    </xf>
    <xf numFmtId="0" fontId="46" fillId="4" borderId="35" xfId="0" applyFont="1" applyFill="1" applyBorder="1" applyAlignment="1">
      <alignment vertical="center" wrapText="1"/>
    </xf>
    <xf numFmtId="167" fontId="46" fillId="4" borderId="34" xfId="0" applyNumberFormat="1" applyFont="1" applyFill="1" applyBorder="1" applyAlignment="1">
      <alignment vertical="center" wrapText="1"/>
    </xf>
    <xf numFmtId="171" fontId="46" fillId="4" borderId="34" xfId="3" applyNumberFormat="1" applyFont="1" applyFill="1" applyBorder="1" applyAlignment="1">
      <alignment vertical="center" wrapText="1"/>
    </xf>
    <xf numFmtId="0" fontId="2" fillId="0" borderId="13" xfId="0" applyFont="1" applyBorder="1"/>
    <xf numFmtId="171" fontId="0" fillId="0" borderId="13" xfId="3" applyNumberFormat="1" applyFont="1" applyFill="1" applyBorder="1" applyAlignment="1">
      <alignment horizontal="center"/>
    </xf>
    <xf numFmtId="0" fontId="0" fillId="4" borderId="0" xfId="0" applyFill="1"/>
    <xf numFmtId="164" fontId="2" fillId="4" borderId="0" xfId="3" applyFont="1" applyFill="1" applyBorder="1"/>
    <xf numFmtId="164" fontId="2" fillId="4" borderId="13" xfId="3" applyFont="1" applyFill="1" applyBorder="1"/>
    <xf numFmtId="0" fontId="2" fillId="4" borderId="13" xfId="0" applyFont="1" applyFill="1" applyBorder="1"/>
    <xf numFmtId="164" fontId="2" fillId="4" borderId="0" xfId="3" applyFont="1" applyFill="1"/>
    <xf numFmtId="0" fontId="23" fillId="4" borderId="0" xfId="0" applyFont="1" applyFill="1"/>
    <xf numFmtId="164" fontId="0" fillId="4" borderId="0" xfId="3" applyFont="1" applyFill="1" applyBorder="1"/>
    <xf numFmtId="171" fontId="0" fillId="4" borderId="13" xfId="3" applyNumberFormat="1" applyFont="1" applyFill="1" applyBorder="1"/>
    <xf numFmtId="0" fontId="0" fillId="4" borderId="13" xfId="0" applyFill="1" applyBorder="1"/>
    <xf numFmtId="0" fontId="3" fillId="4" borderId="13" xfId="0" applyFont="1" applyFill="1" applyBorder="1"/>
    <xf numFmtId="164" fontId="0" fillId="4" borderId="0" xfId="3" applyFont="1" applyFill="1"/>
    <xf numFmtId="171" fontId="0" fillId="4" borderId="0" xfId="3" applyNumberFormat="1" applyFont="1" applyFill="1" applyBorder="1" applyAlignment="1">
      <alignment vertical="center"/>
    </xf>
    <xf numFmtId="170" fontId="0" fillId="4" borderId="0" xfId="3" applyNumberFormat="1" applyFont="1" applyFill="1" applyBorder="1" applyAlignment="1">
      <alignment vertical="center"/>
    </xf>
    <xf numFmtId="165" fontId="0" fillId="4" borderId="0" xfId="1" applyNumberFormat="1" applyFont="1" applyFill="1" applyBorder="1" applyAlignment="1">
      <alignment vertical="center"/>
    </xf>
    <xf numFmtId="165" fontId="0" fillId="4" borderId="0" xfId="3" applyNumberFormat="1" applyFont="1" applyFill="1" applyBorder="1" applyAlignment="1">
      <alignment vertical="center"/>
    </xf>
    <xf numFmtId="170" fontId="0" fillId="4" borderId="0" xfId="3" applyNumberFormat="1" applyFont="1" applyFill="1" applyBorder="1"/>
    <xf numFmtId="171" fontId="2" fillId="4" borderId="0" xfId="3" applyNumberFormat="1" applyFont="1" applyFill="1" applyBorder="1" applyAlignment="1">
      <alignment horizontal="right"/>
    </xf>
    <xf numFmtId="170" fontId="48" fillId="4" borderId="0" xfId="3" applyNumberFormat="1" applyFont="1" applyFill="1" applyBorder="1" applyAlignment="1">
      <alignment horizontal="right"/>
    </xf>
    <xf numFmtId="170" fontId="46" fillId="0" borderId="0" xfId="3" applyNumberFormat="1" applyFont="1" applyFill="1" applyBorder="1" applyAlignment="1">
      <alignment vertical="center"/>
    </xf>
    <xf numFmtId="170" fontId="46" fillId="4" borderId="0" xfId="3" applyNumberFormat="1" applyFont="1" applyFill="1" applyBorder="1" applyAlignment="1">
      <alignment vertical="center"/>
    </xf>
    <xf numFmtId="171" fontId="46" fillId="4" borderId="0" xfId="3" applyNumberFormat="1" applyFont="1" applyFill="1" applyBorder="1" applyAlignment="1">
      <alignment vertical="center"/>
    </xf>
    <xf numFmtId="1" fontId="48" fillId="4" borderId="34" xfId="0" applyNumberFormat="1" applyFont="1" applyFill="1" applyBorder="1" applyAlignment="1">
      <alignment horizontal="right" vertical="center"/>
    </xf>
    <xf numFmtId="1" fontId="2" fillId="4" borderId="34" xfId="0" applyNumberFormat="1" applyFont="1" applyFill="1" applyBorder="1" applyAlignment="1">
      <alignment horizontal="right" vertical="center"/>
    </xf>
    <xf numFmtId="0" fontId="48" fillId="4" borderId="34" xfId="0" applyFont="1" applyFill="1" applyBorder="1"/>
    <xf numFmtId="0" fontId="2" fillId="4" borderId="34" xfId="0" applyFont="1" applyFill="1" applyBorder="1"/>
    <xf numFmtId="0" fontId="2" fillId="4" borderId="34" xfId="0" applyFont="1" applyFill="1" applyBorder="1" applyAlignment="1">
      <alignment horizontal="left" vertical="center"/>
    </xf>
    <xf numFmtId="165" fontId="0" fillId="4" borderId="34" xfId="1" applyNumberFormat="1" applyFont="1" applyFill="1" applyBorder="1" applyAlignment="1">
      <alignment vertical="center"/>
    </xf>
    <xf numFmtId="165" fontId="0" fillId="4" borderId="34" xfId="1" applyNumberFormat="1" applyFont="1" applyFill="1" applyBorder="1" applyAlignment="1">
      <alignment vertical="center" wrapText="1"/>
    </xf>
    <xf numFmtId="0" fontId="46" fillId="4" borderId="34" xfId="0" applyFont="1" applyFill="1" applyBorder="1" applyAlignment="1">
      <alignment vertical="center"/>
    </xf>
    <xf numFmtId="171" fontId="0" fillId="4" borderId="0" xfId="3" applyNumberFormat="1" applyFont="1" applyFill="1" applyBorder="1" applyAlignment="1">
      <alignment vertical="center" wrapText="1"/>
    </xf>
    <xf numFmtId="9" fontId="46" fillId="4" borderId="0" xfId="1" applyFont="1" applyFill="1" applyBorder="1" applyAlignment="1">
      <alignment vertical="center" wrapText="1"/>
    </xf>
    <xf numFmtId="3" fontId="0" fillId="4" borderId="0" xfId="0" applyNumberFormat="1" applyFill="1"/>
    <xf numFmtId="9" fontId="20" fillId="4" borderId="12" xfId="1" applyFont="1" applyFill="1" applyBorder="1"/>
    <xf numFmtId="9" fontId="24" fillId="4" borderId="12" xfId="1" applyFont="1" applyFill="1" applyBorder="1"/>
    <xf numFmtId="0" fontId="24" fillId="4" borderId="12" xfId="0" applyFont="1" applyFill="1" applyBorder="1"/>
    <xf numFmtId="170" fontId="3" fillId="4" borderId="12" xfId="3" applyNumberFormat="1" applyFont="1" applyFill="1" applyBorder="1"/>
    <xf numFmtId="170" fontId="2" fillId="4" borderId="12" xfId="3" applyNumberFormat="1" applyFont="1" applyFill="1" applyBorder="1"/>
    <xf numFmtId="0" fontId="2" fillId="4" borderId="12" xfId="0" applyFont="1" applyFill="1" applyBorder="1"/>
    <xf numFmtId="0" fontId="3" fillId="4" borderId="34" xfId="0" applyFont="1" applyFill="1" applyBorder="1" applyAlignment="1">
      <alignment wrapText="1"/>
    </xf>
    <xf numFmtId="0" fontId="0" fillId="4" borderId="34" xfId="0" applyFill="1" applyBorder="1" applyAlignment="1">
      <alignment wrapText="1"/>
    </xf>
    <xf numFmtId="0" fontId="2" fillId="4" borderId="34" xfId="0" applyFont="1" applyFill="1" applyBorder="1" applyAlignment="1">
      <alignment wrapText="1"/>
    </xf>
    <xf numFmtId="0" fontId="0" fillId="12" borderId="34" xfId="0" applyFill="1" applyBorder="1"/>
    <xf numFmtId="0" fontId="2" fillId="12" borderId="34" xfId="0" applyFont="1" applyFill="1" applyBorder="1"/>
    <xf numFmtId="0" fontId="20" fillId="12" borderId="34" xfId="0" applyFont="1" applyFill="1" applyBorder="1"/>
    <xf numFmtId="9" fontId="3" fillId="4" borderId="12" xfId="1" applyFont="1" applyFill="1" applyBorder="1"/>
    <xf numFmtId="171" fontId="2" fillId="4" borderId="12" xfId="3" applyNumberFormat="1" applyFont="1" applyFill="1" applyBorder="1"/>
    <xf numFmtId="171" fontId="3" fillId="4" borderId="12" xfId="3" applyNumberFormat="1" applyFont="1" applyFill="1" applyBorder="1"/>
    <xf numFmtId="0" fontId="87" fillId="12" borderId="34" xfId="0" applyFont="1" applyFill="1" applyBorder="1"/>
    <xf numFmtId="0" fontId="1" fillId="4" borderId="0" xfId="0" applyFont="1" applyFill="1"/>
    <xf numFmtId="14" fontId="1" fillId="4" borderId="0" xfId="0" applyNumberFormat="1" applyFont="1" applyFill="1" applyAlignment="1">
      <alignment horizontal="left"/>
    </xf>
    <xf numFmtId="0" fontId="1" fillId="4" borderId="0" xfId="0" applyFont="1" applyFill="1" applyAlignment="1">
      <alignment horizontal="right"/>
    </xf>
    <xf numFmtId="10" fontId="23" fillId="4" borderId="12" xfId="1" applyNumberFormat="1" applyFont="1" applyFill="1" applyBorder="1" applyAlignment="1">
      <alignment horizontal="center"/>
    </xf>
    <xf numFmtId="165" fontId="23" fillId="4" borderId="12" xfId="1" applyNumberFormat="1" applyFont="1" applyFill="1" applyBorder="1" applyAlignment="1">
      <alignment horizontal="right"/>
    </xf>
    <xf numFmtId="170" fontId="2" fillId="4" borderId="0" xfId="3" applyNumberFormat="1" applyFont="1" applyFill="1" applyAlignment="1">
      <alignment horizontal="right"/>
    </xf>
    <xf numFmtId="10" fontId="2" fillId="4" borderId="0" xfId="1" applyNumberFormat="1" applyFont="1" applyFill="1" applyAlignment="1">
      <alignment horizontal="center"/>
    </xf>
    <xf numFmtId="165" fontId="2" fillId="4" borderId="0" xfId="1" applyNumberFormat="1" applyFont="1" applyFill="1" applyAlignment="1">
      <alignment horizontal="right"/>
    </xf>
    <xf numFmtId="0" fontId="2" fillId="4" borderId="0" xfId="0" applyFont="1" applyFill="1" applyAlignment="1">
      <alignment wrapText="1"/>
    </xf>
    <xf numFmtId="0" fontId="2" fillId="4" borderId="0" xfId="0" applyFont="1" applyFill="1" applyAlignment="1">
      <alignment horizontal="center"/>
    </xf>
    <xf numFmtId="0" fontId="2" fillId="4" borderId="34" xfId="0" applyFont="1" applyFill="1" applyBorder="1" applyAlignment="1">
      <alignment horizontal="right" wrapText="1"/>
    </xf>
    <xf numFmtId="0" fontId="6" fillId="4" borderId="0" xfId="0" applyFont="1" applyFill="1"/>
    <xf numFmtId="172" fontId="6" fillId="4" borderId="0" xfId="0" applyNumberFormat="1" applyFont="1" applyFill="1"/>
    <xf numFmtId="170" fontId="23" fillId="4" borderId="12" xfId="3" applyNumberFormat="1" applyFont="1" applyFill="1" applyBorder="1" applyAlignment="1">
      <alignment horizontal="center"/>
    </xf>
    <xf numFmtId="0" fontId="0" fillId="4" borderId="12" xfId="0" applyFill="1" applyBorder="1"/>
    <xf numFmtId="170" fontId="2" fillId="4" borderId="0" xfId="3" applyNumberFormat="1" applyFont="1" applyFill="1" applyAlignment="1">
      <alignment horizontal="center"/>
    </xf>
    <xf numFmtId="0" fontId="0" fillId="4" borderId="0" xfId="0" applyFill="1" applyAlignment="1">
      <alignment wrapText="1"/>
    </xf>
    <xf numFmtId="0" fontId="0" fillId="4" borderId="34" xfId="0" applyFill="1" applyBorder="1" applyAlignment="1">
      <alignment horizontal="right" wrapText="1"/>
    </xf>
    <xf numFmtId="0" fontId="0" fillId="4" borderId="34" xfId="0" applyFill="1" applyBorder="1"/>
    <xf numFmtId="170" fontId="23" fillId="4" borderId="0" xfId="3" applyNumberFormat="1" applyFont="1" applyFill="1" applyBorder="1" applyAlignment="1">
      <alignment horizontal="center"/>
    </xf>
    <xf numFmtId="0" fontId="0" fillId="4" borderId="0" xfId="0" applyFill="1" applyAlignment="1">
      <alignment horizontal="center"/>
    </xf>
    <xf numFmtId="172" fontId="0" fillId="4" borderId="0" xfId="0" applyNumberFormat="1" applyFill="1"/>
    <xf numFmtId="170" fontId="23" fillId="4" borderId="12" xfId="3" applyNumberFormat="1" applyFont="1" applyFill="1" applyBorder="1" applyAlignment="1">
      <alignment horizontal="right"/>
    </xf>
    <xf numFmtId="0" fontId="23" fillId="4" borderId="12" xfId="0" applyFont="1" applyFill="1" applyBorder="1"/>
    <xf numFmtId="170" fontId="2" fillId="4" borderId="0" xfId="3" applyNumberFormat="1" applyFont="1" applyFill="1"/>
    <xf numFmtId="0" fontId="23" fillId="12" borderId="0" xfId="0" applyFont="1" applyFill="1"/>
    <xf numFmtId="0" fontId="20" fillId="12" borderId="0" xfId="0" applyFont="1" applyFill="1" applyAlignment="1">
      <alignment horizontal="left"/>
    </xf>
    <xf numFmtId="0" fontId="2" fillId="4" borderId="34" xfId="0" applyFont="1" applyFill="1" applyBorder="1" applyAlignment="1">
      <alignment horizontal="right"/>
    </xf>
    <xf numFmtId="0" fontId="3" fillId="4" borderId="12" xfId="0" applyFont="1" applyFill="1" applyBorder="1"/>
    <xf numFmtId="170" fontId="0" fillId="4" borderId="0" xfId="3" applyNumberFormat="1" applyFont="1" applyFill="1"/>
    <xf numFmtId="0" fontId="3" fillId="12" borderId="0" xfId="0" applyFont="1" applyFill="1"/>
    <xf numFmtId="0" fontId="87" fillId="12" borderId="0" xfId="0" applyFont="1" applyFill="1" applyAlignment="1">
      <alignment horizontal="left"/>
    </xf>
    <xf numFmtId="0" fontId="2" fillId="4" borderId="0" xfId="0" quotePrefix="1" applyFont="1" applyFill="1"/>
    <xf numFmtId="0" fontId="78" fillId="4" borderId="0" xfId="0" applyFont="1" applyFill="1"/>
    <xf numFmtId="2" fontId="3" fillId="4" borderId="12" xfId="3" applyNumberFormat="1" applyFont="1" applyFill="1" applyBorder="1" applyAlignment="1">
      <alignment horizontal="center"/>
    </xf>
    <xf numFmtId="2" fontId="0" fillId="4" borderId="0" xfId="3" applyNumberFormat="1" applyFont="1" applyFill="1" applyAlignment="1">
      <alignment horizontal="center"/>
    </xf>
    <xf numFmtId="0" fontId="3" fillId="4" borderId="34" xfId="0" applyFont="1" applyFill="1" applyBorder="1" applyAlignment="1">
      <alignment horizontal="center" wrapText="1"/>
    </xf>
    <xf numFmtId="0" fontId="0" fillId="4" borderId="34" xfId="0" applyFill="1" applyBorder="1" applyAlignment="1">
      <alignment horizontal="center" wrapText="1"/>
    </xf>
    <xf numFmtId="2" fontId="0" fillId="4" borderId="34" xfId="3" applyNumberFormat="1" applyFont="1" applyFill="1" applyBorder="1" applyAlignment="1">
      <alignment horizontal="center"/>
    </xf>
    <xf numFmtId="0" fontId="3" fillId="12" borderId="34" xfId="0" applyFont="1" applyFill="1" applyBorder="1"/>
    <xf numFmtId="0" fontId="87" fillId="12" borderId="34" xfId="0" applyFont="1" applyFill="1" applyBorder="1" applyAlignment="1">
      <alignment horizontal="left"/>
    </xf>
    <xf numFmtId="2" fontId="0" fillId="4" borderId="0" xfId="3" applyNumberFormat="1" applyFont="1" applyFill="1" applyBorder="1" applyAlignment="1">
      <alignment horizontal="center" wrapText="1"/>
    </xf>
    <xf numFmtId="2" fontId="3" fillId="4" borderId="0" xfId="3" applyNumberFormat="1" applyFont="1" applyFill="1" applyBorder="1" applyAlignment="1">
      <alignment horizontal="center"/>
    </xf>
    <xf numFmtId="0" fontId="7" fillId="4" borderId="0" xfId="0" applyFont="1" applyFill="1"/>
    <xf numFmtId="2" fontId="3" fillId="4" borderId="0" xfId="3" applyNumberFormat="1" applyFont="1" applyFill="1" applyBorder="1"/>
    <xf numFmtId="2" fontId="3" fillId="4" borderId="12" xfId="3" applyNumberFormat="1" applyFont="1" applyFill="1" applyBorder="1"/>
    <xf numFmtId="2" fontId="0" fillId="4" borderId="0" xfId="0" applyNumberFormat="1" applyFill="1"/>
    <xf numFmtId="0" fontId="49" fillId="4" borderId="0" xfId="0" applyFont="1" applyFill="1"/>
    <xf numFmtId="0" fontId="3" fillId="4" borderId="34" xfId="0" applyFont="1" applyFill="1" applyBorder="1" applyAlignment="1">
      <alignment horizontal="right" wrapText="1"/>
    </xf>
    <xf numFmtId="10" fontId="2" fillId="4" borderId="34" xfId="1" applyNumberFormat="1" applyFont="1" applyFill="1" applyBorder="1" applyAlignment="1">
      <alignment horizontal="right"/>
    </xf>
    <xf numFmtId="10" fontId="2" fillId="4" borderId="0" xfId="1" applyNumberFormat="1" applyFont="1" applyFill="1" applyAlignment="1">
      <alignment horizontal="right"/>
    </xf>
    <xf numFmtId="10" fontId="2" fillId="4" borderId="12" xfId="1" applyNumberFormat="1" applyFont="1" applyFill="1" applyBorder="1" applyAlignment="1">
      <alignment horizontal="right"/>
    </xf>
    <xf numFmtId="0" fontId="89" fillId="4" borderId="0" xfId="0" applyFont="1" applyFill="1"/>
    <xf numFmtId="10" fontId="2" fillId="0" borderId="0" xfId="1" applyNumberFormat="1" applyFont="1" applyFill="1" applyBorder="1" applyAlignment="1" applyProtection="1">
      <alignment horizontal="center" vertical="center" wrapText="1"/>
    </xf>
    <xf numFmtId="171" fontId="2" fillId="4" borderId="0" xfId="3" applyNumberFormat="1" applyFont="1" applyFill="1" applyBorder="1" applyAlignment="1">
      <alignment horizontal="right" vertical="center"/>
    </xf>
    <xf numFmtId="10" fontId="23" fillId="4" borderId="12" xfId="1" applyNumberFormat="1" applyFont="1" applyFill="1" applyBorder="1" applyAlignment="1">
      <alignment horizontal="right"/>
    </xf>
    <xf numFmtId="10" fontId="3" fillId="4" borderId="12" xfId="1" applyNumberFormat="1" applyFont="1" applyFill="1" applyBorder="1"/>
    <xf numFmtId="164" fontId="23" fillId="4" borderId="12" xfId="3" applyFont="1" applyFill="1" applyBorder="1" applyAlignment="1">
      <alignment horizontal="right"/>
    </xf>
    <xf numFmtId="171" fontId="0" fillId="4" borderId="0" xfId="3" applyNumberFormat="1" applyFont="1" applyFill="1" applyBorder="1"/>
    <xf numFmtId="171" fontId="48" fillId="4" borderId="0" xfId="3" applyNumberFormat="1" applyFont="1" applyFill="1" applyBorder="1" applyAlignment="1">
      <alignment horizontal="right"/>
    </xf>
    <xf numFmtId="171" fontId="46" fillId="0" borderId="0" xfId="3" applyNumberFormat="1" applyFont="1" applyFill="1" applyBorder="1" applyAlignment="1">
      <alignment vertical="center"/>
    </xf>
    <xf numFmtId="0" fontId="67" fillId="4" borderId="0" xfId="0" applyFont="1" applyFill="1" applyAlignment="1">
      <alignment horizontal="left"/>
    </xf>
    <xf numFmtId="164" fontId="0" fillId="4" borderId="0" xfId="0" applyNumberFormat="1" applyFill="1" applyAlignment="1">
      <alignment horizontal="right"/>
    </xf>
    <xf numFmtId="164" fontId="46" fillId="4" borderId="0" xfId="0" applyNumberFormat="1" applyFont="1" applyFill="1" applyAlignment="1">
      <alignment vertical="center" wrapText="1"/>
    </xf>
    <xf numFmtId="164" fontId="2" fillId="4" borderId="0" xfId="0" applyNumberFormat="1" applyFont="1" applyFill="1" applyAlignment="1">
      <alignment vertical="center" wrapText="1"/>
    </xf>
    <xf numFmtId="0" fontId="46" fillId="4" borderId="0" xfId="0" applyFont="1" applyFill="1" applyAlignment="1">
      <alignment vertical="center" wrapText="1"/>
    </xf>
    <xf numFmtId="0" fontId="46" fillId="4" borderId="0" xfId="0" applyFont="1" applyFill="1" applyAlignment="1">
      <alignment horizontal="left" vertical="center" wrapText="1" indent="6"/>
    </xf>
    <xf numFmtId="171" fontId="48" fillId="0" borderId="34" xfId="0" applyNumberFormat="1" applyFont="1" applyBorder="1" applyAlignment="1">
      <alignment vertical="center" wrapText="1"/>
    </xf>
    <xf numFmtId="0" fontId="46" fillId="0" borderId="34" xfId="0" applyFont="1" applyBorder="1" applyAlignment="1">
      <alignment vertical="center" wrapText="1"/>
    </xf>
    <xf numFmtId="0" fontId="46" fillId="12" borderId="0" xfId="0" applyFont="1" applyFill="1" applyAlignment="1">
      <alignment vertical="center" wrapText="1"/>
    </xf>
    <xf numFmtId="0" fontId="46" fillId="0" borderId="0" xfId="0" applyFont="1" applyAlignment="1">
      <alignment vertical="center" wrapText="1"/>
    </xf>
    <xf numFmtId="0" fontId="71" fillId="12" borderId="0" xfId="0" applyFont="1" applyFill="1" applyAlignment="1">
      <alignment horizontal="justify" vertical="center" wrapText="1"/>
    </xf>
    <xf numFmtId="0" fontId="72" fillId="12" borderId="0" xfId="0" applyFont="1" applyFill="1" applyAlignment="1">
      <alignment horizontal="justify" vertical="center" wrapText="1"/>
    </xf>
    <xf numFmtId="167" fontId="0" fillId="4" borderId="0" xfId="0" applyNumberFormat="1" applyFill="1" applyAlignment="1">
      <alignment vertical="top" wrapText="1"/>
    </xf>
    <xf numFmtId="0" fontId="46" fillId="4" borderId="0" xfId="0" applyFont="1" applyFill="1" applyAlignment="1">
      <alignment horizontal="justify" vertical="center" wrapText="1"/>
    </xf>
    <xf numFmtId="0" fontId="71" fillId="4" borderId="0" xfId="0" applyFont="1" applyFill="1" applyAlignment="1">
      <alignment vertical="center"/>
    </xf>
    <xf numFmtId="0" fontId="73" fillId="4" borderId="0" xfId="0" applyFont="1" applyFill="1" applyAlignment="1">
      <alignment horizontal="justify" vertical="center" wrapText="1"/>
    </xf>
    <xf numFmtId="0" fontId="74" fillId="4" borderId="0" xfId="0" applyFont="1" applyFill="1" applyAlignment="1">
      <alignment horizontal="justify" vertical="center" wrapText="1"/>
    </xf>
    <xf numFmtId="167" fontId="46" fillId="4" borderId="0" xfId="0" applyNumberFormat="1" applyFont="1" applyFill="1" applyAlignment="1">
      <alignment vertical="center" wrapText="1"/>
    </xf>
    <xf numFmtId="0" fontId="0" fillId="4" borderId="12" xfId="0" applyFill="1" applyBorder="1" applyAlignment="1">
      <alignment vertical="center" wrapText="1"/>
    </xf>
    <xf numFmtId="0" fontId="75" fillId="12" borderId="0" xfId="0" applyFont="1" applyFill="1" applyAlignment="1">
      <alignment horizontal="right" vertical="center" wrapText="1"/>
    </xf>
    <xf numFmtId="0" fontId="74" fillId="12" borderId="0" xfId="0" applyFont="1" applyFill="1" applyAlignment="1">
      <alignment vertical="center"/>
    </xf>
    <xf numFmtId="0" fontId="76" fillId="4" borderId="0" xfId="0" applyFont="1" applyFill="1"/>
    <xf numFmtId="0" fontId="77" fillId="4" borderId="0" xfId="0" applyFont="1" applyFill="1" applyAlignment="1">
      <alignment vertical="center"/>
    </xf>
    <xf numFmtId="0" fontId="56" fillId="4" borderId="0" xfId="0" applyFont="1" applyFill="1" applyAlignment="1">
      <alignment horizontal="justify" vertical="center" wrapText="1"/>
    </xf>
    <xf numFmtId="0" fontId="0" fillId="4" borderId="34" xfId="0" applyFill="1" applyBorder="1" applyAlignment="1">
      <alignment vertical="center"/>
    </xf>
    <xf numFmtId="0" fontId="0" fillId="4" borderId="0" xfId="0" applyFill="1" applyAlignment="1">
      <alignment vertical="center"/>
    </xf>
    <xf numFmtId="0" fontId="0" fillId="4" borderId="0" xfId="0" applyFill="1" applyAlignment="1">
      <alignment vertical="center" wrapText="1"/>
    </xf>
    <xf numFmtId="0" fontId="72" fillId="4" borderId="0" xfId="0" applyFont="1" applyFill="1" applyAlignment="1">
      <alignment horizontal="justify" vertical="center" wrapText="1"/>
    </xf>
    <xf numFmtId="0" fontId="56" fillId="12" borderId="0" xfId="0" applyFont="1" applyFill="1" applyAlignment="1">
      <alignment horizontal="justify" vertical="center" wrapText="1"/>
    </xf>
    <xf numFmtId="0" fontId="79" fillId="4" borderId="0" xfId="0" applyFont="1" applyFill="1" applyAlignment="1">
      <alignment vertical="center"/>
    </xf>
    <xf numFmtId="0" fontId="80" fillId="4" borderId="0" xfId="0" applyFont="1" applyFill="1"/>
    <xf numFmtId="0" fontId="80" fillId="4" borderId="0" xfId="0" applyFont="1" applyFill="1" applyAlignment="1">
      <alignment vertical="center"/>
    </xf>
    <xf numFmtId="0" fontId="0" fillId="4" borderId="0" xfId="0" applyFill="1" applyAlignment="1">
      <alignment horizontal="center" vertical="center"/>
    </xf>
    <xf numFmtId="0" fontId="2" fillId="0" borderId="0" xfId="0" applyFont="1"/>
    <xf numFmtId="0" fontId="0" fillId="0" borderId="13" xfId="0" applyBorder="1" applyAlignment="1">
      <alignment horizontal="center"/>
    </xf>
    <xf numFmtId="9" fontId="0" fillId="0" borderId="13" xfId="0" applyNumberFormat="1" applyBorder="1" applyAlignment="1">
      <alignment horizontal="center"/>
    </xf>
    <xf numFmtId="0" fontId="0" fillId="0" borderId="13" xfId="0" applyBorder="1"/>
    <xf numFmtId="0" fontId="72" fillId="4" borderId="0" xfId="0" applyFont="1" applyFill="1" applyAlignment="1">
      <alignment vertical="center" wrapText="1"/>
    </xf>
    <xf numFmtId="0" fontId="72" fillId="12" borderId="0" xfId="0" applyFont="1" applyFill="1" applyAlignment="1">
      <alignment vertical="center" wrapText="1"/>
    </xf>
    <xf numFmtId="0" fontId="0" fillId="4" borderId="0" xfId="0" applyFill="1" applyAlignment="1">
      <alignment horizontal="left"/>
    </xf>
    <xf numFmtId="0" fontId="46" fillId="4" borderId="0" xfId="0" applyFont="1" applyFill="1" applyAlignment="1">
      <alignment horizontal="right" vertical="center"/>
    </xf>
    <xf numFmtId="0" fontId="46" fillId="4" borderId="0" xfId="0" applyFont="1" applyFill="1" applyAlignment="1">
      <alignment horizontal="right" vertical="center" wrapText="1"/>
    </xf>
    <xf numFmtId="0" fontId="46" fillId="4" borderId="0" xfId="0" applyFont="1" applyFill="1" applyAlignment="1">
      <alignment vertical="center"/>
    </xf>
    <xf numFmtId="0" fontId="2" fillId="4" borderId="0" xfId="0" applyFont="1" applyFill="1" applyAlignment="1">
      <alignment vertical="center"/>
    </xf>
    <xf numFmtId="9" fontId="46" fillId="4" borderId="0" xfId="0" applyNumberFormat="1" applyFont="1" applyFill="1" applyAlignment="1">
      <alignment horizontal="right" vertical="center"/>
    </xf>
    <xf numFmtId="0" fontId="2" fillId="0" borderId="0" xfId="0" applyFont="1" applyAlignment="1">
      <alignment vertical="center"/>
    </xf>
    <xf numFmtId="0" fontId="71" fillId="4" borderId="0" xfId="0" applyFont="1" applyFill="1" applyAlignment="1">
      <alignment vertical="center" wrapText="1"/>
    </xf>
    <xf numFmtId="0" fontId="75" fillId="12" borderId="0" xfId="0" applyFont="1" applyFill="1" applyAlignment="1">
      <alignment horizontal="center" vertical="center" wrapText="1"/>
    </xf>
    <xf numFmtId="0" fontId="72" fillId="12" borderId="0" xfId="0" applyFont="1" applyFill="1" applyAlignment="1">
      <alignment horizontal="left" vertical="center" wrapText="1"/>
    </xf>
    <xf numFmtId="0" fontId="3" fillId="4" borderId="0" xfId="0" applyFont="1" applyFill="1" applyAlignment="1">
      <alignment vertical="center"/>
    </xf>
    <xf numFmtId="1" fontId="48" fillId="4" borderId="0" xfId="0" applyNumberFormat="1" applyFont="1" applyFill="1" applyAlignment="1">
      <alignment horizontal="right" vertical="center"/>
    </xf>
    <xf numFmtId="1" fontId="2" fillId="4" borderId="0" xfId="0" applyNumberFormat="1" applyFont="1" applyFill="1" applyAlignment="1">
      <alignment horizontal="right" vertical="center"/>
    </xf>
    <xf numFmtId="0" fontId="48" fillId="4" borderId="0" xfId="0" applyFont="1" applyFill="1"/>
    <xf numFmtId="0" fontId="2" fillId="4" borderId="0" xfId="0" applyFont="1" applyFill="1" applyAlignment="1">
      <alignment horizontal="left" vertical="center" indent="1"/>
    </xf>
    <xf numFmtId="167" fontId="46" fillId="4" borderId="0" xfId="0" applyNumberFormat="1" applyFont="1" applyFill="1" applyAlignment="1">
      <alignment vertical="center"/>
    </xf>
    <xf numFmtId="167" fontId="0" fillId="4" borderId="0" xfId="0" applyNumberFormat="1" applyFill="1" applyAlignment="1">
      <alignment vertical="center"/>
    </xf>
    <xf numFmtId="167" fontId="0" fillId="4" borderId="0" xfId="0" applyNumberFormat="1" applyFill="1" applyAlignment="1">
      <alignment vertical="center" wrapText="1"/>
    </xf>
    <xf numFmtId="0" fontId="20" fillId="4" borderId="0" xfId="0" applyFont="1" applyFill="1"/>
    <xf numFmtId="0" fontId="86" fillId="4" borderId="0" xfId="0" applyFont="1" applyFill="1"/>
    <xf numFmtId="0" fontId="85" fillId="4" borderId="0" xfId="0" applyFont="1" applyFill="1"/>
    <xf numFmtId="0" fontId="2" fillId="12" borderId="0" xfId="0" applyFont="1" applyFill="1"/>
    <xf numFmtId="0" fontId="20" fillId="12" borderId="0" xfId="0" applyFont="1" applyFill="1" applyAlignment="1">
      <alignment horizontal="right"/>
    </xf>
    <xf numFmtId="0" fontId="0" fillId="12" borderId="0" xfId="0" applyFill="1"/>
    <xf numFmtId="0" fontId="87" fillId="12" borderId="0" xfId="0" applyFont="1" applyFill="1" applyAlignment="1">
      <alignment horizontal="right"/>
    </xf>
    <xf numFmtId="0" fontId="2" fillId="4" borderId="0" xfId="0" applyFont="1" applyFill="1" applyAlignment="1">
      <alignment horizontal="right" wrapText="1"/>
    </xf>
    <xf numFmtId="0" fontId="0" fillId="12" borderId="0" xfId="0" applyFill="1" applyAlignment="1">
      <alignment horizontal="left"/>
    </xf>
    <xf numFmtId="0" fontId="85" fillId="0" borderId="0" xfId="0" applyFont="1"/>
    <xf numFmtId="0" fontId="2" fillId="4" borderId="0" xfId="0" quotePrefix="1" applyFont="1" applyFill="1" applyAlignment="1">
      <alignment vertical="center"/>
    </xf>
    <xf numFmtId="0" fontId="0" fillId="4" borderId="0" xfId="0" applyFill="1" applyAlignment="1">
      <alignment horizontal="center" wrapText="1"/>
    </xf>
    <xf numFmtId="0" fontId="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1" fontId="2" fillId="0" borderId="0" xfId="0" applyNumberFormat="1" applyFont="1" applyAlignment="1">
      <alignment horizontal="center" vertical="center" wrapText="1"/>
    </xf>
    <xf numFmtId="0" fontId="22" fillId="2" borderId="0" xfId="0" applyFont="1" applyFill="1" applyAlignment="1">
      <alignment horizontal="center" vertical="center" wrapText="1"/>
    </xf>
    <xf numFmtId="14" fontId="43" fillId="0" borderId="0" xfId="0" applyNumberFormat="1" applyFont="1" applyAlignment="1">
      <alignment horizontal="center" vertical="center" wrapText="1"/>
    </xf>
    <xf numFmtId="0" fontId="43" fillId="0" borderId="0" xfId="0" applyFont="1" applyAlignment="1">
      <alignment horizontal="center" vertical="center" wrapText="1"/>
    </xf>
    <xf numFmtId="0" fontId="22" fillId="6" borderId="0" xfId="0" applyFont="1" applyFill="1" applyAlignment="1">
      <alignment horizontal="center" vertical="center" wrapText="1"/>
    </xf>
    <xf numFmtId="0" fontId="23" fillId="0" borderId="0" xfId="0" applyFont="1" applyAlignment="1">
      <alignment horizontal="left" vertical="center" wrapText="1"/>
    </xf>
    <xf numFmtId="0" fontId="23" fillId="0" borderId="0" xfId="0" quotePrefix="1" applyFont="1" applyAlignment="1">
      <alignment horizontal="left" vertical="center" wrapText="1"/>
    </xf>
    <xf numFmtId="0" fontId="5" fillId="2" borderId="0" xfId="0" applyFont="1" applyFill="1" applyAlignment="1">
      <alignment horizontal="center" vertical="center" wrapText="1"/>
    </xf>
    <xf numFmtId="166" fontId="2" fillId="0" borderId="0" xfId="0" quotePrefix="1" applyNumberFormat="1" applyFont="1" applyAlignment="1" applyProtection="1">
      <alignment horizontal="center" vertical="center" wrapText="1"/>
    </xf>
    <xf numFmtId="0" fontId="2" fillId="0" borderId="0" xfId="0" applyFont="1" applyAlignment="1" applyProtection="1">
      <alignment horizontal="center" vertical="center" wrapText="1"/>
    </xf>
    <xf numFmtId="3" fontId="2" fillId="0" borderId="0" xfId="0" applyNumberFormat="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14" fillId="0" borderId="0" xfId="2" applyProtection="1"/>
    <xf numFmtId="0" fontId="2" fillId="0" borderId="0" xfId="0" quotePrefix="1" applyFont="1" applyAlignment="1" applyProtection="1">
      <alignment horizontal="center" vertical="center" wrapText="1"/>
      <protection locked="0"/>
    </xf>
    <xf numFmtId="9" fontId="0" fillId="4" borderId="0" xfId="0" applyNumberFormat="1" applyFill="1"/>
    <xf numFmtId="171" fontId="0" fillId="0" borderId="0" xfId="0" applyNumberFormat="1"/>
    <xf numFmtId="0" fontId="49" fillId="0" borderId="0" xfId="0" applyFont="1" applyAlignment="1" applyProtection="1">
      <alignment horizontal="center" vertical="center" wrapText="1"/>
    </xf>
    <xf numFmtId="0" fontId="23" fillId="0" borderId="0" xfId="0" quotePrefix="1" applyFont="1" applyFill="1" applyBorder="1" applyAlignment="1" applyProtection="1">
      <alignment horizontal="center" vertical="center" wrapText="1"/>
    </xf>
    <xf numFmtId="170" fontId="2" fillId="4" borderId="0" xfId="16" applyNumberFormat="1" applyFont="1" applyFill="1" applyAlignment="1">
      <alignment horizontal="right"/>
    </xf>
    <xf numFmtId="0" fontId="6" fillId="3" borderId="0" xfId="2" applyFont="1" applyFill="1" applyBorder="1" applyAlignment="1">
      <alignment horizontal="center"/>
    </xf>
    <xf numFmtId="0" fontId="6" fillId="0" borderId="0" xfId="2" applyFont="1" applyAlignment="1"/>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9" fillId="0" borderId="0" xfId="0" applyFont="1" applyAlignment="1">
      <alignment horizontal="left"/>
    </xf>
    <xf numFmtId="0" fontId="15" fillId="0" borderId="0" xfId="0" applyFont="1" applyAlignment="1">
      <alignment horizontal="left"/>
    </xf>
    <xf numFmtId="169" fontId="61" fillId="11" borderId="0" xfId="14" applyNumberFormat="1" applyFont="1" applyFill="1" applyAlignment="1">
      <alignment horizontal="center" wrapText="1"/>
    </xf>
    <xf numFmtId="0" fontId="62" fillId="4" borderId="0" xfId="0" applyFont="1" applyFill="1" applyAlignment="1">
      <alignment horizontal="left" wrapText="1"/>
    </xf>
    <xf numFmtId="0" fontId="56" fillId="4" borderId="0" xfId="0" applyFont="1" applyFill="1" applyAlignment="1">
      <alignment horizontal="center" vertical="center" wrapText="1"/>
    </xf>
    <xf numFmtId="0" fontId="72" fillId="12" borderId="0" xfId="0" applyFont="1" applyFill="1" applyAlignment="1">
      <alignment horizontal="center" vertical="center" wrapText="1"/>
    </xf>
    <xf numFmtId="0" fontId="3" fillId="4" borderId="0" xfId="0" applyFont="1" applyFill="1" applyAlignment="1">
      <alignment vertical="center"/>
    </xf>
    <xf numFmtId="0" fontId="56" fillId="0" borderId="0" xfId="0" applyFont="1" applyAlignment="1">
      <alignment horizontal="left" vertical="center" wrapText="1"/>
    </xf>
    <xf numFmtId="0" fontId="0" fillId="4" borderId="10" xfId="0" applyFill="1" applyBorder="1" applyAlignment="1">
      <alignment horizontal="left"/>
    </xf>
    <xf numFmtId="0" fontId="0" fillId="4" borderId="12" xfId="0" applyFill="1" applyBorder="1" applyAlignment="1">
      <alignment horizontal="left"/>
    </xf>
    <xf numFmtId="0" fontId="0" fillId="4" borderId="11" xfId="0" applyFill="1" applyBorder="1" applyAlignment="1">
      <alignment horizontal="left"/>
    </xf>
    <xf numFmtId="0" fontId="56" fillId="4" borderId="0" xfId="0" applyFont="1" applyFill="1" applyAlignment="1">
      <alignment horizontal="left" vertical="center"/>
    </xf>
    <xf numFmtId="0" fontId="0" fillId="4" borderId="0" xfId="0" applyFill="1" applyAlignment="1">
      <alignment horizontal="center" vertical="center"/>
    </xf>
    <xf numFmtId="0" fontId="0" fillId="4" borderId="34" xfId="0" applyFill="1" applyBorder="1" applyAlignment="1">
      <alignment horizontal="center" vertical="center"/>
    </xf>
    <xf numFmtId="0" fontId="75" fillId="4" borderId="0" xfId="0" applyFont="1" applyFill="1" applyAlignment="1">
      <alignment horizontal="center" vertical="center" wrapText="1"/>
    </xf>
    <xf numFmtId="0" fontId="1" fillId="4" borderId="34" xfId="0" applyFont="1" applyFill="1" applyBorder="1" applyAlignment="1">
      <alignment horizontal="center"/>
    </xf>
    <xf numFmtId="0" fontId="44" fillId="0" borderId="0" xfId="0" applyFont="1" applyAlignment="1">
      <alignment horizontal="left" vertical="center" wrapText="1"/>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7">
    <cellStyle name="20 % - Farve3 2" xfId="11" xr:uid="{00000000-0005-0000-0000-000000000000}"/>
    <cellStyle name="Beregning 2" xfId="13" xr:uid="{00000000-0005-0000-0000-000001000000}"/>
    <cellStyle name="Comma 2" xfId="3" xr:uid="{00000000-0005-0000-0000-000002000000}"/>
    <cellStyle name="Hyperlink 2" xfId="15" xr:uid="{00000000-0005-0000-0000-000003000000}"/>
    <cellStyle name="Input 2" xfId="12" xr:uid="{00000000-0005-0000-0000-000004000000}"/>
    <cellStyle name="Komma" xfId="16" builtinId="3"/>
    <cellStyle name="Link" xfId="2" builtinId="8"/>
    <cellStyle name="Normal" xfId="0" builtinId="0"/>
    <cellStyle name="Normal 2" xfId="4" xr:uid="{00000000-0005-0000-0000-000008000000}"/>
    <cellStyle name="Normal 3" xfId="5" xr:uid="{00000000-0005-0000-0000-000009000000}"/>
    <cellStyle name="Normal 4" xfId="6" xr:uid="{00000000-0005-0000-0000-00000A000000}"/>
    <cellStyle name="Normal 5" xfId="9" xr:uid="{00000000-0005-0000-0000-00000B000000}"/>
    <cellStyle name="Normal 7" xfId="7" xr:uid="{00000000-0005-0000-0000-00000C000000}"/>
    <cellStyle name="Normal_porteføljerapport skabelon v4.3 - q1-2010 26apr2010" xfId="14" xr:uid="{00000000-0005-0000-0000-00000D000000}"/>
    <cellStyle name="Procent" xfId="1" builtinId="5"/>
    <cellStyle name="Standard 3" xfId="8" xr:uid="{00000000-0005-0000-0000-00000F000000}"/>
    <cellStyle name="Valuta 2" xfId="10" xr:uid="{00000000-0005-0000-0000-000010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22411</xdr:colOff>
      <xdr:row>20</xdr:row>
      <xdr:rowOff>76201</xdr:rowOff>
    </xdr:from>
    <xdr:to>
      <xdr:col>2</xdr:col>
      <xdr:colOff>3664323</xdr:colOff>
      <xdr:row>34</xdr:row>
      <xdr:rowOff>57150</xdr:rowOff>
    </xdr:to>
    <xdr:sp macro="" textlink="">
      <xdr:nvSpPr>
        <xdr:cNvPr id="2" name="Tekstboks 2">
          <a:extLst>
            <a:ext uri="{FF2B5EF4-FFF2-40B4-BE49-F238E27FC236}">
              <a16:creationId xmlns:a16="http://schemas.microsoft.com/office/drawing/2014/main" id="{361E0D85-C4E0-449B-99A5-76C34DF07F40}"/>
            </a:ext>
          </a:extLst>
        </xdr:cNvPr>
        <xdr:cNvSpPr txBox="1"/>
      </xdr:nvSpPr>
      <xdr:spPr>
        <a:xfrm>
          <a:off x="1127311" y="3759201"/>
          <a:ext cx="2187762" cy="2559049"/>
        </a:xfrm>
        <a:prstGeom prst="rect">
          <a:avLst/>
        </a:prstGeom>
        <a:solidFill>
          <a:schemeClr val="accent1">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Information on frontpage: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en-GB" sz="1100">
              <a:solidFill>
                <a:schemeClr val="dk1"/>
              </a:solidFill>
              <a:effectLst/>
              <a:latin typeface="+mn-lt"/>
              <a:ea typeface="+mn-ea"/>
              <a:cs typeface="+mn-cs"/>
            </a:rPr>
            <a:t>Nykredit</a:t>
          </a:r>
          <a:r>
            <a:rPr lang="en-GB" sz="1100" baseline="0">
              <a:solidFill>
                <a:schemeClr val="dk1"/>
              </a:solidFill>
              <a:effectLst/>
              <a:latin typeface="+mn-lt"/>
              <a:ea typeface="+mn-ea"/>
              <a:cs typeface="+mn-cs"/>
            </a:rPr>
            <a:t> Realkredit A/S</a:t>
          </a:r>
          <a:endParaRPr lang="da-DK">
            <a:effectLst/>
          </a:endParaRP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Issuer type:</a:t>
          </a:r>
          <a:r>
            <a:rPr lang="en-GB" sz="1100">
              <a:solidFill>
                <a:schemeClr val="dk1"/>
              </a:solidFill>
              <a:latin typeface="+mn-lt"/>
              <a:ea typeface="+mn-ea"/>
              <a:cs typeface="+mn-cs"/>
            </a:rPr>
            <a:t> </a:t>
          </a:r>
          <a:r>
            <a:rPr lang="en-GB" sz="1100">
              <a:solidFill>
                <a:schemeClr val="dk1"/>
              </a:solidFill>
              <a:effectLst/>
              <a:latin typeface="+mn-lt"/>
              <a:ea typeface="+mn-ea"/>
              <a:cs typeface="+mn-cs"/>
            </a:rPr>
            <a:t>Specialized mortgage bank</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Cover pool:</a:t>
          </a:r>
          <a:r>
            <a:rPr lang="en-GB" sz="1100">
              <a:solidFill>
                <a:schemeClr val="dk1"/>
              </a:solidFill>
              <a:latin typeface="+mn-lt"/>
              <a:ea typeface="+mn-ea"/>
              <a:cs typeface="+mn-cs"/>
            </a:rPr>
            <a:t> </a:t>
          </a:r>
          <a:r>
            <a:rPr lang="en-GB" sz="1100">
              <a:solidFill>
                <a:schemeClr val="dk1"/>
              </a:solidFill>
              <a:effectLst/>
              <a:latin typeface="+mn-lt"/>
              <a:ea typeface="+mn-ea"/>
              <a:cs typeface="+mn-cs"/>
            </a:rPr>
            <a:t>Capital Centre</a:t>
          </a:r>
          <a:r>
            <a:rPr lang="en-GB" sz="1100" baseline="0">
              <a:solidFill>
                <a:schemeClr val="dk1"/>
              </a:solidFill>
              <a:effectLst/>
              <a:latin typeface="+mn-lt"/>
              <a:ea typeface="+mn-ea"/>
              <a:cs typeface="+mn-cs"/>
            </a:rPr>
            <a:t> </a:t>
          </a:r>
          <a:r>
            <a:rPr lang="da-DK" sz="1100" baseline="0">
              <a:solidFill>
                <a:schemeClr val="dk1"/>
              </a:solidFill>
              <a:effectLst/>
              <a:latin typeface="+mn-lt"/>
              <a:ea typeface="+mn-ea"/>
              <a:cs typeface="+mn-cs"/>
            </a:rPr>
            <a:t>Residual</a:t>
          </a:r>
          <a:endParaRPr lang="da-DK">
            <a:solidFill>
              <a:srgbClr val="FF0000"/>
            </a:solidFill>
            <a:effectLst/>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Joint funding consolidated cover pools</a:t>
          </a:r>
          <a:endParaRPr lang="da-DK" sz="1100">
            <a:solidFill>
              <a:schemeClr val="dk1"/>
            </a:solidFill>
            <a:latin typeface="+mn-lt"/>
            <a:ea typeface="+mn-ea"/>
            <a:cs typeface="+mn-cs"/>
          </a:endParaRPr>
        </a:p>
        <a:p>
          <a:r>
            <a:rPr lang="en-GB" sz="1100" b="1">
              <a:solidFill>
                <a:schemeClr val="dk1"/>
              </a:solidFill>
              <a:latin typeface="+mn-lt"/>
              <a:ea typeface="+mn-ea"/>
              <a:cs typeface="+mn-cs"/>
            </a:rPr>
            <a:t>Link to cover pool IR website:</a:t>
          </a:r>
        </a:p>
        <a:p>
          <a:pPr marL="0" marR="0" indent="0" defTabSz="914400" eaLnBrk="1" fontAlgn="auto" latinLnBrk="0" hangingPunct="1">
            <a:lnSpc>
              <a:spcPct val="100000"/>
            </a:lnSpc>
            <a:spcBef>
              <a:spcPts val="0"/>
            </a:spcBef>
            <a:spcAft>
              <a:spcPts val="0"/>
            </a:spcAft>
            <a:buClrTx/>
            <a:buSzTx/>
            <a:buFontTx/>
            <a:buNone/>
            <a:tabLst/>
            <a:defRPr/>
          </a:pPr>
          <a:r>
            <a:rPr lang="en-GB" sz="1100" b="0">
              <a:solidFill>
                <a:schemeClr val="dk1"/>
              </a:solidFill>
              <a:effectLst/>
              <a:latin typeface="+mn-lt"/>
              <a:ea typeface="+mn-ea"/>
              <a:cs typeface="+mn-cs"/>
            </a:rPr>
            <a:t>https://www.nykredit.com/en-gb/investor-relations/debt/ecbc-cover-pool-data/</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Homepage:</a:t>
          </a:r>
        </a:p>
        <a:p>
          <a:pPr marL="0" marR="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https://www.nykredit.com/en-gb/investor-relations</a:t>
          </a:r>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a:t>
          </a:r>
          <a:endParaRPr lang="da-DK" sz="1100">
            <a:solidFill>
              <a:schemeClr val="dk1"/>
            </a:solidFill>
            <a:latin typeface="+mn-lt"/>
            <a:ea typeface="+mn-ea"/>
            <a:cs typeface="+mn-cs"/>
          </a:endParaRPr>
        </a:p>
        <a:p>
          <a:r>
            <a:rPr lang="en-GB" sz="1100" b="1">
              <a:solidFill>
                <a:schemeClr val="dk1"/>
              </a:solidFill>
              <a:latin typeface="+mn-lt"/>
              <a:ea typeface="+mn-ea"/>
              <a:cs typeface="+mn-cs"/>
            </a:rPr>
            <a:t>Frequency of updates:</a:t>
          </a:r>
          <a:r>
            <a:rPr lang="en-GB" sz="1100">
              <a:solidFill>
                <a:schemeClr val="dk1"/>
              </a:solidFill>
              <a:latin typeface="+mn-lt"/>
              <a:ea typeface="+mn-ea"/>
              <a:cs typeface="+mn-cs"/>
            </a:rPr>
            <a:t> Quarterly</a:t>
          </a:r>
        </a:p>
        <a:p>
          <a:r>
            <a:rPr lang="en-GB" sz="1100" b="1">
              <a:solidFill>
                <a:schemeClr val="dk1"/>
              </a:solidFill>
              <a:latin typeface="+mn-lt"/>
              <a:ea typeface="+mn-ea"/>
              <a:cs typeface="+mn-cs"/>
            </a:rPr>
            <a:t>Published  </a:t>
          </a:r>
          <a:r>
            <a:rPr lang="en-GB" sz="1100" b="0">
              <a:solidFill>
                <a:schemeClr val="tx1"/>
              </a:solidFill>
              <a:latin typeface="+mn-lt"/>
              <a:ea typeface="+mn-ea"/>
              <a:cs typeface="+mn-cs"/>
            </a:rPr>
            <a:t>12/11/2021</a:t>
          </a:r>
        </a:p>
        <a:p>
          <a:r>
            <a:rPr lang="en-GB" sz="1100" b="1">
              <a:solidFill>
                <a:schemeClr val="dk1"/>
              </a:solidFill>
              <a:latin typeface="+mn-lt"/>
              <a:ea typeface="+mn-ea"/>
              <a:cs typeface="+mn-cs"/>
            </a:rPr>
            <a:t>Data</a:t>
          </a:r>
          <a:r>
            <a:rPr lang="en-GB" sz="1100" b="1" baseline="0">
              <a:solidFill>
                <a:schemeClr val="dk1"/>
              </a:solidFill>
              <a:latin typeface="+mn-lt"/>
              <a:ea typeface="+mn-ea"/>
              <a:cs typeface="+mn-cs"/>
            </a:rPr>
            <a:t> per  </a:t>
          </a:r>
          <a:r>
            <a:rPr lang="en-GB" sz="1100" b="0" baseline="0">
              <a:solidFill>
                <a:schemeClr val="dk1"/>
              </a:solidFill>
              <a:latin typeface="+mn-lt"/>
              <a:ea typeface="+mn-ea"/>
              <a:cs typeface="+mn-cs"/>
            </a:rPr>
            <a:t>30/09/2021</a:t>
          </a:r>
        </a:p>
        <a:p>
          <a:endParaRPr lang="en-GB" sz="1100" b="1">
            <a:solidFill>
              <a:schemeClr val="dk1"/>
            </a:solidFill>
            <a:latin typeface="+mn-lt"/>
            <a:ea typeface="+mn-ea"/>
            <a:cs typeface="+mn-cs"/>
          </a:endParaRPr>
        </a:p>
        <a:p>
          <a:endParaRPr lang="da-DK" sz="1100" b="1">
            <a:solidFill>
              <a:schemeClr val="dk1"/>
            </a:solidFill>
            <a:latin typeface="+mn-lt"/>
            <a:ea typeface="+mn-ea"/>
            <a:cs typeface="+mn-cs"/>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0</xdr:rowOff>
    </xdr:from>
    <xdr:ext cx="8331760" cy="489697"/>
    <xdr:pic>
      <xdr:nvPicPr>
        <xdr:cNvPr id="2" name="Picture 3">
          <a:extLst>
            <a:ext uri="{FF2B5EF4-FFF2-40B4-BE49-F238E27FC236}">
              <a16:creationId xmlns:a16="http://schemas.microsoft.com/office/drawing/2014/main" id="{9AA378A4-F906-4E5F-B860-3AB85DE978D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0"/>
          <a:ext cx="8331760" cy="489697"/>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clientData/>
  </xdr:oneCellAnchor>
  <xdr:twoCellAnchor>
    <xdr:from>
      <xdr:col>0</xdr:col>
      <xdr:colOff>134472</xdr:colOff>
      <xdr:row>58</xdr:row>
      <xdr:rowOff>112057</xdr:rowOff>
    </xdr:from>
    <xdr:to>
      <xdr:col>5</xdr:col>
      <xdr:colOff>1255059</xdr:colOff>
      <xdr:row>76</xdr:row>
      <xdr:rowOff>89646</xdr:rowOff>
    </xdr:to>
    <xdr:sp macro="" textlink="">
      <xdr:nvSpPr>
        <xdr:cNvPr id="3" name="Tekstboks 2">
          <a:extLst>
            <a:ext uri="{FF2B5EF4-FFF2-40B4-BE49-F238E27FC236}">
              <a16:creationId xmlns:a16="http://schemas.microsoft.com/office/drawing/2014/main" id="{A07A2FC8-7733-4B0E-B282-AF33127F9062}"/>
            </a:ext>
          </a:extLst>
        </xdr:cNvPr>
        <xdr:cNvSpPr txBox="1"/>
      </xdr:nvSpPr>
      <xdr:spPr>
        <a:xfrm>
          <a:off x="134472" y="10792757"/>
          <a:ext cx="6492687" cy="3292289"/>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latin typeface="Arial" pitchFamily="34" charset="0"/>
              <a:ea typeface="+mn-ea"/>
              <a:cs typeface="Arial" pitchFamily="34" charset="0"/>
            </a:rPr>
            <a:t>This transparency template is compliant</a:t>
          </a:r>
          <a:r>
            <a:rPr lang="en-GB" sz="1100" baseline="0">
              <a:solidFill>
                <a:schemeClr val="dk1"/>
              </a:solidFill>
              <a:latin typeface="Arial" pitchFamily="34" charset="0"/>
              <a:ea typeface="+mn-ea"/>
              <a:cs typeface="Arial" pitchFamily="34" charset="0"/>
            </a:rPr>
            <a:t> with the requirements in CRR 129(7) and</a:t>
          </a:r>
          <a:r>
            <a:rPr lang="en-GB" sz="1100">
              <a:solidFill>
                <a:schemeClr val="dk1"/>
              </a:solidFill>
              <a:latin typeface="Arial" pitchFamily="34" charset="0"/>
              <a:ea typeface="+mn-ea"/>
              <a:cs typeface="Arial" pitchFamily="34" charset="0"/>
            </a:rPr>
            <a:t> is used with ECBC labelled covered bonds issues by the three issuer categories below. </a:t>
          </a:r>
        </a:p>
        <a:p>
          <a:endParaRPr lang="en-GB" sz="1100">
            <a:solidFill>
              <a:schemeClr val="dk1"/>
            </a:solidFill>
            <a:latin typeface="Arial" pitchFamily="34" charset="0"/>
            <a:ea typeface="+mn-ea"/>
            <a:cs typeface="Arial" pitchFamily="34" charset="0"/>
          </a:endParaRPr>
        </a:p>
        <a:p>
          <a:r>
            <a:rPr lang="en-GB" sz="1100" b="1" u="sng">
              <a:solidFill>
                <a:schemeClr val="dk1"/>
              </a:solidFill>
              <a:latin typeface="Arial" pitchFamily="34" charset="0"/>
              <a:ea typeface="+mn-ea"/>
              <a:cs typeface="Arial" pitchFamily="34" charset="0"/>
            </a:rPr>
            <a:t>Mandatory tables</a:t>
          </a:r>
        </a:p>
        <a:p>
          <a:r>
            <a:rPr lang="en-GB" sz="1100">
              <a:solidFill>
                <a:schemeClr val="dk1"/>
              </a:solidFill>
              <a:latin typeface="Arial" pitchFamily="34" charset="0"/>
              <a:ea typeface="+mn-ea"/>
              <a:cs typeface="Arial" pitchFamily="34" charset="0"/>
            </a:rPr>
            <a:t>Please note that not all tables are applicable to each issuer type</a:t>
          </a:r>
          <a:r>
            <a:rPr lang="en-GB" sz="1100" baseline="0">
              <a:solidFill>
                <a:schemeClr val="dk1"/>
              </a:solidFill>
              <a:latin typeface="Arial" pitchFamily="34" charset="0"/>
              <a:ea typeface="+mn-ea"/>
              <a:cs typeface="Arial" pitchFamily="34" charset="0"/>
            </a:rPr>
            <a:t> and that some information is optional. </a:t>
          </a:r>
          <a:r>
            <a:rPr lang="en-GB" sz="1100">
              <a:solidFill>
                <a:schemeClr val="dk1"/>
              </a:solidFill>
              <a:latin typeface="Arial" pitchFamily="34" charset="0"/>
              <a:ea typeface="+mn-ea"/>
              <a:cs typeface="Arial" pitchFamily="34" charset="0"/>
            </a:rPr>
            <a:t>Information on applicability is given below and where relevant in connection with the tables in the template.</a:t>
          </a:r>
          <a:endParaRPr lang="da-DK" sz="2000">
            <a:solidFill>
              <a:schemeClr val="dk1"/>
            </a:solidFill>
            <a:latin typeface="Arial" pitchFamily="34" charset="0"/>
            <a:ea typeface="+mn-ea"/>
            <a:cs typeface="Arial" pitchFamily="34" charset="0"/>
          </a:endParaRPr>
        </a:p>
        <a:p>
          <a:r>
            <a:rPr lang="en-GB" sz="1100">
              <a:solidFill>
                <a:schemeClr val="dk1"/>
              </a:solidFill>
              <a:latin typeface="Arial" pitchFamily="34" charset="0"/>
              <a:ea typeface="+mn-ea"/>
              <a:cs typeface="Arial" pitchFamily="34" charset="0"/>
            </a:rPr>
            <a:t> </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Specialised mortgage</a:t>
          </a:r>
          <a:r>
            <a:rPr lang="da-DK" sz="1100" b="1">
              <a:solidFill>
                <a:schemeClr val="dk1"/>
              </a:solidFill>
              <a:latin typeface="Arial" pitchFamily="34" charset="0"/>
              <a:ea typeface="+mn-ea"/>
              <a:cs typeface="Arial" pitchFamily="34" charset="0"/>
            </a:rPr>
            <a:t> banks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M1-M12, X1-3</a:t>
          </a:r>
          <a:endParaRPr lang="da-DK" sz="2000">
            <a:solidFill>
              <a:schemeClr val="dk1"/>
            </a:solidFill>
            <a:latin typeface="Arial" pitchFamily="34" charset="0"/>
            <a:ea typeface="+mn-ea"/>
            <a:cs typeface="Arial" pitchFamily="34" charset="0"/>
          </a:endParaRPr>
        </a:p>
        <a:p>
          <a:pPr lvl="0"/>
          <a:r>
            <a:rPr lang="en-GB" sz="1100" b="1">
              <a:solidFill>
                <a:schemeClr val="dk1"/>
              </a:solidFill>
              <a:latin typeface="Arial" pitchFamily="34" charset="0"/>
              <a:ea typeface="+mn-ea"/>
              <a:cs typeface="Arial" pitchFamily="34" charset="0"/>
            </a:rPr>
            <a:t>Ship finance institutes</a:t>
          </a:r>
          <a:endParaRPr lang="da-DK" sz="2000">
            <a:solidFill>
              <a:schemeClr val="dk1"/>
            </a:solidFill>
            <a:latin typeface="Arial" pitchFamily="34" charset="0"/>
            <a:ea typeface="+mn-ea"/>
            <a:cs typeface="Arial" pitchFamily="34" charset="0"/>
          </a:endParaRPr>
        </a:p>
        <a:p>
          <a:pPr lvl="1"/>
          <a:r>
            <a:rPr lang="en-US" sz="1100">
              <a:solidFill>
                <a:schemeClr val="dk1"/>
              </a:solidFill>
              <a:latin typeface="Arial" pitchFamily="34" charset="0"/>
              <a:ea typeface="+mn-ea"/>
              <a:cs typeface="Arial" pitchFamily="34" charset="0"/>
            </a:rPr>
            <a:t>Tables A, G1.1, G2-4, S1-S13, X1-3</a:t>
          </a:r>
        </a:p>
        <a:p>
          <a:pPr marL="0" lvl="0" indent="0"/>
          <a:r>
            <a:rPr lang="en-GB" sz="1100" b="1">
              <a:solidFill>
                <a:schemeClr val="dk1"/>
              </a:solidFill>
              <a:latin typeface="Arial" pitchFamily="34" charset="0"/>
              <a:ea typeface="+mn-ea"/>
              <a:cs typeface="Arial" pitchFamily="34" charset="0"/>
            </a:rPr>
            <a:t>Non-specialised bank CBs issuers</a:t>
          </a:r>
          <a:endParaRPr lang="da-DK" sz="1100" b="1">
            <a:solidFill>
              <a:schemeClr val="dk1"/>
            </a:solidFill>
            <a:latin typeface="Arial" pitchFamily="34" charset="0"/>
            <a:ea typeface="+mn-ea"/>
            <a:cs typeface="Arial" pitchFamily="34" charset="0"/>
          </a:endParaRPr>
        </a:p>
        <a:p>
          <a:pPr marL="457200" lvl="1" indent="0"/>
          <a:r>
            <a:rPr lang="en-GB" sz="1100">
              <a:solidFill>
                <a:schemeClr val="dk1"/>
              </a:solidFill>
              <a:latin typeface="Arial" pitchFamily="34" charset="0"/>
              <a:ea typeface="+mn-ea"/>
              <a:cs typeface="Arial" pitchFamily="34" charset="0"/>
            </a:rPr>
            <a:t>Tables G1.1 (except  totall capital covarage), </a:t>
          </a:r>
          <a:r>
            <a:rPr lang="en-US" sz="1100">
              <a:solidFill>
                <a:schemeClr val="dk1"/>
              </a:solidFill>
              <a:latin typeface="Arial" pitchFamily="34" charset="0"/>
              <a:ea typeface="+mn-ea"/>
              <a:cs typeface="Arial" pitchFamily="34" charset="0"/>
            </a:rPr>
            <a:t>G2-4, B1-B1, X1-3</a:t>
          </a:r>
          <a:endParaRPr lang="da-DK" sz="1100">
            <a:solidFill>
              <a:schemeClr val="dk1"/>
            </a:solidFill>
            <a:latin typeface="Arial" pitchFamily="34" charset="0"/>
            <a:ea typeface="+mn-ea"/>
            <a:cs typeface="Arial" pitchFamily="34" charset="0"/>
          </a:endParaRPr>
        </a:p>
        <a:p>
          <a:pPr lvl="1"/>
          <a:endParaRPr lang="da-DK" sz="2000">
            <a:solidFill>
              <a:schemeClr val="dk1"/>
            </a:solidFill>
            <a:latin typeface="Arial" pitchFamily="34" charset="0"/>
            <a:ea typeface="+mn-ea"/>
            <a:cs typeface="Arial" pitchFamily="34" charset="0"/>
          </a:endParaRPr>
        </a:p>
      </xdr:txBody>
    </xdr:sp>
    <xdr:clientData/>
  </xdr:twoCellAnchor>
  <xdr:oneCellAnchor>
    <xdr:from>
      <xdr:col>3</xdr:col>
      <xdr:colOff>4397187</xdr:colOff>
      <xdr:row>2</xdr:row>
      <xdr:rowOff>134469</xdr:rowOff>
    </xdr:from>
    <xdr:ext cx="1509833" cy="454317"/>
    <xdr:pic>
      <xdr:nvPicPr>
        <xdr:cNvPr id="4" name="Picture 2">
          <a:extLst>
            <a:ext uri="{FF2B5EF4-FFF2-40B4-BE49-F238E27FC236}">
              <a16:creationId xmlns:a16="http://schemas.microsoft.com/office/drawing/2014/main" id="{70FADC7D-4248-4431-92FE-F86DB6887260}"/>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4422587" y="502769"/>
          <a:ext cx="1509833" cy="454317"/>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11205</xdr:rowOff>
    </xdr:from>
    <xdr:ext cx="8863853" cy="488639"/>
    <xdr:pic>
      <xdr:nvPicPr>
        <xdr:cNvPr id="2" name="Picture 3">
          <a:extLst>
            <a:ext uri="{FF2B5EF4-FFF2-40B4-BE49-F238E27FC236}">
              <a16:creationId xmlns:a16="http://schemas.microsoft.com/office/drawing/2014/main" id="{464C44BE-BD2B-4CB1-82CA-64F488C2A8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4900" y="11205"/>
          <a:ext cx="8863853"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4</xdr:col>
      <xdr:colOff>638735</xdr:colOff>
      <xdr:row>2</xdr:row>
      <xdr:rowOff>145676</xdr:rowOff>
    </xdr:from>
    <xdr:ext cx="1509833" cy="454317"/>
    <xdr:pic>
      <xdr:nvPicPr>
        <xdr:cNvPr id="3" name="Picture 2">
          <a:extLst>
            <a:ext uri="{FF2B5EF4-FFF2-40B4-BE49-F238E27FC236}">
              <a16:creationId xmlns:a16="http://schemas.microsoft.com/office/drawing/2014/main" id="{70B0D71A-0783-4C43-8DA5-39DCC91ADC07}"/>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5058335" y="513976"/>
          <a:ext cx="1509833" cy="454317"/>
        </a:xfrm>
        <a:prstGeom prst="rect">
          <a:avLst/>
        </a:prstGeom>
        <a:noFill/>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190498</xdr:colOff>
      <xdr:row>0</xdr:row>
      <xdr:rowOff>44823</xdr:rowOff>
    </xdr:from>
    <xdr:ext cx="12313446" cy="491020"/>
    <xdr:pic>
      <xdr:nvPicPr>
        <xdr:cNvPr id="2" name="Picture 3">
          <a:extLst>
            <a:ext uri="{FF2B5EF4-FFF2-40B4-BE49-F238E27FC236}">
              <a16:creationId xmlns:a16="http://schemas.microsoft.com/office/drawing/2014/main" id="{3FF87AD3-E84D-4D1C-87F1-CDAFA9FBE4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498" y="44823"/>
          <a:ext cx="12313446" cy="491020"/>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6</xdr:col>
      <xdr:colOff>396240</xdr:colOff>
      <xdr:row>2</xdr:row>
      <xdr:rowOff>90806</xdr:rowOff>
    </xdr:from>
    <xdr:ext cx="2639564" cy="621330"/>
    <xdr:pic>
      <xdr:nvPicPr>
        <xdr:cNvPr id="3" name="Picture 2">
          <a:extLst>
            <a:ext uri="{FF2B5EF4-FFF2-40B4-BE49-F238E27FC236}">
              <a16:creationId xmlns:a16="http://schemas.microsoft.com/office/drawing/2014/main" id="{513DCA8E-7AF6-4489-AE4F-FDFEF2F8D105}"/>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4244340" y="459106"/>
          <a:ext cx="2639564" cy="621330"/>
        </a:xfrm>
        <a:prstGeom prst="rect">
          <a:avLst/>
        </a:prstGeom>
        <a:noFill/>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257735</xdr:colOff>
      <xdr:row>0</xdr:row>
      <xdr:rowOff>123264</xdr:rowOff>
    </xdr:from>
    <xdr:ext cx="12214412" cy="488639"/>
    <xdr:pic>
      <xdr:nvPicPr>
        <xdr:cNvPr id="2" name="Picture 3">
          <a:extLst>
            <a:ext uri="{FF2B5EF4-FFF2-40B4-BE49-F238E27FC236}">
              <a16:creationId xmlns:a16="http://schemas.microsoft.com/office/drawing/2014/main" id="{FD1066CD-2743-42CC-8D0E-C48C3438B9B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735" y="123264"/>
          <a:ext cx="12214412"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746872</xdr:colOff>
      <xdr:row>3</xdr:row>
      <xdr:rowOff>3</xdr:rowOff>
    </xdr:from>
    <xdr:ext cx="1340650" cy="414615"/>
    <xdr:pic>
      <xdr:nvPicPr>
        <xdr:cNvPr id="3" name="Picture 2">
          <a:extLst>
            <a:ext uri="{FF2B5EF4-FFF2-40B4-BE49-F238E27FC236}">
              <a16:creationId xmlns:a16="http://schemas.microsoft.com/office/drawing/2014/main" id="{B6BAB211-0DA1-4EA7-9C83-F2035F24787C}"/>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3772" y="552453"/>
          <a:ext cx="1340650" cy="414615"/>
        </a:xfrm>
        <a:prstGeom prst="rect">
          <a:avLst/>
        </a:prstGeom>
        <a:noFill/>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246530</xdr:colOff>
      <xdr:row>0</xdr:row>
      <xdr:rowOff>123265</xdr:rowOff>
    </xdr:from>
    <xdr:ext cx="13523099" cy="488639"/>
    <xdr:pic>
      <xdr:nvPicPr>
        <xdr:cNvPr id="2" name="Picture 3">
          <a:extLst>
            <a:ext uri="{FF2B5EF4-FFF2-40B4-BE49-F238E27FC236}">
              <a16:creationId xmlns:a16="http://schemas.microsoft.com/office/drawing/2014/main" id="{DCE0AF61-7F5B-44CE-8988-976BA62B72B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5"/>
          <a:ext cx="13523099"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379088</xdr:colOff>
      <xdr:row>3</xdr:row>
      <xdr:rowOff>3202</xdr:rowOff>
    </xdr:from>
    <xdr:ext cx="1509833" cy="454317"/>
    <xdr:pic>
      <xdr:nvPicPr>
        <xdr:cNvPr id="3" name="Picture 2">
          <a:extLst>
            <a:ext uri="{FF2B5EF4-FFF2-40B4-BE49-F238E27FC236}">
              <a16:creationId xmlns:a16="http://schemas.microsoft.com/office/drawing/2014/main" id="{71DCF8EE-9262-41BF-94B7-992ADFB075B6}"/>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433938" y="555652"/>
          <a:ext cx="1509833" cy="454317"/>
        </a:xfrm>
        <a:prstGeom prst="rect">
          <a:avLst/>
        </a:prstGeom>
        <a:noFill/>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246530</xdr:colOff>
      <xdr:row>0</xdr:row>
      <xdr:rowOff>123264</xdr:rowOff>
    </xdr:from>
    <xdr:ext cx="14835787" cy="488639"/>
    <xdr:pic>
      <xdr:nvPicPr>
        <xdr:cNvPr id="2" name="Picture 3">
          <a:extLst>
            <a:ext uri="{FF2B5EF4-FFF2-40B4-BE49-F238E27FC236}">
              <a16:creationId xmlns:a16="http://schemas.microsoft.com/office/drawing/2014/main" id="{8DF95344-17E6-456F-BD9D-56E470FF8C2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6530" y="123264"/>
          <a:ext cx="1483578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8</xdr:col>
      <xdr:colOff>270382</xdr:colOff>
      <xdr:row>2</xdr:row>
      <xdr:rowOff>181696</xdr:rowOff>
    </xdr:from>
    <xdr:ext cx="1452383" cy="439431"/>
    <xdr:pic>
      <xdr:nvPicPr>
        <xdr:cNvPr id="3" name="Picture 2">
          <a:extLst>
            <a:ext uri="{FF2B5EF4-FFF2-40B4-BE49-F238E27FC236}">
              <a16:creationId xmlns:a16="http://schemas.microsoft.com/office/drawing/2014/main" id="{5557668F-C601-4DC7-9715-A89D7266ADBF}"/>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5401182" y="549996"/>
          <a:ext cx="1452383" cy="439431"/>
        </a:xfrm>
        <a:prstGeom prst="rect">
          <a:avLst/>
        </a:prstGeom>
        <a:noFill/>
      </xdr:spPr>
    </xdr:pic>
    <xdr:clientData/>
  </xdr:oneCellAnchor>
</xdr:wsDr>
</file>

<file path=xl/drawings/drawing8.xml><?xml version="1.0" encoding="utf-8"?>
<xdr:wsDr xmlns:xdr="http://schemas.openxmlformats.org/drawingml/2006/spreadsheetDrawing" xmlns:a="http://schemas.openxmlformats.org/drawingml/2006/main">
  <xdr:oneCellAnchor>
    <xdr:from>
      <xdr:col>0</xdr:col>
      <xdr:colOff>235323</xdr:colOff>
      <xdr:row>0</xdr:row>
      <xdr:rowOff>123264</xdr:rowOff>
    </xdr:from>
    <xdr:ext cx="14870206" cy="488639"/>
    <xdr:pic>
      <xdr:nvPicPr>
        <xdr:cNvPr id="2" name="Picture 3">
          <a:extLst>
            <a:ext uri="{FF2B5EF4-FFF2-40B4-BE49-F238E27FC236}">
              <a16:creationId xmlns:a16="http://schemas.microsoft.com/office/drawing/2014/main" id="{2C348F02-A2A3-4305-8C85-CC319E4DE59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3" y="123264"/>
          <a:ext cx="14870206"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945378</xdr:colOff>
      <xdr:row>2</xdr:row>
      <xdr:rowOff>176894</xdr:rowOff>
    </xdr:from>
    <xdr:ext cx="1360154" cy="409511"/>
    <xdr:pic>
      <xdr:nvPicPr>
        <xdr:cNvPr id="3" name="Picture 2">
          <a:extLst>
            <a:ext uri="{FF2B5EF4-FFF2-40B4-BE49-F238E27FC236}">
              <a16:creationId xmlns:a16="http://schemas.microsoft.com/office/drawing/2014/main" id="{E779FDC6-1DB0-4946-80A5-3FF7323B8532}"/>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5428" y="545194"/>
          <a:ext cx="1360154" cy="409511"/>
        </a:xfrm>
        <a:prstGeom prst="rect">
          <a:avLst/>
        </a:prstGeom>
        <a:noFill/>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235324</xdr:colOff>
      <xdr:row>0</xdr:row>
      <xdr:rowOff>123265</xdr:rowOff>
    </xdr:from>
    <xdr:ext cx="14928637" cy="488639"/>
    <xdr:pic>
      <xdr:nvPicPr>
        <xdr:cNvPr id="2" name="Picture 3">
          <a:extLst>
            <a:ext uri="{FF2B5EF4-FFF2-40B4-BE49-F238E27FC236}">
              <a16:creationId xmlns:a16="http://schemas.microsoft.com/office/drawing/2014/main" id="{BCC8712A-14BA-414E-B4C7-0D6D280DB5A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324" y="123265"/>
          <a:ext cx="14928637" cy="488639"/>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oneCellAnchor>
  <xdr:oneCellAnchor>
    <xdr:from>
      <xdr:col>11</xdr:col>
      <xdr:colOff>1150604</xdr:colOff>
      <xdr:row>2</xdr:row>
      <xdr:rowOff>190499</xdr:rowOff>
    </xdr:from>
    <xdr:ext cx="1273467" cy="381026"/>
    <xdr:pic>
      <xdr:nvPicPr>
        <xdr:cNvPr id="3" name="Picture 2">
          <a:extLst>
            <a:ext uri="{FF2B5EF4-FFF2-40B4-BE49-F238E27FC236}">
              <a16:creationId xmlns:a16="http://schemas.microsoft.com/office/drawing/2014/main" id="{D6C7616A-5FC0-4370-9276-5C59CEAB3594}"/>
            </a:ext>
          </a:extLst>
        </xdr:cNvPr>
        <xdr:cNvPicPr>
          <a:picLocks noChangeAspect="1" noChangeArrowheads="1"/>
        </xdr:cNvPicPr>
      </xdr:nvPicPr>
      <xdr:blipFill>
        <a:blip xmlns:r="http://schemas.openxmlformats.org/officeDocument/2006/relationships" r:embed="rId2" cstate="print"/>
        <a:stretch>
          <a:fillRect/>
        </a:stretch>
      </xdr:blipFill>
      <xdr:spPr bwMode="auto">
        <a:xfrm>
          <a:off x="7697454" y="552449"/>
          <a:ext cx="1273467" cy="381026"/>
        </a:xfrm>
        <a:prstGeom prst="rect">
          <a:avLst/>
        </a:prstGeom>
        <a:noFill/>
      </xdr:spPr>
    </xdr:pic>
    <xdr:clientData/>
  </xdr:one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4/" TargetMode="External"/><Relationship Id="rId5" Type="http://schemas.openxmlformats.org/officeDocument/2006/relationships/hyperlink" Target="https://www.coveredbondlabel.com/issuer/84/" TargetMode="External"/><Relationship Id="rId4" Type="http://schemas.openxmlformats.org/officeDocument/2006/relationships/hyperlink" Target="https://www.nykredit.com/en-gb/investor-relations/"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48" t="s">
        <v>1243</v>
      </c>
    </row>
    <row r="3" spans="1:1" x14ac:dyDescent="0.25">
      <c r="A3" s="111"/>
    </row>
    <row r="4" spans="1:1" ht="34.5" x14ac:dyDescent="0.25">
      <c r="A4" s="112" t="s">
        <v>1244</v>
      </c>
    </row>
    <row r="5" spans="1:1" ht="34.5" x14ac:dyDescent="0.25">
      <c r="A5" s="112" t="s">
        <v>1245</v>
      </c>
    </row>
    <row r="6" spans="1:1" ht="51.75" x14ac:dyDescent="0.25">
      <c r="A6" s="112" t="s">
        <v>1246</v>
      </c>
    </row>
    <row r="7" spans="1:1" ht="17.25" x14ac:dyDescent="0.25">
      <c r="A7" s="112"/>
    </row>
    <row r="8" spans="1:1" ht="18.75" x14ac:dyDescent="0.25">
      <c r="A8" s="113" t="s">
        <v>1247</v>
      </c>
    </row>
    <row r="9" spans="1:1" ht="34.5" x14ac:dyDescent="0.3">
      <c r="A9" s="122" t="s">
        <v>1410</v>
      </c>
    </row>
    <row r="10" spans="1:1" ht="86.25" x14ac:dyDescent="0.25">
      <c r="A10" s="115" t="s">
        <v>1248</v>
      </c>
    </row>
    <row r="11" spans="1:1" ht="34.5" x14ac:dyDescent="0.25">
      <c r="A11" s="115" t="s">
        <v>1249</v>
      </c>
    </row>
    <row r="12" spans="1:1" ht="17.25" x14ac:dyDescent="0.25">
      <c r="A12" s="115" t="s">
        <v>1250</v>
      </c>
    </row>
    <row r="13" spans="1:1" ht="17.25" x14ac:dyDescent="0.25">
      <c r="A13" s="115" t="s">
        <v>1251</v>
      </c>
    </row>
    <row r="14" spans="1:1" ht="34.5" x14ac:dyDescent="0.25">
      <c r="A14" s="115" t="s">
        <v>1252</v>
      </c>
    </row>
    <row r="15" spans="1:1" ht="17.25" x14ac:dyDescent="0.25">
      <c r="A15" s="115"/>
    </row>
    <row r="16" spans="1:1" ht="18.75" x14ac:dyDescent="0.25">
      <c r="A16" s="113" t="s">
        <v>1253</v>
      </c>
    </row>
    <row r="17" spans="1:1" ht="17.25" x14ac:dyDescent="0.25">
      <c r="A17" s="116" t="s">
        <v>1254</v>
      </c>
    </row>
    <row r="18" spans="1:1" ht="34.5" x14ac:dyDescent="0.25">
      <c r="A18" s="117" t="s">
        <v>1255</v>
      </c>
    </row>
    <row r="19" spans="1:1" ht="34.5" x14ac:dyDescent="0.25">
      <c r="A19" s="117" t="s">
        <v>1256</v>
      </c>
    </row>
    <row r="20" spans="1:1" ht="51.75" x14ac:dyDescent="0.25">
      <c r="A20" s="117" t="s">
        <v>1257</v>
      </c>
    </row>
    <row r="21" spans="1:1" ht="86.25" x14ac:dyDescent="0.25">
      <c r="A21" s="117" t="s">
        <v>1258</v>
      </c>
    </row>
    <row r="22" spans="1:1" ht="51.75" x14ac:dyDescent="0.25">
      <c r="A22" s="117" t="s">
        <v>1259</v>
      </c>
    </row>
    <row r="23" spans="1:1" ht="34.5" x14ac:dyDescent="0.25">
      <c r="A23" s="117" t="s">
        <v>1260</v>
      </c>
    </row>
    <row r="24" spans="1:1" ht="17.25" x14ac:dyDescent="0.25">
      <c r="A24" s="117" t="s">
        <v>1261</v>
      </c>
    </row>
    <row r="25" spans="1:1" ht="17.25" x14ac:dyDescent="0.25">
      <c r="A25" s="116" t="s">
        <v>1262</v>
      </c>
    </row>
    <row r="26" spans="1:1" ht="51.75" x14ac:dyDescent="0.3">
      <c r="A26" s="118" t="s">
        <v>1263</v>
      </c>
    </row>
    <row r="27" spans="1:1" ht="17.25" x14ac:dyDescent="0.3">
      <c r="A27" s="118" t="s">
        <v>1264</v>
      </c>
    </row>
    <row r="28" spans="1:1" ht="17.25" x14ac:dyDescent="0.25">
      <c r="A28" s="116" t="s">
        <v>1265</v>
      </c>
    </row>
    <row r="29" spans="1:1" ht="34.5" x14ac:dyDescent="0.25">
      <c r="A29" s="117" t="s">
        <v>1266</v>
      </c>
    </row>
    <row r="30" spans="1:1" ht="34.5" x14ac:dyDescent="0.25">
      <c r="A30" s="117" t="s">
        <v>1267</v>
      </c>
    </row>
    <row r="31" spans="1:1" ht="34.5" x14ac:dyDescent="0.25">
      <c r="A31" s="117" t="s">
        <v>1268</v>
      </c>
    </row>
    <row r="32" spans="1:1" ht="34.5" x14ac:dyDescent="0.25">
      <c r="A32" s="117" t="s">
        <v>1269</v>
      </c>
    </row>
    <row r="33" spans="1:1" ht="17.25" x14ac:dyDescent="0.25">
      <c r="A33" s="117"/>
    </row>
    <row r="34" spans="1:1" ht="18.75" x14ac:dyDescent="0.25">
      <c r="A34" s="113" t="s">
        <v>1270</v>
      </c>
    </row>
    <row r="35" spans="1:1" ht="17.25" x14ac:dyDescent="0.25">
      <c r="A35" s="116" t="s">
        <v>1271</v>
      </c>
    </row>
    <row r="36" spans="1:1" ht="34.5" x14ac:dyDescent="0.25">
      <c r="A36" s="117" t="s">
        <v>1272</v>
      </c>
    </row>
    <row r="37" spans="1:1" ht="34.5" x14ac:dyDescent="0.25">
      <c r="A37" s="117" t="s">
        <v>1273</v>
      </c>
    </row>
    <row r="38" spans="1:1" ht="34.5" x14ac:dyDescent="0.25">
      <c r="A38" s="117" t="s">
        <v>1274</v>
      </c>
    </row>
    <row r="39" spans="1:1" ht="17.25" x14ac:dyDescent="0.25">
      <c r="A39" s="117" t="s">
        <v>1275</v>
      </c>
    </row>
    <row r="40" spans="1:1" ht="34.5" x14ac:dyDescent="0.25">
      <c r="A40" s="117" t="s">
        <v>1276</v>
      </c>
    </row>
    <row r="41" spans="1:1" ht="17.25" x14ac:dyDescent="0.25">
      <c r="A41" s="116" t="s">
        <v>1277</v>
      </c>
    </row>
    <row r="42" spans="1:1" ht="17.25" x14ac:dyDescent="0.25">
      <c r="A42" s="117" t="s">
        <v>1278</v>
      </c>
    </row>
    <row r="43" spans="1:1" ht="17.25" x14ac:dyDescent="0.3">
      <c r="A43" s="118" t="s">
        <v>1279</v>
      </c>
    </row>
    <row r="44" spans="1:1" ht="17.25" x14ac:dyDescent="0.25">
      <c r="A44" s="116" t="s">
        <v>1280</v>
      </c>
    </row>
    <row r="45" spans="1:1" ht="34.5" x14ac:dyDescent="0.3">
      <c r="A45" s="118" t="s">
        <v>1281</v>
      </c>
    </row>
    <row r="46" spans="1:1" ht="34.5" x14ac:dyDescent="0.25">
      <c r="A46" s="117" t="s">
        <v>1282</v>
      </c>
    </row>
    <row r="47" spans="1:1" ht="34.5" x14ac:dyDescent="0.25">
      <c r="A47" s="117" t="s">
        <v>1283</v>
      </c>
    </row>
    <row r="48" spans="1:1" ht="17.25" x14ac:dyDescent="0.25">
      <c r="A48" s="117" t="s">
        <v>1284</v>
      </c>
    </row>
    <row r="49" spans="1:1" ht="17.25" x14ac:dyDescent="0.3">
      <c r="A49" s="118" t="s">
        <v>1285</v>
      </c>
    </row>
    <row r="50" spans="1:1" ht="17.25" x14ac:dyDescent="0.25">
      <c r="A50" s="116" t="s">
        <v>1286</v>
      </c>
    </row>
    <row r="51" spans="1:1" ht="34.5" x14ac:dyDescent="0.3">
      <c r="A51" s="118" t="s">
        <v>1287</v>
      </c>
    </row>
    <row r="52" spans="1:1" ht="17.25" x14ac:dyDescent="0.25">
      <c r="A52" s="117" t="s">
        <v>1288</v>
      </c>
    </row>
    <row r="53" spans="1:1" ht="34.5" x14ac:dyDescent="0.3">
      <c r="A53" s="118" t="s">
        <v>1289</v>
      </c>
    </row>
    <row r="54" spans="1:1" ht="17.25" x14ac:dyDescent="0.25">
      <c r="A54" s="116" t="s">
        <v>1290</v>
      </c>
    </row>
    <row r="55" spans="1:1" ht="17.25" x14ac:dyDescent="0.3">
      <c r="A55" s="118" t="s">
        <v>1291</v>
      </c>
    </row>
    <row r="56" spans="1:1" ht="34.5" x14ac:dyDescent="0.25">
      <c r="A56" s="117" t="s">
        <v>1292</v>
      </c>
    </row>
    <row r="57" spans="1:1" ht="17.25" x14ac:dyDescent="0.25">
      <c r="A57" s="117" t="s">
        <v>1293</v>
      </c>
    </row>
    <row r="58" spans="1:1" ht="17.25" x14ac:dyDescent="0.25">
      <c r="A58" s="117" t="s">
        <v>1294</v>
      </c>
    </row>
    <row r="59" spans="1:1" ht="17.25" x14ac:dyDescent="0.25">
      <c r="A59" s="116" t="s">
        <v>1295</v>
      </c>
    </row>
    <row r="60" spans="1:1" ht="34.5" x14ac:dyDescent="0.25">
      <c r="A60" s="117" t="s">
        <v>1296</v>
      </c>
    </row>
    <row r="61" spans="1:1" ht="17.25" x14ac:dyDescent="0.25">
      <c r="A61" s="119"/>
    </row>
    <row r="62" spans="1:1" ht="18.75" x14ac:dyDescent="0.25">
      <c r="A62" s="113" t="s">
        <v>1297</v>
      </c>
    </row>
    <row r="63" spans="1:1" ht="17.25" x14ac:dyDescent="0.25">
      <c r="A63" s="116" t="s">
        <v>1298</v>
      </c>
    </row>
    <row r="64" spans="1:1" ht="34.5" x14ac:dyDescent="0.25">
      <c r="A64" s="117" t="s">
        <v>1299</v>
      </c>
    </row>
    <row r="65" spans="1:1" ht="17.25" x14ac:dyDescent="0.25">
      <c r="A65" s="117" t="s">
        <v>1300</v>
      </c>
    </row>
    <row r="66" spans="1:1" ht="34.5" x14ac:dyDescent="0.25">
      <c r="A66" s="115" t="s">
        <v>1301</v>
      </c>
    </row>
    <row r="67" spans="1:1" ht="34.5" x14ac:dyDescent="0.25">
      <c r="A67" s="115" t="s">
        <v>1302</v>
      </c>
    </row>
    <row r="68" spans="1:1" ht="34.5" x14ac:dyDescent="0.25">
      <c r="A68" s="115" t="s">
        <v>1303</v>
      </c>
    </row>
    <row r="69" spans="1:1" ht="17.25" x14ac:dyDescent="0.25">
      <c r="A69" s="120" t="s">
        <v>1304</v>
      </c>
    </row>
    <row r="70" spans="1:1" ht="51.75" x14ac:dyDescent="0.25">
      <c r="A70" s="115" t="s">
        <v>1305</v>
      </c>
    </row>
    <row r="71" spans="1:1" ht="17.25" x14ac:dyDescent="0.25">
      <c r="A71" s="115" t="s">
        <v>1306</v>
      </c>
    </row>
    <row r="72" spans="1:1" ht="17.25" x14ac:dyDescent="0.25">
      <c r="A72" s="120" t="s">
        <v>1307</v>
      </c>
    </row>
    <row r="73" spans="1:1" ht="17.25" x14ac:dyDescent="0.25">
      <c r="A73" s="115" t="s">
        <v>1308</v>
      </c>
    </row>
    <row r="74" spans="1:1" ht="17.25" x14ac:dyDescent="0.25">
      <c r="A74" s="120" t="s">
        <v>1309</v>
      </c>
    </row>
    <row r="75" spans="1:1" ht="34.5" x14ac:dyDescent="0.25">
      <c r="A75" s="115" t="s">
        <v>1310</v>
      </c>
    </row>
    <row r="76" spans="1:1" ht="17.25" x14ac:dyDescent="0.25">
      <c r="A76" s="115" t="s">
        <v>1311</v>
      </c>
    </row>
    <row r="77" spans="1:1" ht="51.75" x14ac:dyDescent="0.25">
      <c r="A77" s="115" t="s">
        <v>1312</v>
      </c>
    </row>
    <row r="78" spans="1:1" ht="17.25" x14ac:dyDescent="0.25">
      <c r="A78" s="120" t="s">
        <v>1313</v>
      </c>
    </row>
    <row r="79" spans="1:1" ht="17.25" x14ac:dyDescent="0.3">
      <c r="A79" s="114" t="s">
        <v>1314</v>
      </c>
    </row>
    <row r="80" spans="1:1" ht="17.25" x14ac:dyDescent="0.25">
      <c r="A80" s="120" t="s">
        <v>1315</v>
      </c>
    </row>
    <row r="81" spans="1:1" ht="34.5" x14ac:dyDescent="0.25">
      <c r="A81" s="115" t="s">
        <v>1316</v>
      </c>
    </row>
    <row r="82" spans="1:1" ht="34.5" x14ac:dyDescent="0.25">
      <c r="A82" s="115" t="s">
        <v>1317</v>
      </c>
    </row>
    <row r="83" spans="1:1" ht="34.5" x14ac:dyDescent="0.25">
      <c r="A83" s="115" t="s">
        <v>1318</v>
      </c>
    </row>
    <row r="84" spans="1:1" ht="34.5" x14ac:dyDescent="0.25">
      <c r="A84" s="115" t="s">
        <v>1319</v>
      </c>
    </row>
    <row r="85" spans="1:1" ht="34.5" x14ac:dyDescent="0.25">
      <c r="A85" s="115" t="s">
        <v>1320</v>
      </c>
    </row>
    <row r="86" spans="1:1" ht="17.25" x14ac:dyDescent="0.25">
      <c r="A86" s="120" t="s">
        <v>1321</v>
      </c>
    </row>
    <row r="87" spans="1:1" ht="17.25" x14ac:dyDescent="0.25">
      <c r="A87" s="115" t="s">
        <v>1322</v>
      </c>
    </row>
    <row r="88" spans="1:1" ht="34.5" x14ac:dyDescent="0.25">
      <c r="A88" s="115" t="s">
        <v>1323</v>
      </c>
    </row>
    <row r="89" spans="1:1" ht="17.25" x14ac:dyDescent="0.25">
      <c r="A89" s="120" t="s">
        <v>1324</v>
      </c>
    </row>
    <row r="90" spans="1:1" ht="34.5" x14ac:dyDescent="0.25">
      <c r="A90" s="115" t="s">
        <v>1325</v>
      </c>
    </row>
    <row r="91" spans="1:1" ht="17.25" x14ac:dyDescent="0.25">
      <c r="A91" s="120" t="s">
        <v>1326</v>
      </c>
    </row>
    <row r="92" spans="1:1" ht="17.25" x14ac:dyDescent="0.3">
      <c r="A92" s="114" t="s">
        <v>1327</v>
      </c>
    </row>
    <row r="93" spans="1:1" ht="17.25" x14ac:dyDescent="0.25">
      <c r="A93" s="115" t="s">
        <v>1328</v>
      </c>
    </row>
    <row r="94" spans="1:1" ht="17.25" x14ac:dyDescent="0.25">
      <c r="A94" s="115"/>
    </row>
    <row r="95" spans="1:1" ht="18.75" x14ac:dyDescent="0.25">
      <c r="A95" s="113" t="s">
        <v>1329</v>
      </c>
    </row>
    <row r="96" spans="1:1" ht="34.5" x14ac:dyDescent="0.3">
      <c r="A96" s="114" t="s">
        <v>1330</v>
      </c>
    </row>
    <row r="97" spans="1:1" ht="17.25" x14ac:dyDescent="0.3">
      <c r="A97" s="114" t="s">
        <v>1331</v>
      </c>
    </row>
    <row r="98" spans="1:1" ht="17.25" x14ac:dyDescent="0.25">
      <c r="A98" s="120" t="s">
        <v>1332</v>
      </c>
    </row>
    <row r="99" spans="1:1" ht="17.25" x14ac:dyDescent="0.25">
      <c r="A99" s="112" t="s">
        <v>1333</v>
      </c>
    </row>
    <row r="100" spans="1:1" ht="17.25" x14ac:dyDescent="0.25">
      <c r="A100" s="115" t="s">
        <v>1334</v>
      </c>
    </row>
    <row r="101" spans="1:1" ht="17.25" x14ac:dyDescent="0.25">
      <c r="A101" s="115" t="s">
        <v>1335</v>
      </c>
    </row>
    <row r="102" spans="1:1" ht="17.25" x14ac:dyDescent="0.25">
      <c r="A102" s="115" t="s">
        <v>1336</v>
      </c>
    </row>
    <row r="103" spans="1:1" ht="17.25" x14ac:dyDescent="0.25">
      <c r="A103" s="115" t="s">
        <v>1337</v>
      </c>
    </row>
    <row r="104" spans="1:1" ht="34.5" x14ac:dyDescent="0.25">
      <c r="A104" s="115" t="s">
        <v>1338</v>
      </c>
    </row>
    <row r="105" spans="1:1" ht="17.25" x14ac:dyDescent="0.25">
      <c r="A105" s="112" t="s">
        <v>1339</v>
      </c>
    </row>
    <row r="106" spans="1:1" ht="17.25" x14ac:dyDescent="0.25">
      <c r="A106" s="115" t="s">
        <v>1340</v>
      </c>
    </row>
    <row r="107" spans="1:1" ht="17.25" x14ac:dyDescent="0.25">
      <c r="A107" s="115" t="s">
        <v>1341</v>
      </c>
    </row>
    <row r="108" spans="1:1" ht="17.25" x14ac:dyDescent="0.25">
      <c r="A108" s="115" t="s">
        <v>1342</v>
      </c>
    </row>
    <row r="109" spans="1:1" ht="17.25" x14ac:dyDescent="0.25">
      <c r="A109" s="115" t="s">
        <v>1343</v>
      </c>
    </row>
    <row r="110" spans="1:1" ht="17.25" x14ac:dyDescent="0.25">
      <c r="A110" s="115" t="s">
        <v>1344</v>
      </c>
    </row>
    <row r="111" spans="1:1" ht="17.25" x14ac:dyDescent="0.25">
      <c r="A111" s="115" t="s">
        <v>1345</v>
      </c>
    </row>
    <row r="112" spans="1:1" ht="17.25" x14ac:dyDescent="0.25">
      <c r="A112" s="120" t="s">
        <v>1346</v>
      </c>
    </row>
    <row r="113" spans="1:1" ht="17.25" x14ac:dyDescent="0.25">
      <c r="A113" s="115" t="s">
        <v>1347</v>
      </c>
    </row>
    <row r="114" spans="1:1" ht="17.25" x14ac:dyDescent="0.25">
      <c r="A114" s="112" t="s">
        <v>1348</v>
      </c>
    </row>
    <row r="115" spans="1:1" ht="17.25" x14ac:dyDescent="0.25">
      <c r="A115" s="115" t="s">
        <v>1349</v>
      </c>
    </row>
    <row r="116" spans="1:1" ht="17.25" x14ac:dyDescent="0.25">
      <c r="A116" s="115" t="s">
        <v>1350</v>
      </c>
    </row>
    <row r="117" spans="1:1" ht="17.25" x14ac:dyDescent="0.25">
      <c r="A117" s="112" t="s">
        <v>1351</v>
      </c>
    </row>
    <row r="118" spans="1:1" ht="17.25" x14ac:dyDescent="0.25">
      <c r="A118" s="115" t="s">
        <v>1352</v>
      </c>
    </row>
    <row r="119" spans="1:1" ht="17.25" x14ac:dyDescent="0.25">
      <c r="A119" s="115" t="s">
        <v>1353</v>
      </c>
    </row>
    <row r="120" spans="1:1" ht="17.25" x14ac:dyDescent="0.25">
      <c r="A120" s="115" t="s">
        <v>1354</v>
      </c>
    </row>
    <row r="121" spans="1:1" ht="17.25" x14ac:dyDescent="0.25">
      <c r="A121" s="120" t="s">
        <v>1355</v>
      </c>
    </row>
    <row r="122" spans="1:1" ht="17.25" x14ac:dyDescent="0.25">
      <c r="A122" s="112" t="s">
        <v>1356</v>
      </c>
    </row>
    <row r="123" spans="1:1" ht="17.25" x14ac:dyDescent="0.25">
      <c r="A123" s="112" t="s">
        <v>1357</v>
      </c>
    </row>
    <row r="124" spans="1:1" ht="17.25" x14ac:dyDescent="0.25">
      <c r="A124" s="115" t="s">
        <v>1358</v>
      </c>
    </row>
    <row r="125" spans="1:1" ht="17.25" x14ac:dyDescent="0.25">
      <c r="A125" s="115" t="s">
        <v>1359</v>
      </c>
    </row>
    <row r="126" spans="1:1" ht="17.25" x14ac:dyDescent="0.25">
      <c r="A126" s="115" t="s">
        <v>1360</v>
      </c>
    </row>
    <row r="127" spans="1:1" ht="17.25" x14ac:dyDescent="0.25">
      <c r="A127" s="115" t="s">
        <v>1361</v>
      </c>
    </row>
    <row r="128" spans="1:1" ht="17.25" x14ac:dyDescent="0.25">
      <c r="A128" s="115" t="s">
        <v>1362</v>
      </c>
    </row>
    <row r="129" spans="1:1" ht="17.25" x14ac:dyDescent="0.25">
      <c r="A129" s="120" t="s">
        <v>1363</v>
      </c>
    </row>
    <row r="130" spans="1:1" ht="34.5" x14ac:dyDescent="0.25">
      <c r="A130" s="115" t="s">
        <v>1364</v>
      </c>
    </row>
    <row r="131" spans="1:1" ht="69" x14ac:dyDescent="0.25">
      <c r="A131" s="115" t="s">
        <v>1365</v>
      </c>
    </row>
    <row r="132" spans="1:1" ht="34.5" x14ac:dyDescent="0.25">
      <c r="A132" s="115" t="s">
        <v>1366</v>
      </c>
    </row>
    <row r="133" spans="1:1" ht="17.25" x14ac:dyDescent="0.25">
      <c r="A133" s="120" t="s">
        <v>1367</v>
      </c>
    </row>
    <row r="134" spans="1:1" ht="34.5" x14ac:dyDescent="0.25">
      <c r="A134" s="112" t="s">
        <v>1368</v>
      </c>
    </row>
    <row r="135" spans="1:1" ht="17.25" x14ac:dyDescent="0.25">
      <c r="A135" s="112"/>
    </row>
    <row r="136" spans="1:1" ht="18.75" x14ac:dyDescent="0.25">
      <c r="A136" s="113" t="s">
        <v>1369</v>
      </c>
    </row>
    <row r="137" spans="1:1" ht="17.25" x14ac:dyDescent="0.25">
      <c r="A137" s="115" t="s">
        <v>1370</v>
      </c>
    </row>
    <row r="138" spans="1:1" ht="34.5" x14ac:dyDescent="0.25">
      <c r="A138" s="117" t="s">
        <v>1371</v>
      </c>
    </row>
    <row r="139" spans="1:1" ht="34.5" x14ac:dyDescent="0.25">
      <c r="A139" s="117" t="s">
        <v>1372</v>
      </c>
    </row>
    <row r="140" spans="1:1" ht="17.25" x14ac:dyDescent="0.25">
      <c r="A140" s="116" t="s">
        <v>1373</v>
      </c>
    </row>
    <row r="141" spans="1:1" ht="17.25" x14ac:dyDescent="0.25">
      <c r="A141" s="121" t="s">
        <v>1374</v>
      </c>
    </row>
    <row r="142" spans="1:1" ht="34.5" x14ac:dyDescent="0.3">
      <c r="A142" s="118" t="s">
        <v>1375</v>
      </c>
    </row>
    <row r="143" spans="1:1" ht="17.25" x14ac:dyDescent="0.25">
      <c r="A143" s="117" t="s">
        <v>1376</v>
      </c>
    </row>
    <row r="144" spans="1:1" ht="17.25" x14ac:dyDescent="0.25">
      <c r="A144" s="117" t="s">
        <v>1377</v>
      </c>
    </row>
    <row r="145" spans="1:1" ht="17.25" x14ac:dyDescent="0.25">
      <c r="A145" s="121" t="s">
        <v>1378</v>
      </c>
    </row>
    <row r="146" spans="1:1" ht="17.25" x14ac:dyDescent="0.25">
      <c r="A146" s="116" t="s">
        <v>1379</v>
      </c>
    </row>
    <row r="147" spans="1:1" ht="17.25" x14ac:dyDescent="0.25">
      <c r="A147" s="121" t="s">
        <v>1380</v>
      </c>
    </row>
    <row r="148" spans="1:1" ht="17.25" x14ac:dyDescent="0.25">
      <c r="A148" s="117" t="s">
        <v>1381</v>
      </c>
    </row>
    <row r="149" spans="1:1" ht="17.25" x14ac:dyDescent="0.25">
      <c r="A149" s="117" t="s">
        <v>1382</v>
      </c>
    </row>
    <row r="150" spans="1:1" ht="17.25" x14ac:dyDescent="0.25">
      <c r="A150" s="117" t="s">
        <v>1383</v>
      </c>
    </row>
    <row r="151" spans="1:1" ht="34.5" x14ac:dyDescent="0.25">
      <c r="A151" s="121" t="s">
        <v>1384</v>
      </c>
    </row>
    <row r="152" spans="1:1" ht="17.25" x14ac:dyDescent="0.25">
      <c r="A152" s="116" t="s">
        <v>1385</v>
      </c>
    </row>
    <row r="153" spans="1:1" ht="17.25" x14ac:dyDescent="0.25">
      <c r="A153" s="117" t="s">
        <v>1386</v>
      </c>
    </row>
    <row r="154" spans="1:1" ht="17.25" x14ac:dyDescent="0.25">
      <c r="A154" s="117" t="s">
        <v>1387</v>
      </c>
    </row>
    <row r="155" spans="1:1" ht="17.25" x14ac:dyDescent="0.25">
      <c r="A155" s="117" t="s">
        <v>1388</v>
      </c>
    </row>
    <row r="156" spans="1:1" ht="17.25" x14ac:dyDescent="0.25">
      <c r="A156" s="117" t="s">
        <v>1389</v>
      </c>
    </row>
    <row r="157" spans="1:1" ht="34.5" x14ac:dyDescent="0.25">
      <c r="A157" s="117" t="s">
        <v>1390</v>
      </c>
    </row>
    <row r="158" spans="1:1" ht="34.5" x14ac:dyDescent="0.25">
      <c r="A158" s="117" t="s">
        <v>1391</v>
      </c>
    </row>
    <row r="159" spans="1:1" ht="17.25" x14ac:dyDescent="0.25">
      <c r="A159" s="116" t="s">
        <v>1392</v>
      </c>
    </row>
    <row r="160" spans="1:1" ht="34.5" x14ac:dyDescent="0.25">
      <c r="A160" s="117" t="s">
        <v>1393</v>
      </c>
    </row>
    <row r="161" spans="1:1" ht="34.5" x14ac:dyDescent="0.25">
      <c r="A161" s="117" t="s">
        <v>1394</v>
      </c>
    </row>
    <row r="162" spans="1:1" ht="17.25" x14ac:dyDescent="0.25">
      <c r="A162" s="117" t="s">
        <v>1395</v>
      </c>
    </row>
    <row r="163" spans="1:1" ht="17.25" x14ac:dyDescent="0.25">
      <c r="A163" s="116" t="s">
        <v>1396</v>
      </c>
    </row>
    <row r="164" spans="1:1" ht="34.5" x14ac:dyDescent="0.3">
      <c r="A164" s="123" t="s">
        <v>1411</v>
      </c>
    </row>
    <row r="165" spans="1:1" ht="34.5" x14ac:dyDescent="0.25">
      <c r="A165" s="117" t="s">
        <v>1397</v>
      </c>
    </row>
    <row r="166" spans="1:1" ht="17.25" x14ac:dyDescent="0.25">
      <c r="A166" s="116" t="s">
        <v>1398</v>
      </c>
    </row>
    <row r="167" spans="1:1" ht="17.25" x14ac:dyDescent="0.25">
      <c r="A167" s="117" t="s">
        <v>1399</v>
      </c>
    </row>
    <row r="168" spans="1:1" ht="17.25" x14ac:dyDescent="0.25">
      <c r="A168" s="116" t="s">
        <v>1400</v>
      </c>
    </row>
    <row r="169" spans="1:1" ht="17.25" x14ac:dyDescent="0.3">
      <c r="A169" s="118" t="s">
        <v>1401</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pageSetUpPr fitToPage="1"/>
  </sheetPr>
  <dimension ref="A3:K131"/>
  <sheetViews>
    <sheetView view="pageBreakPreview" zoomScale="80" zoomScaleNormal="85" zoomScaleSheetLayoutView="80" workbookViewId="0">
      <selection activeCell="C67" sqref="C67:G67"/>
    </sheetView>
  </sheetViews>
  <sheetFormatPr defaultColWidth="9.140625" defaultRowHeight="15" x14ac:dyDescent="0.25"/>
  <cols>
    <col min="1" max="1" width="3.28515625" style="397" customWidth="1"/>
    <col min="2" max="2" width="60.85546875" style="397" customWidth="1"/>
    <col min="3" max="3" width="21.5703125" style="397" customWidth="1"/>
    <col min="4" max="4" width="19.42578125" style="397" customWidth="1"/>
    <col min="5" max="5" width="17.7109375" style="397" customWidth="1"/>
    <col min="6" max="6" width="18.140625" style="397" bestFit="1" customWidth="1"/>
    <col min="7" max="7" width="10.7109375" style="397" customWidth="1"/>
    <col min="8" max="8" width="13.7109375" style="397" bestFit="1" customWidth="1"/>
    <col min="9" max="9" width="10.85546875" style="397" customWidth="1"/>
    <col min="10" max="10" width="5.5703125" style="397" bestFit="1" customWidth="1"/>
    <col min="11" max="11" width="9.28515625" style="397" bestFit="1" customWidth="1"/>
    <col min="12" max="12" width="8.85546875" style="397" customWidth="1"/>
    <col min="13" max="16384" width="9.140625" style="397"/>
  </cols>
  <sheetData>
    <row r="3" spans="2:9" ht="12" customHeight="1" x14ac:dyDescent="0.25"/>
    <row r="4" spans="2:9" ht="36" x14ac:dyDescent="0.25">
      <c r="B4" s="529" t="s">
        <v>2846</v>
      </c>
      <c r="C4" s="529"/>
      <c r="D4" s="529"/>
      <c r="E4" s="529"/>
      <c r="F4" s="529"/>
      <c r="G4" s="529"/>
      <c r="H4" s="529"/>
      <c r="I4" s="529"/>
    </row>
    <row r="5" spans="2:9" ht="4.5" customHeight="1" x14ac:dyDescent="0.25">
      <c r="B5" s="608"/>
      <c r="C5" s="608"/>
      <c r="D5" s="608"/>
      <c r="E5" s="608"/>
      <c r="F5" s="608"/>
      <c r="G5" s="608"/>
      <c r="H5" s="608"/>
      <c r="I5" s="608"/>
    </row>
    <row r="6" spans="2:9" ht="5.25" customHeight="1" x14ac:dyDescent="0.25">
      <c r="B6" s="555"/>
      <c r="C6" s="555"/>
      <c r="D6" s="555"/>
      <c r="E6" s="555"/>
      <c r="F6" s="555"/>
      <c r="G6" s="555"/>
      <c r="H6" s="555"/>
      <c r="I6" s="555"/>
    </row>
    <row r="7" spans="2:9" ht="30.75" customHeight="1" x14ac:dyDescent="0.25">
      <c r="B7" s="554" t="s">
        <v>2830</v>
      </c>
      <c r="C7" s="553"/>
      <c r="D7" s="553"/>
      <c r="E7" s="553"/>
      <c r="F7" s="553" t="str">
        <f>'D. General Issuer Details'!C9</f>
        <v>Q3 2021</v>
      </c>
      <c r="G7" s="553"/>
      <c r="H7" s="553"/>
      <c r="I7" s="553"/>
    </row>
    <row r="8" spans="2:9" x14ac:dyDescent="0.25">
      <c r="B8" s="548" t="s">
        <v>2845</v>
      </c>
      <c r="F8" s="386">
        <f>F10+F13</f>
        <v>97039.080852859537</v>
      </c>
      <c r="G8" s="523"/>
      <c r="H8" s="523"/>
      <c r="I8" s="560"/>
    </row>
    <row r="9" spans="2:9" x14ac:dyDescent="0.25">
      <c r="B9" s="551" t="s">
        <v>2844</v>
      </c>
      <c r="F9" s="427">
        <v>1</v>
      </c>
      <c r="G9" s="523"/>
      <c r="H9" s="523"/>
      <c r="I9" s="560"/>
    </row>
    <row r="10" spans="2:9" x14ac:dyDescent="0.25">
      <c r="B10" s="548" t="s">
        <v>2843</v>
      </c>
      <c r="F10" s="426">
        <f>'A. HTT General'!C56</f>
        <v>30383.635023549523</v>
      </c>
      <c r="G10" s="562"/>
      <c r="H10" s="562"/>
      <c r="I10" s="561"/>
    </row>
    <row r="11" spans="2:9" x14ac:dyDescent="0.25">
      <c r="B11" s="548" t="s">
        <v>2842</v>
      </c>
      <c r="C11" s="548" t="s">
        <v>135</v>
      </c>
      <c r="D11" s="548"/>
      <c r="E11" s="548"/>
      <c r="F11" s="410">
        <f>F10/F13</f>
        <v>0.45583124747759318</v>
      </c>
      <c r="G11" s="561"/>
      <c r="H11" s="561"/>
      <c r="I11" s="561"/>
    </row>
    <row r="12" spans="2:9" x14ac:dyDescent="0.25">
      <c r="B12" s="463"/>
      <c r="C12" s="425" t="s">
        <v>2841</v>
      </c>
      <c r="D12" s="425"/>
      <c r="E12" s="425"/>
      <c r="F12" s="424">
        <v>0.08</v>
      </c>
      <c r="G12" s="424"/>
      <c r="H12" s="424"/>
      <c r="I12" s="423"/>
    </row>
    <row r="13" spans="2:9" x14ac:dyDescent="0.25">
      <c r="B13" s="548" t="s">
        <v>2829</v>
      </c>
      <c r="F13" s="417">
        <f>'D. Table 1-3 - Lending'!I26</f>
        <v>66655.445829310018</v>
      </c>
      <c r="G13" s="560"/>
      <c r="H13" s="560"/>
      <c r="I13" s="560"/>
    </row>
    <row r="14" spans="2:9" x14ac:dyDescent="0.25">
      <c r="C14" s="548" t="s">
        <v>2840</v>
      </c>
      <c r="D14" s="548"/>
      <c r="E14" s="548"/>
      <c r="F14" s="417">
        <v>0</v>
      </c>
      <c r="G14" s="560"/>
      <c r="H14" s="560"/>
      <c r="I14" s="560"/>
    </row>
    <row r="15" spans="2:9" x14ac:dyDescent="0.25">
      <c r="B15" s="548" t="s">
        <v>2839</v>
      </c>
      <c r="F15" s="505">
        <v>0</v>
      </c>
      <c r="G15" s="560"/>
      <c r="H15" s="560"/>
      <c r="I15" s="560"/>
    </row>
    <row r="16" spans="2:9" x14ac:dyDescent="0.25">
      <c r="B16" s="548" t="s">
        <v>2838</v>
      </c>
      <c r="F16" s="417">
        <v>0</v>
      </c>
      <c r="G16" s="560"/>
      <c r="H16" s="560"/>
      <c r="I16" s="560"/>
    </row>
    <row r="17" spans="1:9" x14ac:dyDescent="0.25">
      <c r="A17" s="383"/>
      <c r="B17" s="549" t="s">
        <v>2837</v>
      </c>
      <c r="C17" s="383"/>
      <c r="F17" s="417">
        <v>0</v>
      </c>
      <c r="G17" s="560"/>
      <c r="H17" s="560"/>
      <c r="I17" s="560"/>
    </row>
    <row r="18" spans="1:9" x14ac:dyDescent="0.25">
      <c r="A18" s="383"/>
      <c r="B18" s="549" t="s">
        <v>2836</v>
      </c>
      <c r="C18" s="383"/>
      <c r="D18" s="558"/>
      <c r="E18" s="558"/>
      <c r="F18" s="499">
        <v>3130.9506845988863</v>
      </c>
      <c r="G18" s="557"/>
      <c r="H18" s="556"/>
      <c r="I18" s="556"/>
    </row>
    <row r="19" spans="1:9" x14ac:dyDescent="0.25">
      <c r="A19" s="383"/>
      <c r="B19" s="549" t="s">
        <v>2835</v>
      </c>
      <c r="C19" s="383"/>
      <c r="D19" s="558"/>
      <c r="E19" s="558"/>
      <c r="F19" s="499">
        <v>10660.654637147061</v>
      </c>
      <c r="G19" s="557"/>
      <c r="H19" s="556"/>
      <c r="I19" s="556"/>
    </row>
    <row r="20" spans="1:9" x14ac:dyDescent="0.25">
      <c r="A20" s="383"/>
      <c r="B20" s="549" t="s">
        <v>2834</v>
      </c>
      <c r="C20" s="383"/>
      <c r="D20" s="558"/>
      <c r="E20" s="558"/>
      <c r="F20" s="413">
        <f>F10-F19</f>
        <v>19722.980386402462</v>
      </c>
      <c r="G20" s="557"/>
      <c r="H20" s="556"/>
      <c r="I20" s="556"/>
    </row>
    <row r="21" spans="1:9" x14ac:dyDescent="0.25">
      <c r="A21" s="383"/>
      <c r="B21" s="559"/>
      <c r="C21" s="383"/>
      <c r="D21" s="558"/>
      <c r="E21" s="558"/>
      <c r="F21" s="557"/>
      <c r="G21" s="557"/>
      <c r="H21" s="556"/>
      <c r="I21" s="556"/>
    </row>
    <row r="22" spans="1:9" x14ac:dyDescent="0.25">
      <c r="A22" s="383"/>
      <c r="B22" s="422" t="s">
        <v>2833</v>
      </c>
      <c r="C22" s="421"/>
      <c r="D22" s="420"/>
      <c r="E22" s="420"/>
      <c r="F22" s="419" t="s">
        <v>2832</v>
      </c>
      <c r="G22" s="419"/>
      <c r="H22" s="418"/>
      <c r="I22" s="418"/>
    </row>
    <row r="23" spans="1:9" ht="7.5" customHeight="1" x14ac:dyDescent="0.25"/>
    <row r="24" spans="1:9" ht="18" x14ac:dyDescent="0.25">
      <c r="B24" s="529" t="s">
        <v>2831</v>
      </c>
      <c r="C24" s="529"/>
      <c r="D24" s="529"/>
      <c r="E24" s="529"/>
      <c r="F24" s="529"/>
      <c r="G24" s="529"/>
      <c r="H24" s="529"/>
      <c r="I24" s="529"/>
    </row>
    <row r="25" spans="1:9" ht="5.25" customHeight="1" x14ac:dyDescent="0.25">
      <c r="B25" s="555"/>
      <c r="C25" s="555"/>
      <c r="D25" s="555"/>
      <c r="E25" s="555"/>
      <c r="F25" s="555"/>
      <c r="G25" s="555"/>
      <c r="H25" s="555"/>
      <c r="I25" s="555"/>
    </row>
    <row r="26" spans="1:9" ht="32.25" customHeight="1" x14ac:dyDescent="0.25">
      <c r="B26" s="554" t="s">
        <v>2830</v>
      </c>
      <c r="C26" s="553"/>
      <c r="D26" s="553"/>
      <c r="E26" s="553"/>
      <c r="F26" s="553" t="str">
        <f>+F7</f>
        <v>Q3 2021</v>
      </c>
      <c r="G26" s="553"/>
      <c r="H26" s="553"/>
      <c r="I26" s="553"/>
    </row>
    <row r="27" spans="1:9" x14ac:dyDescent="0.25">
      <c r="B27" s="548" t="s">
        <v>2829</v>
      </c>
      <c r="F27" s="417">
        <f>F13</f>
        <v>66655.445829310018</v>
      </c>
      <c r="G27" s="552"/>
      <c r="H27" s="552"/>
      <c r="I27" s="520"/>
    </row>
    <row r="28" spans="1:9" x14ac:dyDescent="0.25">
      <c r="B28" s="548" t="s">
        <v>2828</v>
      </c>
      <c r="F28" s="413">
        <v>75994</v>
      </c>
      <c r="G28" s="552"/>
      <c r="H28" s="552"/>
      <c r="I28" s="520"/>
    </row>
    <row r="29" spans="1:9" x14ac:dyDescent="0.25">
      <c r="B29" s="549" t="s">
        <v>2827</v>
      </c>
      <c r="C29" s="551" t="s">
        <v>2826</v>
      </c>
      <c r="D29" s="549"/>
      <c r="E29" s="549"/>
      <c r="F29" s="417">
        <v>0</v>
      </c>
      <c r="G29" s="416"/>
      <c r="H29" s="416"/>
      <c r="I29" s="415"/>
    </row>
    <row r="30" spans="1:9" x14ac:dyDescent="0.25">
      <c r="B30" s="383"/>
      <c r="C30" s="549" t="s">
        <v>2825</v>
      </c>
      <c r="D30" s="549"/>
      <c r="E30" s="549"/>
      <c r="F30" s="503">
        <v>215.99225421</v>
      </c>
      <c r="G30" s="412"/>
      <c r="H30" s="412"/>
      <c r="I30" s="412"/>
    </row>
    <row r="31" spans="1:9" x14ac:dyDescent="0.25">
      <c r="B31" s="383"/>
      <c r="C31" s="549" t="s">
        <v>2824</v>
      </c>
      <c r="D31" s="549"/>
      <c r="E31" s="549"/>
      <c r="F31" s="504"/>
      <c r="G31" s="414"/>
      <c r="H31" s="414"/>
      <c r="I31" s="414"/>
    </row>
    <row r="32" spans="1:9" x14ac:dyDescent="0.25">
      <c r="B32" s="383"/>
      <c r="C32" s="549" t="s">
        <v>2823</v>
      </c>
      <c r="D32" s="549"/>
      <c r="E32" s="549"/>
      <c r="F32" s="413">
        <v>5.1050660800000003</v>
      </c>
      <c r="G32" s="414"/>
      <c r="H32" s="414"/>
      <c r="I32" s="414"/>
    </row>
    <row r="33" spans="2:9" x14ac:dyDescent="0.25">
      <c r="B33" s="383"/>
      <c r="C33" s="549" t="s">
        <v>2822</v>
      </c>
      <c r="D33" s="549"/>
      <c r="E33" s="549"/>
      <c r="F33" s="413">
        <v>10.53728306</v>
      </c>
      <c r="G33" s="414"/>
      <c r="H33" s="414"/>
      <c r="I33" s="414"/>
    </row>
    <row r="34" spans="2:9" x14ac:dyDescent="0.25">
      <c r="B34" s="383"/>
      <c r="C34" s="549" t="s">
        <v>2821</v>
      </c>
      <c r="D34" s="549"/>
      <c r="E34" s="549"/>
      <c r="F34" s="413">
        <v>96.965432309999997</v>
      </c>
      <c r="G34" s="414"/>
      <c r="H34" s="414"/>
      <c r="I34" s="414"/>
    </row>
    <row r="35" spans="2:9" x14ac:dyDescent="0.25">
      <c r="B35" s="383"/>
      <c r="C35" s="549" t="s">
        <v>2820</v>
      </c>
      <c r="D35" s="549"/>
      <c r="E35" s="549"/>
      <c r="F35" s="413">
        <v>1345.7134596400001</v>
      </c>
      <c r="G35" s="414"/>
      <c r="H35" s="414"/>
      <c r="I35" s="414"/>
    </row>
    <row r="36" spans="2:9" x14ac:dyDescent="0.25">
      <c r="B36" s="383"/>
      <c r="C36" s="549" t="s">
        <v>2819</v>
      </c>
      <c r="D36" s="549"/>
      <c r="E36" s="549"/>
      <c r="F36" s="413">
        <v>32110.768425329901</v>
      </c>
      <c r="G36" s="412"/>
      <c r="H36" s="412"/>
      <c r="I36" s="412"/>
    </row>
    <row r="37" spans="2:9" x14ac:dyDescent="0.25">
      <c r="B37" s="383"/>
      <c r="C37" s="549" t="s">
        <v>2818</v>
      </c>
      <c r="D37" s="549"/>
      <c r="E37" s="549"/>
      <c r="F37" s="503">
        <v>7355.7600701399997</v>
      </c>
      <c r="G37" s="412"/>
      <c r="H37" s="412"/>
      <c r="I37" s="412"/>
    </row>
    <row r="38" spans="2:9" x14ac:dyDescent="0.25">
      <c r="B38" s="383"/>
      <c r="C38" s="549" t="s">
        <v>2817</v>
      </c>
      <c r="D38" s="549"/>
      <c r="E38" s="549"/>
      <c r="F38" s="503">
        <v>25514.603838539999</v>
      </c>
      <c r="G38" s="412"/>
      <c r="H38" s="412"/>
      <c r="I38" s="412"/>
    </row>
    <row r="39" spans="2:9" x14ac:dyDescent="0.25">
      <c r="B39" s="549" t="s">
        <v>2816</v>
      </c>
      <c r="C39" s="549" t="s">
        <v>2815</v>
      </c>
      <c r="D39" s="549"/>
      <c r="E39" s="549"/>
      <c r="F39" s="410">
        <v>0.61042436012615375</v>
      </c>
      <c r="G39" s="410"/>
      <c r="H39" s="410"/>
      <c r="I39" s="410"/>
    </row>
    <row r="40" spans="2:9" x14ac:dyDescent="0.25">
      <c r="B40" s="383"/>
      <c r="C40" s="549" t="s">
        <v>2814</v>
      </c>
      <c r="D40" s="549"/>
      <c r="E40" s="549"/>
      <c r="F40" s="410">
        <v>0.38957563987384625</v>
      </c>
      <c r="G40" s="410"/>
      <c r="H40" s="410"/>
      <c r="I40" s="410"/>
    </row>
    <row r="41" spans="2:9" x14ac:dyDescent="0.25">
      <c r="B41" s="383"/>
      <c r="C41" s="549" t="s">
        <v>2813</v>
      </c>
      <c r="D41" s="549"/>
      <c r="E41" s="549"/>
      <c r="F41" s="411">
        <v>0</v>
      </c>
      <c r="G41" s="411"/>
      <c r="H41" s="411"/>
      <c r="I41" s="411"/>
    </row>
    <row r="42" spans="2:9" x14ac:dyDescent="0.25">
      <c r="B42" s="549" t="s">
        <v>2812</v>
      </c>
      <c r="C42" s="549" t="s">
        <v>2811</v>
      </c>
      <c r="D42" s="549"/>
      <c r="E42" s="549"/>
      <c r="F42" s="410">
        <f>'A. HTT General'!G164</f>
        <v>0.34523231488403516</v>
      </c>
      <c r="G42" s="410"/>
      <c r="H42" s="410"/>
      <c r="I42" s="410"/>
    </row>
    <row r="43" spans="2:9" x14ac:dyDescent="0.25">
      <c r="B43" s="383"/>
      <c r="C43" s="549" t="s">
        <v>2810</v>
      </c>
      <c r="D43" s="549"/>
      <c r="E43" s="549"/>
      <c r="F43" s="410">
        <f>'A. HTT General'!G165</f>
        <v>0.61146198114975248</v>
      </c>
      <c r="G43" s="410"/>
      <c r="H43" s="410"/>
      <c r="I43" s="410"/>
    </row>
    <row r="44" spans="2:9" x14ac:dyDescent="0.25">
      <c r="B44" s="383"/>
      <c r="C44" s="549" t="s">
        <v>2809</v>
      </c>
      <c r="D44" s="549"/>
      <c r="E44" s="549"/>
      <c r="F44" s="410">
        <f>'A. HTT General'!G166</f>
        <v>4.3305703966212312E-2</v>
      </c>
      <c r="G44" s="410"/>
      <c r="H44" s="410"/>
      <c r="I44" s="410"/>
    </row>
    <row r="45" spans="2:9" x14ac:dyDescent="0.25">
      <c r="B45" s="549" t="s">
        <v>2808</v>
      </c>
      <c r="C45" s="549" t="s">
        <v>213</v>
      </c>
      <c r="D45" s="549"/>
      <c r="E45" s="549"/>
      <c r="F45" s="410">
        <f>'A. HTT General'!G144</f>
        <v>1</v>
      </c>
      <c r="G45" s="409"/>
      <c r="H45" s="409"/>
      <c r="I45" s="409"/>
    </row>
    <row r="46" spans="2:9" x14ac:dyDescent="0.25">
      <c r="B46" s="383"/>
      <c r="C46" s="549" t="s">
        <v>200</v>
      </c>
      <c r="D46" s="549"/>
      <c r="E46" s="549"/>
      <c r="F46" s="410">
        <v>0</v>
      </c>
      <c r="G46" s="409"/>
      <c r="H46" s="409"/>
      <c r="I46" s="409"/>
    </row>
    <row r="47" spans="2:9" x14ac:dyDescent="0.25">
      <c r="B47" s="383"/>
      <c r="C47" s="549" t="s">
        <v>219</v>
      </c>
      <c r="D47" s="549"/>
      <c r="E47" s="549"/>
      <c r="F47" s="408"/>
      <c r="G47" s="408"/>
      <c r="H47" s="408"/>
      <c r="I47" s="408"/>
    </row>
    <row r="48" spans="2:9" x14ac:dyDescent="0.25">
      <c r="B48" s="383"/>
      <c r="C48" s="549" t="s">
        <v>1590</v>
      </c>
      <c r="D48" s="549"/>
      <c r="E48" s="549"/>
      <c r="F48" s="408"/>
      <c r="G48" s="408"/>
      <c r="H48" s="408"/>
      <c r="I48" s="408"/>
    </row>
    <row r="49" spans="2:11" x14ac:dyDescent="0.25">
      <c r="B49" s="383"/>
      <c r="C49" s="549" t="s">
        <v>204</v>
      </c>
      <c r="D49" s="549"/>
      <c r="E49" s="549"/>
      <c r="F49" s="408"/>
      <c r="G49" s="408"/>
      <c r="H49" s="408"/>
      <c r="I49" s="408"/>
    </row>
    <row r="50" spans="2:11" x14ac:dyDescent="0.25">
      <c r="B50" s="383"/>
      <c r="C50" s="549" t="s">
        <v>1592</v>
      </c>
      <c r="D50" s="549"/>
      <c r="E50" s="549"/>
      <c r="F50" s="408"/>
      <c r="G50" s="408"/>
      <c r="H50" s="408"/>
      <c r="I50" s="408"/>
    </row>
    <row r="51" spans="2:11" x14ac:dyDescent="0.25">
      <c r="B51" s="383"/>
      <c r="C51" s="549" t="s">
        <v>133</v>
      </c>
      <c r="D51" s="549"/>
      <c r="E51" s="549"/>
      <c r="F51" s="408"/>
      <c r="G51" s="408"/>
      <c r="H51" s="408"/>
      <c r="I51" s="408"/>
    </row>
    <row r="52" spans="2:11" x14ac:dyDescent="0.25">
      <c r="B52" s="549" t="s">
        <v>2807</v>
      </c>
      <c r="C52" s="383"/>
      <c r="D52" s="383"/>
      <c r="E52" s="383"/>
      <c r="F52" s="550" t="s">
        <v>2755</v>
      </c>
      <c r="G52" s="550"/>
      <c r="H52" s="550"/>
      <c r="I52" s="550"/>
    </row>
    <row r="53" spans="2:11" x14ac:dyDescent="0.25">
      <c r="B53" s="549" t="s">
        <v>2806</v>
      </c>
      <c r="C53" s="383"/>
      <c r="D53" s="383"/>
      <c r="E53" s="383"/>
      <c r="F53" s="550" t="s">
        <v>2755</v>
      </c>
      <c r="G53" s="550"/>
      <c r="H53" s="550"/>
      <c r="I53" s="550"/>
    </row>
    <row r="54" spans="2:11" x14ac:dyDescent="0.25">
      <c r="B54" s="549" t="s">
        <v>2805</v>
      </c>
      <c r="C54" s="383"/>
      <c r="D54" s="383"/>
      <c r="E54" s="383"/>
      <c r="F54" s="550" t="s">
        <v>2755</v>
      </c>
      <c r="G54" s="550"/>
      <c r="H54" s="550"/>
      <c r="I54" s="550"/>
    </row>
    <row r="55" spans="2:11" x14ac:dyDescent="0.25">
      <c r="B55" s="549" t="s">
        <v>2804</v>
      </c>
      <c r="C55" s="549" t="s">
        <v>2803</v>
      </c>
      <c r="D55" s="549"/>
      <c r="E55" s="549"/>
      <c r="F55" s="408">
        <v>0</v>
      </c>
      <c r="G55" s="547"/>
      <c r="H55" s="547"/>
      <c r="I55" s="546"/>
    </row>
    <row r="56" spans="2:11" x14ac:dyDescent="0.25">
      <c r="B56" s="383"/>
      <c r="C56" s="549" t="s">
        <v>2802</v>
      </c>
      <c r="D56" s="549"/>
      <c r="E56" s="549"/>
      <c r="F56" s="546" t="s">
        <v>2794</v>
      </c>
      <c r="G56" s="547"/>
      <c r="H56" s="547"/>
      <c r="I56" s="546"/>
    </row>
    <row r="57" spans="2:11" x14ac:dyDescent="0.25">
      <c r="C57" s="548" t="s">
        <v>2801</v>
      </c>
      <c r="D57" s="548"/>
      <c r="E57" s="548"/>
      <c r="F57" s="408">
        <v>0</v>
      </c>
      <c r="G57" s="547"/>
      <c r="H57" s="547"/>
      <c r="I57" s="546"/>
    </row>
    <row r="58" spans="2:11" x14ac:dyDescent="0.25">
      <c r="C58" s="548"/>
      <c r="D58" s="548"/>
      <c r="E58" s="548"/>
      <c r="F58" s="546"/>
      <c r="G58" s="547"/>
      <c r="H58" s="547"/>
      <c r="I58" s="546"/>
    </row>
    <row r="59" spans="2:11" ht="27" customHeight="1" x14ac:dyDescent="0.25">
      <c r="B59" s="609" t="s">
        <v>2800</v>
      </c>
      <c r="C59" s="609"/>
      <c r="D59" s="609"/>
      <c r="E59" s="548"/>
      <c r="F59" s="546"/>
      <c r="G59" s="547"/>
      <c r="H59" s="547"/>
      <c r="I59" s="546"/>
      <c r="J59" s="351"/>
    </row>
    <row r="60" spans="2:11" ht="17.25" customHeight="1" x14ac:dyDescent="0.25">
      <c r="B60" s="534"/>
      <c r="C60" s="534"/>
      <c r="D60" s="534"/>
      <c r="E60" s="534"/>
      <c r="F60" s="534"/>
      <c r="G60" s="534"/>
      <c r="H60" s="534"/>
      <c r="I60" s="534"/>
      <c r="J60" s="534"/>
      <c r="K60" s="534"/>
    </row>
    <row r="61" spans="2:11" x14ac:dyDescent="0.25">
      <c r="B61" s="360" t="s">
        <v>2799</v>
      </c>
      <c r="K61" s="351"/>
    </row>
    <row r="62" spans="2:11" x14ac:dyDescent="0.25">
      <c r="B62" s="406" t="s">
        <v>2798</v>
      </c>
      <c r="C62" s="405" t="s">
        <v>2794</v>
      </c>
      <c r="D62" s="405" t="s">
        <v>2793</v>
      </c>
      <c r="E62" s="405" t="s">
        <v>2792</v>
      </c>
      <c r="F62" s="405" t="s">
        <v>2791</v>
      </c>
      <c r="G62" s="405" t="s">
        <v>2790</v>
      </c>
      <c r="H62" s="405" t="s">
        <v>2789</v>
      </c>
      <c r="I62" s="405" t="s">
        <v>2788</v>
      </c>
      <c r="J62" s="405" t="s">
        <v>2787</v>
      </c>
      <c r="K62" s="405" t="s">
        <v>2786</v>
      </c>
    </row>
    <row r="63" spans="2:11" x14ac:dyDescent="0.25">
      <c r="B63" s="405" t="s">
        <v>2797</v>
      </c>
      <c r="C63" s="405"/>
      <c r="D63" s="405"/>
      <c r="E63" s="405"/>
      <c r="F63" s="405"/>
      <c r="G63" s="405"/>
      <c r="H63" s="405"/>
      <c r="I63" s="405"/>
      <c r="J63" s="405"/>
      <c r="K63" s="405"/>
    </row>
    <row r="64" spans="2:11" x14ac:dyDescent="0.25">
      <c r="B64" s="405" t="s">
        <v>2783</v>
      </c>
      <c r="C64" s="404">
        <v>11129.260823622095</v>
      </c>
      <c r="D64" s="404">
        <v>166.79635440198274</v>
      </c>
      <c r="E64" s="404">
        <v>370.90241965704058</v>
      </c>
      <c r="F64" s="404"/>
      <c r="G64" s="404">
        <v>3371.0089229617511</v>
      </c>
      <c r="H64" s="404"/>
      <c r="I64" s="404">
        <v>0</v>
      </c>
      <c r="J64" s="404">
        <v>0</v>
      </c>
      <c r="K64" s="404">
        <v>0</v>
      </c>
    </row>
    <row r="65" spans="2:11" x14ac:dyDescent="0.25">
      <c r="B65" s="405" t="s">
        <v>2782</v>
      </c>
      <c r="C65" s="404">
        <v>9175.7448282344067</v>
      </c>
      <c r="D65" s="404">
        <v>467.46873010029378</v>
      </c>
      <c r="E65" s="404">
        <v>649.62790661824852</v>
      </c>
      <c r="F65" s="404"/>
      <c r="G65" s="404">
        <v>2260.1913126270301</v>
      </c>
      <c r="H65" s="404"/>
      <c r="I65" s="404">
        <v>0</v>
      </c>
      <c r="J65" s="404">
        <v>0</v>
      </c>
      <c r="K65" s="404">
        <v>0</v>
      </c>
    </row>
    <row r="66" spans="2:11" x14ac:dyDescent="0.25">
      <c r="B66" s="405" t="s">
        <v>2771</v>
      </c>
      <c r="C66" s="404">
        <v>2361.5390543337776</v>
      </c>
      <c r="D66" s="404"/>
      <c r="E66" s="404"/>
      <c r="F66" s="404"/>
      <c r="G66" s="404">
        <v>431.09467099289475</v>
      </c>
      <c r="H66" s="404"/>
      <c r="I66" s="404">
        <v>0</v>
      </c>
      <c r="J66" s="404">
        <v>0</v>
      </c>
      <c r="K66" s="404">
        <v>0</v>
      </c>
    </row>
    <row r="67" spans="2:11" x14ac:dyDescent="0.25">
      <c r="B67" s="405" t="s">
        <v>135</v>
      </c>
      <c r="C67" s="404">
        <f t="shared" ref="C67:I67" si="0">SUM(C64:C66)</f>
        <v>22666.544706190281</v>
      </c>
      <c r="D67" s="404">
        <f t="shared" si="0"/>
        <v>634.26508450227652</v>
      </c>
      <c r="E67" s="404">
        <f t="shared" si="0"/>
        <v>1020.5303262752891</v>
      </c>
      <c r="F67" s="404">
        <f t="shared" si="0"/>
        <v>0</v>
      </c>
      <c r="G67" s="404">
        <f t="shared" si="0"/>
        <v>6062.2949065816765</v>
      </c>
      <c r="H67" s="404">
        <f t="shared" si="0"/>
        <v>0</v>
      </c>
      <c r="I67" s="404">
        <f t="shared" si="0"/>
        <v>0</v>
      </c>
      <c r="J67" s="404">
        <v>0</v>
      </c>
      <c r="K67" s="404">
        <v>0</v>
      </c>
    </row>
    <row r="68" spans="2:11" x14ac:dyDescent="0.25">
      <c r="C68" s="407"/>
    </row>
    <row r="69" spans="2:11" x14ac:dyDescent="0.25">
      <c r="B69" s="360" t="s">
        <v>2796</v>
      </c>
    </row>
    <row r="70" spans="2:11" x14ac:dyDescent="0.25">
      <c r="B70" s="406" t="s">
        <v>2795</v>
      </c>
      <c r="C70" s="405" t="s">
        <v>2794</v>
      </c>
      <c r="D70" s="405" t="s">
        <v>2793</v>
      </c>
      <c r="E70" s="405" t="s">
        <v>2792</v>
      </c>
      <c r="F70" s="405" t="s">
        <v>2791</v>
      </c>
      <c r="G70" s="405" t="s">
        <v>2790</v>
      </c>
      <c r="H70" s="405" t="s">
        <v>2789</v>
      </c>
      <c r="I70" s="405" t="s">
        <v>2788</v>
      </c>
      <c r="J70" s="405" t="s">
        <v>2787</v>
      </c>
      <c r="K70" s="405" t="s">
        <v>2786</v>
      </c>
    </row>
    <row r="71" spans="2:11" x14ac:dyDescent="0.25">
      <c r="B71" s="405" t="s">
        <v>2781</v>
      </c>
      <c r="C71" s="404">
        <v>79.008799453570774</v>
      </c>
      <c r="D71" s="404">
        <v>634.26508450227652</v>
      </c>
      <c r="E71" s="404">
        <v>485.02624108997605</v>
      </c>
      <c r="F71" s="404"/>
      <c r="G71" s="404">
        <v>2900.647809859991</v>
      </c>
      <c r="H71" s="404"/>
      <c r="I71" s="404">
        <v>0</v>
      </c>
      <c r="J71" s="404">
        <v>0</v>
      </c>
      <c r="K71" s="404">
        <v>0</v>
      </c>
    </row>
    <row r="72" spans="2:11" x14ac:dyDescent="0.25">
      <c r="B72" s="405" t="s">
        <v>2780</v>
      </c>
      <c r="C72" s="404"/>
      <c r="D72" s="404"/>
      <c r="E72" s="404"/>
      <c r="F72" s="404"/>
      <c r="G72" s="404"/>
      <c r="H72" s="404"/>
      <c r="I72" s="404">
        <v>0</v>
      </c>
      <c r="J72" s="404">
        <v>0</v>
      </c>
      <c r="K72" s="404">
        <v>0</v>
      </c>
    </row>
    <row r="73" spans="2:11" x14ac:dyDescent="0.25">
      <c r="B73" s="405" t="s">
        <v>2779</v>
      </c>
      <c r="C73" s="404">
        <v>783.50392791457682</v>
      </c>
      <c r="D73" s="404"/>
      <c r="E73" s="404"/>
      <c r="F73" s="404"/>
      <c r="G73" s="404">
        <v>286.89840904188515</v>
      </c>
      <c r="H73" s="404"/>
      <c r="I73" s="404">
        <v>0</v>
      </c>
      <c r="J73" s="404">
        <v>0</v>
      </c>
      <c r="K73" s="404">
        <v>0</v>
      </c>
    </row>
    <row r="74" spans="2:11" x14ac:dyDescent="0.25">
      <c r="B74" s="400" t="s">
        <v>2778</v>
      </c>
      <c r="C74" s="592">
        <v>21804.031978822135</v>
      </c>
      <c r="D74" s="592"/>
      <c r="E74" s="592">
        <v>535.50408518531299</v>
      </c>
      <c r="F74" s="592">
        <v>0</v>
      </c>
      <c r="G74" s="592">
        <v>2874.7486876798012</v>
      </c>
      <c r="H74" s="592"/>
      <c r="I74" s="404">
        <v>0</v>
      </c>
      <c r="J74" s="404">
        <v>0</v>
      </c>
      <c r="K74" s="404">
        <v>0</v>
      </c>
    </row>
    <row r="75" spans="2:11" x14ac:dyDescent="0.25">
      <c r="B75" s="405" t="s">
        <v>135</v>
      </c>
      <c r="C75" s="404">
        <f t="shared" ref="C75:I75" si="1">SUM(C71:C74)</f>
        <v>22666.544706190281</v>
      </c>
      <c r="D75" s="404">
        <f t="shared" si="1"/>
        <v>634.26508450227652</v>
      </c>
      <c r="E75" s="404">
        <f t="shared" si="1"/>
        <v>1020.5303262752891</v>
      </c>
      <c r="F75" s="404">
        <f t="shared" si="1"/>
        <v>0</v>
      </c>
      <c r="G75" s="404">
        <f t="shared" si="1"/>
        <v>6062.2949065816774</v>
      </c>
      <c r="H75" s="404">
        <f t="shared" si="1"/>
        <v>0</v>
      </c>
      <c r="I75" s="404">
        <f t="shared" si="1"/>
        <v>0</v>
      </c>
      <c r="J75" s="404">
        <v>0</v>
      </c>
      <c r="K75" s="404">
        <v>0</v>
      </c>
    </row>
    <row r="76" spans="2:11" x14ac:dyDescent="0.25">
      <c r="C76" s="403"/>
    </row>
    <row r="77" spans="2:11" x14ac:dyDescent="0.25">
      <c r="B77" s="360" t="s">
        <v>2785</v>
      </c>
    </row>
    <row r="78" spans="2:11" x14ac:dyDescent="0.25">
      <c r="B78" s="406" t="s">
        <v>2784</v>
      </c>
      <c r="C78" s="405" t="s">
        <v>2783</v>
      </c>
      <c r="D78" s="405" t="s">
        <v>2782</v>
      </c>
      <c r="E78" s="405" t="s">
        <v>2771</v>
      </c>
      <c r="F78" s="405" t="s">
        <v>135</v>
      </c>
    </row>
    <row r="79" spans="2:11" x14ac:dyDescent="0.25">
      <c r="B79" s="405" t="s">
        <v>2781</v>
      </c>
      <c r="C79" s="404">
        <v>2415.6215687700142</v>
      </c>
      <c r="D79" s="404">
        <v>1683.3263661357996</v>
      </c>
      <c r="E79" s="404"/>
      <c r="F79" s="404">
        <f>SUM(C79:E79)</f>
        <v>4098.9479349058138</v>
      </c>
    </row>
    <row r="80" spans="2:11" x14ac:dyDescent="0.25">
      <c r="B80" s="405" t="s">
        <v>2780</v>
      </c>
      <c r="C80" s="404"/>
      <c r="D80" s="404"/>
      <c r="E80" s="404"/>
      <c r="F80" s="404">
        <f>SUM(C80:E80)</f>
        <v>0</v>
      </c>
    </row>
    <row r="81" spans="2:11" x14ac:dyDescent="0.25">
      <c r="B81" s="405" t="s">
        <v>2779</v>
      </c>
      <c r="C81" s="404">
        <v>343.96031975835297</v>
      </c>
      <c r="D81" s="404">
        <v>726.44201719810894</v>
      </c>
      <c r="E81" s="404"/>
      <c r="F81" s="404">
        <f>SUM(C81:E81)</f>
        <v>1070.402336956462</v>
      </c>
    </row>
    <row r="82" spans="2:11" ht="15" customHeight="1" x14ac:dyDescent="0.25">
      <c r="B82" s="400" t="s">
        <v>2778</v>
      </c>
      <c r="C82" s="404">
        <v>12278.386632114461</v>
      </c>
      <c r="D82" s="404">
        <v>10143.264394246069</v>
      </c>
      <c r="E82" s="404">
        <v>2792.6337253266729</v>
      </c>
      <c r="F82" s="404">
        <f>SUM(C82:E82)</f>
        <v>25214.284751687203</v>
      </c>
    </row>
    <row r="83" spans="2:11" x14ac:dyDescent="0.25">
      <c r="B83" s="405" t="s">
        <v>135</v>
      </c>
      <c r="C83" s="404">
        <f>SUM(C79:C82)</f>
        <v>15037.968520642829</v>
      </c>
      <c r="D83" s="404">
        <f>SUM(D79:D82)</f>
        <v>12553.032777579978</v>
      </c>
      <c r="E83" s="404">
        <f>SUM(E79:E82)</f>
        <v>2792.6337253266729</v>
      </c>
      <c r="F83" s="404">
        <f>SUM(F79:F82)</f>
        <v>30383.635023549479</v>
      </c>
    </row>
    <row r="84" spans="2:11" x14ac:dyDescent="0.25">
      <c r="C84" s="403"/>
    </row>
    <row r="85" spans="2:11" s="536" customFormat="1" x14ac:dyDescent="0.25">
      <c r="B85" s="360" t="s">
        <v>2777</v>
      </c>
      <c r="C85" s="397"/>
      <c r="D85" s="397"/>
      <c r="E85" s="397"/>
      <c r="F85" s="397"/>
      <c r="G85" s="397"/>
      <c r="H85" s="397"/>
      <c r="I85" s="397"/>
      <c r="J85" s="397"/>
      <c r="K85" s="397"/>
    </row>
    <row r="86" spans="2:11" x14ac:dyDescent="0.25">
      <c r="B86" s="610" t="s">
        <v>2776</v>
      </c>
      <c r="C86" s="611"/>
      <c r="D86" s="611"/>
      <c r="E86" s="612"/>
      <c r="F86" s="404">
        <f>F83</f>
        <v>30383.635023549479</v>
      </c>
    </row>
    <row r="87" spans="2:11" x14ac:dyDescent="0.25">
      <c r="B87" s="545"/>
      <c r="C87" s="545"/>
      <c r="D87" s="545"/>
      <c r="E87" s="545"/>
      <c r="F87" s="403"/>
    </row>
    <row r="88" spans="2:11" x14ac:dyDescent="0.25">
      <c r="B88" s="383"/>
      <c r="C88" s="383"/>
      <c r="D88" s="383"/>
    </row>
    <row r="89" spans="2:11" x14ac:dyDescent="0.25">
      <c r="B89" s="402" t="s">
        <v>2775</v>
      </c>
      <c r="C89" s="401"/>
      <c r="D89" s="383"/>
    </row>
    <row r="90" spans="2:11" x14ac:dyDescent="0.25">
      <c r="B90" s="400" t="s">
        <v>2773</v>
      </c>
      <c r="C90" s="399"/>
      <c r="D90" s="383"/>
    </row>
    <row r="91" spans="2:11" x14ac:dyDescent="0.25">
      <c r="B91" s="400" t="s">
        <v>2772</v>
      </c>
      <c r="C91" s="399"/>
      <c r="D91" s="383"/>
    </row>
    <row r="92" spans="2:11" x14ac:dyDescent="0.25">
      <c r="B92" s="400" t="s">
        <v>2771</v>
      </c>
      <c r="C92" s="399"/>
      <c r="D92" s="383"/>
    </row>
    <row r="93" spans="2:11" x14ac:dyDescent="0.25">
      <c r="B93" s="400" t="s">
        <v>135</v>
      </c>
      <c r="C93" s="399"/>
      <c r="D93" s="383"/>
    </row>
    <row r="94" spans="2:11" x14ac:dyDescent="0.25">
      <c r="B94" s="383"/>
      <c r="C94" s="383"/>
      <c r="D94" s="383"/>
    </row>
    <row r="95" spans="2:11" x14ac:dyDescent="0.25">
      <c r="B95" s="402" t="s">
        <v>2774</v>
      </c>
      <c r="C95" s="401"/>
      <c r="D95" s="383"/>
    </row>
    <row r="96" spans="2:11" x14ac:dyDescent="0.25">
      <c r="B96" s="400" t="s">
        <v>2773</v>
      </c>
      <c r="C96" s="399"/>
      <c r="D96" s="383"/>
    </row>
    <row r="97" spans="2:6" x14ac:dyDescent="0.25">
      <c r="B97" s="400" t="s">
        <v>2772</v>
      </c>
      <c r="C97" s="399"/>
      <c r="D97" s="383"/>
    </row>
    <row r="98" spans="2:6" x14ac:dyDescent="0.25">
      <c r="B98" s="400" t="s">
        <v>2771</v>
      </c>
      <c r="C98" s="399"/>
      <c r="D98" s="383"/>
    </row>
    <row r="99" spans="2:6" x14ac:dyDescent="0.25">
      <c r="B99" s="400" t="s">
        <v>135</v>
      </c>
      <c r="C99" s="399"/>
      <c r="D99" s="383"/>
    </row>
    <row r="100" spans="2:6" x14ac:dyDescent="0.25">
      <c r="B100" s="383"/>
      <c r="C100" s="398"/>
      <c r="D100" s="383"/>
    </row>
    <row r="101" spans="2:6" x14ac:dyDescent="0.25">
      <c r="B101" s="383"/>
      <c r="C101" s="398"/>
      <c r="D101" s="383"/>
    </row>
    <row r="102" spans="2:6" x14ac:dyDescent="0.25">
      <c r="B102" s="383"/>
      <c r="C102" s="398"/>
      <c r="D102" s="383"/>
    </row>
    <row r="103" spans="2:6" ht="18" x14ac:dyDescent="0.25">
      <c r="B103" s="613" t="s">
        <v>2770</v>
      </c>
      <c r="C103" s="613"/>
      <c r="D103" s="613"/>
      <c r="E103" s="613"/>
      <c r="F103" s="613"/>
    </row>
    <row r="104" spans="2:6" ht="18" x14ac:dyDescent="0.25">
      <c r="B104" s="534"/>
      <c r="C104" s="544"/>
      <c r="D104" s="543"/>
      <c r="E104" s="543"/>
      <c r="F104" s="543"/>
    </row>
    <row r="105" spans="2:6" x14ac:dyDescent="0.25">
      <c r="B105" s="542" t="s">
        <v>2769</v>
      </c>
      <c r="C105" s="396">
        <f>F27</f>
        <v>66655.445829310018</v>
      </c>
    </row>
    <row r="106" spans="2:6" x14ac:dyDescent="0.25">
      <c r="B106" s="395" t="s">
        <v>2768</v>
      </c>
      <c r="C106" s="541">
        <v>1</v>
      </c>
      <c r="D106" s="351"/>
    </row>
    <row r="107" spans="2:6" x14ac:dyDescent="0.25">
      <c r="B107" s="395" t="s">
        <v>2767</v>
      </c>
      <c r="C107" s="540"/>
    </row>
    <row r="108" spans="2:6" x14ac:dyDescent="0.25">
      <c r="B108" s="395" t="s">
        <v>2766</v>
      </c>
      <c r="C108" s="540"/>
    </row>
    <row r="109" spans="2:6" x14ac:dyDescent="0.25">
      <c r="B109" s="395" t="s">
        <v>2765</v>
      </c>
      <c r="C109" s="540"/>
    </row>
    <row r="110" spans="2:6" x14ac:dyDescent="0.25">
      <c r="B110" s="395" t="s">
        <v>2764</v>
      </c>
      <c r="C110" s="540"/>
    </row>
    <row r="111" spans="2:6" x14ac:dyDescent="0.25">
      <c r="B111" s="395" t="s">
        <v>2763</v>
      </c>
      <c r="C111" s="540"/>
    </row>
    <row r="112" spans="2:6" x14ac:dyDescent="0.25">
      <c r="B112" s="395" t="s">
        <v>2762</v>
      </c>
      <c r="C112" s="540"/>
    </row>
    <row r="113" spans="2:6" x14ac:dyDescent="0.25">
      <c r="B113" s="539"/>
      <c r="C113" s="352"/>
    </row>
    <row r="115" spans="2:6" ht="18" x14ac:dyDescent="0.25">
      <c r="B115" s="613" t="s">
        <v>2761</v>
      </c>
      <c r="C115" s="613"/>
      <c r="D115" s="613"/>
      <c r="E115" s="613"/>
      <c r="F115" s="613"/>
    </row>
    <row r="116" spans="2:6" ht="18" x14ac:dyDescent="0.25">
      <c r="B116" s="534"/>
      <c r="C116" s="607" t="s">
        <v>2756</v>
      </c>
      <c r="D116" s="607"/>
      <c r="E116" s="607"/>
      <c r="F116" s="607"/>
    </row>
    <row r="117" spans="2:6" x14ac:dyDescent="0.25">
      <c r="B117" s="531" t="s">
        <v>2760</v>
      </c>
      <c r="C117" s="614" t="s">
        <v>2750</v>
      </c>
      <c r="D117" s="614"/>
      <c r="E117" s="614"/>
      <c r="F117" s="614"/>
    </row>
    <row r="118" spans="2:6" x14ac:dyDescent="0.25">
      <c r="B118" s="531"/>
      <c r="C118" s="538"/>
      <c r="D118" s="538"/>
      <c r="E118" s="538"/>
      <c r="F118" s="538"/>
    </row>
    <row r="119" spans="2:6" x14ac:dyDescent="0.25">
      <c r="B119" s="530" t="s">
        <v>2759</v>
      </c>
      <c r="C119" s="615"/>
      <c r="D119" s="615"/>
      <c r="E119" s="615"/>
      <c r="F119" s="615"/>
    </row>
    <row r="120" spans="2:6" x14ac:dyDescent="0.25">
      <c r="B120" s="537" t="s">
        <v>2758</v>
      </c>
      <c r="C120" s="536"/>
      <c r="D120" s="536"/>
      <c r="E120" s="536"/>
      <c r="F120" s="536"/>
    </row>
    <row r="121" spans="2:6" x14ac:dyDescent="0.25">
      <c r="B121" s="531"/>
    </row>
    <row r="122" spans="2:6" x14ac:dyDescent="0.25">
      <c r="B122" s="531"/>
    </row>
    <row r="123" spans="2:6" ht="15.75" x14ac:dyDescent="0.25">
      <c r="B123" s="535"/>
    </row>
    <row r="124" spans="2:6" ht="18" x14ac:dyDescent="0.25">
      <c r="B124" s="613" t="s">
        <v>2757</v>
      </c>
      <c r="C124" s="613"/>
      <c r="D124" s="613"/>
      <c r="E124" s="613"/>
      <c r="F124" s="613"/>
    </row>
    <row r="125" spans="2:6" ht="18" x14ac:dyDescent="0.25">
      <c r="B125" s="534"/>
      <c r="C125" s="607" t="s">
        <v>2756</v>
      </c>
      <c r="D125" s="607"/>
      <c r="E125" s="607"/>
      <c r="F125" s="607"/>
    </row>
    <row r="126" spans="2:6" x14ac:dyDescent="0.25">
      <c r="B126" s="533"/>
      <c r="C126" s="616" t="s">
        <v>2755</v>
      </c>
      <c r="D126" s="616"/>
      <c r="E126" s="616" t="s">
        <v>2754</v>
      </c>
      <c r="F126" s="616"/>
    </row>
    <row r="127" spans="2:6" ht="30" x14ac:dyDescent="0.25">
      <c r="B127" s="532" t="s">
        <v>2753</v>
      </c>
      <c r="C127" s="614" t="s">
        <v>2750</v>
      </c>
      <c r="D127" s="614"/>
      <c r="E127" s="614"/>
      <c r="F127" s="614"/>
    </row>
    <row r="128" spans="2:6" x14ac:dyDescent="0.25">
      <c r="B128" s="531" t="s">
        <v>2752</v>
      </c>
      <c r="C128" s="614" t="s">
        <v>2750</v>
      </c>
      <c r="D128" s="614"/>
      <c r="E128" s="614"/>
      <c r="F128" s="614"/>
    </row>
    <row r="129" spans="2:9" x14ac:dyDescent="0.25">
      <c r="B129" s="530" t="s">
        <v>2751</v>
      </c>
      <c r="C129" s="615" t="s">
        <v>2750</v>
      </c>
      <c r="D129" s="615"/>
      <c r="E129" s="615"/>
      <c r="F129" s="615"/>
    </row>
    <row r="130" spans="2:9" ht="20.25" customHeight="1" x14ac:dyDescent="0.25">
      <c r="B130" s="478"/>
    </row>
    <row r="131" spans="2:9" x14ac:dyDescent="0.25">
      <c r="I131" s="370" t="s">
        <v>2716</v>
      </c>
    </row>
  </sheetData>
  <mergeCells count="18">
    <mergeCell ref="C127:D127"/>
    <mergeCell ref="E127:F127"/>
    <mergeCell ref="C128:D128"/>
    <mergeCell ref="E128:F128"/>
    <mergeCell ref="C129:D129"/>
    <mergeCell ref="E129:F129"/>
    <mergeCell ref="C117:F117"/>
    <mergeCell ref="C119:F119"/>
    <mergeCell ref="B124:F124"/>
    <mergeCell ref="C125:F125"/>
    <mergeCell ref="C126:D126"/>
    <mergeCell ref="E126:F126"/>
    <mergeCell ref="C116:F116"/>
    <mergeCell ref="B5:I5"/>
    <mergeCell ref="B59:D59"/>
    <mergeCell ref="B86:E86"/>
    <mergeCell ref="B103:F103"/>
    <mergeCell ref="B115:F115"/>
  </mergeCells>
  <hyperlinks>
    <hyperlink ref="I131" location="Contents!A1" display="To Frontpage" xr:uid="{00000000-0004-0000-0A00-000000000000}"/>
  </hyperlinks>
  <pageMargins left="0.70866141732283472" right="0.70866141732283472" top="0.74803149606299213" bottom="0.74803149606299213" header="0.31496062992125984" footer="0.31496062992125984"/>
  <pageSetup paperSize="9" scale="3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243386"/>
    <pageSetUpPr fitToPage="1"/>
  </sheetPr>
  <dimension ref="A4:N46"/>
  <sheetViews>
    <sheetView zoomScale="85" zoomScaleNormal="85" workbookViewId="0">
      <selection activeCell="R17" sqref="R17"/>
    </sheetView>
  </sheetViews>
  <sheetFormatPr defaultColWidth="9.140625" defaultRowHeight="15" x14ac:dyDescent="0.25"/>
  <cols>
    <col min="1" max="1" width="4.7109375" style="397" customWidth="1"/>
    <col min="2" max="2" width="7.7109375" style="397" customWidth="1"/>
    <col min="3" max="13" width="15.7109375" style="397" customWidth="1"/>
    <col min="14" max="16384" width="9.140625" style="397"/>
  </cols>
  <sheetData>
    <row r="4" spans="1:13" ht="18" x14ac:dyDescent="0.25">
      <c r="B4" s="344"/>
      <c r="K4" s="447"/>
      <c r="L4" s="446"/>
    </row>
    <row r="5" spans="1:13" x14ac:dyDescent="0.25">
      <c r="B5" s="445" t="s">
        <v>2865</v>
      </c>
    </row>
    <row r="7" spans="1:13" ht="15.75" x14ac:dyDescent="0.25">
      <c r="B7" s="565" t="s">
        <v>2864</v>
      </c>
    </row>
    <row r="8" spans="1:13" ht="3.75" customHeight="1" x14ac:dyDescent="0.25">
      <c r="B8" s="565"/>
    </row>
    <row r="9" spans="1:13" x14ac:dyDescent="0.25">
      <c r="B9" s="444" t="s">
        <v>2698</v>
      </c>
      <c r="C9" s="438"/>
      <c r="D9" s="438"/>
      <c r="E9" s="438"/>
      <c r="F9" s="438"/>
      <c r="G9" s="438"/>
      <c r="H9" s="438"/>
      <c r="I9" s="438"/>
      <c r="J9" s="438"/>
      <c r="K9" s="438"/>
      <c r="L9" s="438"/>
      <c r="M9" s="438"/>
    </row>
    <row r="10" spans="1:13" ht="45" x14ac:dyDescent="0.25">
      <c r="A10" s="383"/>
      <c r="B10" s="421"/>
      <c r="C10" s="437" t="s">
        <v>2862</v>
      </c>
      <c r="D10" s="436" t="s">
        <v>2861</v>
      </c>
      <c r="E10" s="436" t="s">
        <v>2860</v>
      </c>
      <c r="F10" s="436" t="s">
        <v>2859</v>
      </c>
      <c r="G10" s="436" t="s">
        <v>2858</v>
      </c>
      <c r="H10" s="436" t="s">
        <v>2857</v>
      </c>
      <c r="I10" s="436" t="s">
        <v>2856</v>
      </c>
      <c r="J10" s="436" t="s">
        <v>799</v>
      </c>
      <c r="K10" s="436" t="s">
        <v>2855</v>
      </c>
      <c r="L10" s="436" t="s">
        <v>133</v>
      </c>
      <c r="M10" s="435" t="s">
        <v>135</v>
      </c>
    </row>
    <row r="11" spans="1:13" x14ac:dyDescent="0.25">
      <c r="A11" s="383"/>
      <c r="B11" s="434" t="s">
        <v>135</v>
      </c>
      <c r="C11" s="442">
        <v>11019</v>
      </c>
      <c r="D11" s="442">
        <v>553</v>
      </c>
      <c r="E11" s="442">
        <v>7546</v>
      </c>
      <c r="F11" s="442">
        <v>1250</v>
      </c>
      <c r="G11" s="442">
        <v>2070</v>
      </c>
      <c r="H11" s="442">
        <v>12</v>
      </c>
      <c r="I11" s="442">
        <v>123</v>
      </c>
      <c r="J11" s="442">
        <v>240</v>
      </c>
      <c r="K11" s="442">
        <v>696</v>
      </c>
      <c r="L11" s="442">
        <v>11</v>
      </c>
      <c r="M11" s="443">
        <f>SUM(C11:L11)</f>
        <v>23520</v>
      </c>
    </row>
    <row r="12" spans="1:13" x14ac:dyDescent="0.25">
      <c r="A12" s="383"/>
      <c r="B12" s="431" t="s">
        <v>2847</v>
      </c>
      <c r="C12" s="430">
        <f t="shared" ref="C12:L12" si="0">C11/$M$11</f>
        <v>0.4684948979591837</v>
      </c>
      <c r="D12" s="430">
        <f t="shared" si="0"/>
        <v>2.3511904761904762E-2</v>
      </c>
      <c r="E12" s="430">
        <f t="shared" si="0"/>
        <v>0.32083333333333336</v>
      </c>
      <c r="F12" s="430">
        <f t="shared" si="0"/>
        <v>5.3146258503401357E-2</v>
      </c>
      <c r="G12" s="430">
        <f t="shared" si="0"/>
        <v>8.8010204081632654E-2</v>
      </c>
      <c r="H12" s="430">
        <f t="shared" si="0"/>
        <v>5.1020408163265311E-4</v>
      </c>
      <c r="I12" s="430">
        <f t="shared" si="0"/>
        <v>5.2295918367346941E-3</v>
      </c>
      <c r="J12" s="430">
        <f t="shared" si="0"/>
        <v>1.020408163265306E-2</v>
      </c>
      <c r="K12" s="430">
        <f t="shared" si="0"/>
        <v>2.9591836734693878E-2</v>
      </c>
      <c r="L12" s="430">
        <f t="shared" si="0"/>
        <v>4.6768707482993196E-4</v>
      </c>
      <c r="M12" s="429">
        <f>SUM(C12:L12)</f>
        <v>0.99999999999999989</v>
      </c>
    </row>
    <row r="13" spans="1:13" x14ac:dyDescent="0.25">
      <c r="A13" s="383"/>
      <c r="B13" s="383"/>
      <c r="C13" s="383"/>
    </row>
    <row r="14" spans="1:13" ht="15.75" x14ac:dyDescent="0.25">
      <c r="A14" s="383"/>
      <c r="B14" s="564" t="s">
        <v>2863</v>
      </c>
      <c r="C14" s="383"/>
    </row>
    <row r="15" spans="1:13" ht="3.75" customHeight="1" x14ac:dyDescent="0.25">
      <c r="A15" s="383"/>
      <c r="B15" s="564"/>
      <c r="C15" s="383"/>
    </row>
    <row r="16" spans="1:13" x14ac:dyDescent="0.25">
      <c r="A16" s="383"/>
      <c r="B16" s="440" t="s">
        <v>2696</v>
      </c>
      <c r="C16" s="439"/>
      <c r="D16" s="438"/>
      <c r="E16" s="438"/>
      <c r="F16" s="438"/>
      <c r="G16" s="438"/>
      <c r="H16" s="438"/>
      <c r="I16" s="438"/>
      <c r="J16" s="438"/>
      <c r="K16" s="438"/>
      <c r="L16" s="438"/>
      <c r="M16" s="438"/>
    </row>
    <row r="17" spans="1:14" ht="45" x14ac:dyDescent="0.25">
      <c r="A17" s="383"/>
      <c r="B17" s="421"/>
      <c r="C17" s="437" t="s">
        <v>2862</v>
      </c>
      <c r="D17" s="436" t="s">
        <v>2861</v>
      </c>
      <c r="E17" s="436" t="s">
        <v>2860</v>
      </c>
      <c r="F17" s="436" t="s">
        <v>2859</v>
      </c>
      <c r="G17" s="436" t="s">
        <v>2858</v>
      </c>
      <c r="H17" s="436" t="s">
        <v>2857</v>
      </c>
      <c r="I17" s="436" t="s">
        <v>2856</v>
      </c>
      <c r="J17" s="436" t="s">
        <v>799</v>
      </c>
      <c r="K17" s="436" t="s">
        <v>2855</v>
      </c>
      <c r="L17" s="436" t="s">
        <v>133</v>
      </c>
      <c r="M17" s="435" t="s">
        <v>135</v>
      </c>
    </row>
    <row r="18" spans="1:14" x14ac:dyDescent="0.25">
      <c r="A18" s="383"/>
      <c r="B18" s="434" t="s">
        <v>135</v>
      </c>
      <c r="C18" s="442">
        <v>3588.7318593300001</v>
      </c>
      <c r="D18" s="442">
        <v>145.44003844</v>
      </c>
      <c r="E18" s="442">
        <v>53425.382041450001</v>
      </c>
      <c r="F18" s="442">
        <v>3823.3125068499999</v>
      </c>
      <c r="G18" s="442">
        <v>1207.87402473</v>
      </c>
      <c r="H18" s="442">
        <v>26.788550879999999</v>
      </c>
      <c r="I18" s="442">
        <v>151.42433382999999</v>
      </c>
      <c r="J18" s="442">
        <v>16.808736240000002</v>
      </c>
      <c r="K18" s="442">
        <v>4265.0407667600002</v>
      </c>
      <c r="L18" s="442">
        <v>4.6429707999999996</v>
      </c>
      <c r="M18" s="432">
        <f>SUM(C18:L18)</f>
        <v>66655.445829310003</v>
      </c>
    </row>
    <row r="19" spans="1:14" x14ac:dyDescent="0.25">
      <c r="A19" s="383"/>
      <c r="B19" s="431" t="s">
        <v>2847</v>
      </c>
      <c r="C19" s="430">
        <f t="shared" ref="C19:L19" si="1">C18/$M$18</f>
        <v>5.3840039844905645E-2</v>
      </c>
      <c r="D19" s="430">
        <f t="shared" si="1"/>
        <v>2.1819678291919325E-3</v>
      </c>
      <c r="E19" s="430">
        <f t="shared" si="1"/>
        <v>0.80151563577056706</v>
      </c>
      <c r="F19" s="430">
        <f t="shared" si="1"/>
        <v>5.7359341900445247E-2</v>
      </c>
      <c r="G19" s="430">
        <f t="shared" si="1"/>
        <v>1.8121160389851728E-2</v>
      </c>
      <c r="H19" s="430">
        <f t="shared" si="1"/>
        <v>4.0189590732915673E-4</v>
      </c>
      <c r="I19" s="430">
        <f t="shared" si="1"/>
        <v>2.2717473710664924E-3</v>
      </c>
      <c r="J19" s="430">
        <f t="shared" si="1"/>
        <v>2.521734875653445E-4</v>
      </c>
      <c r="K19" s="430">
        <f t="shared" si="1"/>
        <v>6.3986381213049504E-2</v>
      </c>
      <c r="L19" s="430">
        <f t="shared" si="1"/>
        <v>6.9656286027845816E-5</v>
      </c>
      <c r="M19" s="441">
        <f>SUM(C19:L19)</f>
        <v>1</v>
      </c>
    </row>
    <row r="20" spans="1:14" x14ac:dyDescent="0.25">
      <c r="A20" s="383"/>
      <c r="B20" s="383"/>
      <c r="C20" s="383"/>
    </row>
    <row r="21" spans="1:14" ht="15.75" x14ac:dyDescent="0.25">
      <c r="A21" s="383"/>
      <c r="B21" s="564" t="s">
        <v>2854</v>
      </c>
      <c r="C21" s="383"/>
    </row>
    <row r="22" spans="1:14" ht="3.75" customHeight="1" x14ac:dyDescent="0.25">
      <c r="A22" s="383"/>
      <c r="B22" s="564"/>
      <c r="C22" s="383"/>
    </row>
    <row r="23" spans="1:14" x14ac:dyDescent="0.25">
      <c r="A23" s="383"/>
      <c r="B23" s="440" t="s">
        <v>2694</v>
      </c>
      <c r="C23" s="439"/>
      <c r="D23" s="438"/>
      <c r="E23" s="438"/>
      <c r="F23" s="438"/>
      <c r="G23" s="438"/>
      <c r="H23" s="438"/>
      <c r="I23" s="438"/>
      <c r="J23" s="438"/>
      <c r="K23" s="438"/>
      <c r="L23" s="438"/>
      <c r="M23" s="438"/>
    </row>
    <row r="24" spans="1:14" x14ac:dyDescent="0.25">
      <c r="A24" s="383"/>
      <c r="B24" s="383"/>
      <c r="C24" s="563"/>
    </row>
    <row r="25" spans="1:14" x14ac:dyDescent="0.25">
      <c r="A25" s="383"/>
      <c r="B25" s="421"/>
      <c r="C25" s="437" t="s">
        <v>2853</v>
      </c>
      <c r="D25" s="436" t="s">
        <v>2852</v>
      </c>
      <c r="E25" s="436" t="s">
        <v>2851</v>
      </c>
      <c r="F25" s="436" t="s">
        <v>2850</v>
      </c>
      <c r="G25" s="436" t="s">
        <v>2849</v>
      </c>
      <c r="H25" s="436" t="s">
        <v>2848</v>
      </c>
      <c r="I25" s="435" t="s">
        <v>135</v>
      </c>
    </row>
    <row r="26" spans="1:14" x14ac:dyDescent="0.25">
      <c r="A26" s="383"/>
      <c r="B26" s="434" t="s">
        <v>135</v>
      </c>
      <c r="C26" s="433">
        <v>7019.4080472000114</v>
      </c>
      <c r="D26" s="433">
        <v>6342.5020998000109</v>
      </c>
      <c r="E26" s="433">
        <v>20816.626646140001</v>
      </c>
      <c r="F26" s="433">
        <v>13747.72992498</v>
      </c>
      <c r="G26" s="433">
        <v>11363.4515785</v>
      </c>
      <c r="H26" s="433">
        <v>7365.7275326899999</v>
      </c>
      <c r="I26" s="432">
        <f>SUM(C26:H26)</f>
        <v>66655.445829310018</v>
      </c>
    </row>
    <row r="27" spans="1:14" x14ac:dyDescent="0.25">
      <c r="A27" s="383"/>
      <c r="B27" s="431" t="s">
        <v>2847</v>
      </c>
      <c r="C27" s="430">
        <f t="shared" ref="C27:H27" si="2">C26/$I$26</f>
        <v>0.10530884550941534</v>
      </c>
      <c r="D27" s="430">
        <f t="shared" si="2"/>
        <v>9.5153547034127831E-2</v>
      </c>
      <c r="E27" s="430">
        <f t="shared" si="2"/>
        <v>0.31230196403526905</v>
      </c>
      <c r="F27" s="430">
        <f t="shared" si="2"/>
        <v>0.20625066345193943</v>
      </c>
      <c r="G27" s="430">
        <f t="shared" si="2"/>
        <v>0.1704804676815051</v>
      </c>
      <c r="H27" s="430">
        <f t="shared" si="2"/>
        <v>0.11050451228774334</v>
      </c>
      <c r="I27" s="429">
        <f>SUM(C27:H27)</f>
        <v>1</v>
      </c>
    </row>
    <row r="28" spans="1:14" x14ac:dyDescent="0.25">
      <c r="A28" s="383"/>
      <c r="B28" s="383"/>
      <c r="C28" s="383"/>
    </row>
    <row r="29" spans="1:14" x14ac:dyDescent="0.25">
      <c r="N29" s="370" t="s">
        <v>2716</v>
      </c>
    </row>
    <row r="34" spans="3:8" x14ac:dyDescent="0.25">
      <c r="C34" s="428"/>
      <c r="D34" s="428"/>
      <c r="E34" s="428"/>
      <c r="F34" s="428"/>
      <c r="G34" s="428"/>
      <c r="H34" s="428"/>
    </row>
    <row r="46" spans="3:8" x14ac:dyDescent="0.25">
      <c r="F46" s="591"/>
    </row>
  </sheetData>
  <hyperlinks>
    <hyperlink ref="N29" location="Contents!A1" display="To Frontpage" xr:uid="{00000000-0004-0000-0B00-000000000000}"/>
  </hyperlinks>
  <pageMargins left="0.70866141732283472" right="0.70866141732283472" top="0.74803149606299213" bottom="0.74803149606299213" header="0.31496062992125984" footer="0.31496062992125984"/>
  <pageSetup paperSize="9" scale="5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243386"/>
    <pageSetUpPr fitToPage="1"/>
  </sheetPr>
  <dimension ref="B5:P92"/>
  <sheetViews>
    <sheetView topLeftCell="A49" zoomScale="70" zoomScaleNormal="70" workbookViewId="0">
      <selection activeCell="O80" sqref="O80"/>
    </sheetView>
  </sheetViews>
  <sheetFormatPr defaultColWidth="9.140625" defaultRowHeight="15" x14ac:dyDescent="0.25"/>
  <cols>
    <col min="1" max="1" width="4.7109375" style="397" customWidth="1"/>
    <col min="2" max="2" width="31" style="397" customWidth="1"/>
    <col min="3" max="3" width="18.7109375" style="397" bestFit="1" customWidth="1"/>
    <col min="4" max="5" width="19.140625" style="397" bestFit="1" customWidth="1"/>
    <col min="6" max="6" width="18.5703125" style="397" bestFit="1" customWidth="1"/>
    <col min="7" max="7" width="18.140625" style="397" bestFit="1" customWidth="1"/>
    <col min="8" max="12" width="15.7109375" style="397" customWidth="1"/>
    <col min="13" max="13" width="3.42578125" style="397" customWidth="1"/>
    <col min="14" max="14" width="15.85546875" style="397" bestFit="1" customWidth="1"/>
    <col min="15" max="15" width="9.140625" style="397"/>
    <col min="16" max="16" width="12" style="397" bestFit="1" customWidth="1"/>
    <col min="17" max="16384" width="9.140625" style="397"/>
  </cols>
  <sheetData>
    <row r="5" spans="2:16" ht="15.75" x14ac:dyDescent="0.25">
      <c r="B5" s="565" t="s">
        <v>2886</v>
      </c>
    </row>
    <row r="6" spans="2:16" ht="3.75" customHeight="1" x14ac:dyDescent="0.25">
      <c r="B6" s="565"/>
    </row>
    <row r="7" spans="2:16" x14ac:dyDescent="0.25">
      <c r="B7" s="476" t="s">
        <v>2692</v>
      </c>
      <c r="C7" s="476"/>
      <c r="D7" s="569"/>
      <c r="E7" s="571"/>
      <c r="F7" s="571"/>
      <c r="G7" s="571"/>
      <c r="H7" s="571"/>
      <c r="I7" s="571"/>
      <c r="J7" s="571"/>
      <c r="K7" s="568"/>
      <c r="L7" s="568"/>
      <c r="M7" s="383"/>
      <c r="N7" s="402"/>
    </row>
    <row r="8" spans="2:16" x14ac:dyDescent="0.25">
      <c r="B8" s="463"/>
      <c r="C8" s="617" t="s">
        <v>2879</v>
      </c>
      <c r="D8" s="617"/>
      <c r="E8" s="617"/>
      <c r="F8" s="617"/>
      <c r="G8" s="617"/>
      <c r="H8" s="617"/>
      <c r="I8" s="617"/>
      <c r="J8" s="617"/>
      <c r="K8" s="617"/>
      <c r="L8" s="617"/>
      <c r="M8" s="383"/>
      <c r="N8" s="383"/>
    </row>
    <row r="9" spans="2:16" x14ac:dyDescent="0.25">
      <c r="B9" s="463"/>
      <c r="C9" s="462" t="s">
        <v>2878</v>
      </c>
      <c r="D9" s="462" t="s">
        <v>2877</v>
      </c>
      <c r="E9" s="462" t="s">
        <v>2876</v>
      </c>
      <c r="F9" s="462" t="s">
        <v>2875</v>
      </c>
      <c r="G9" s="462" t="s">
        <v>2874</v>
      </c>
      <c r="H9" s="462" t="s">
        <v>2873</v>
      </c>
      <c r="I9" s="462" t="s">
        <v>2872</v>
      </c>
      <c r="J9" s="462" t="s">
        <v>2871</v>
      </c>
      <c r="K9" s="462" t="s">
        <v>2870</v>
      </c>
      <c r="L9" s="462" t="s">
        <v>2869</v>
      </c>
      <c r="M9" s="383"/>
      <c r="N9" s="570"/>
    </row>
    <row r="10" spans="2:16" x14ac:dyDescent="0.25">
      <c r="C10" s="465"/>
      <c r="D10" s="465"/>
      <c r="E10" s="465"/>
      <c r="F10" s="465"/>
      <c r="G10" s="465"/>
      <c r="H10" s="465"/>
      <c r="I10" s="465"/>
      <c r="J10" s="465"/>
      <c r="K10" s="465"/>
      <c r="L10" s="465"/>
      <c r="M10" s="383"/>
      <c r="N10" s="383"/>
    </row>
    <row r="11" spans="2:16" x14ac:dyDescent="0.25">
      <c r="B11" s="461" t="s">
        <v>2862</v>
      </c>
      <c r="C11" s="474">
        <v>2426.5157960193501</v>
      </c>
      <c r="D11" s="474">
        <v>989.959333813635</v>
      </c>
      <c r="E11" s="474">
        <v>147.023438430319</v>
      </c>
      <c r="F11" s="474">
        <v>13.406360782026701</v>
      </c>
      <c r="G11" s="474">
        <v>5.3963543195272896</v>
      </c>
      <c r="H11" s="474">
        <v>1.8048079845074101</v>
      </c>
      <c r="I11" s="474">
        <v>1.0832098840289801</v>
      </c>
      <c r="J11" s="474">
        <v>0.668256924100608</v>
      </c>
      <c r="K11" s="474">
        <v>0.51164844094360296</v>
      </c>
      <c r="L11" s="474">
        <v>2.3626527315549302</v>
      </c>
      <c r="M11" s="383"/>
      <c r="N11" s="457">
        <f t="shared" ref="N11:N21" si="0">SUM(C11:M11)</f>
        <v>3588.7318593299942</v>
      </c>
      <c r="P11" s="466"/>
    </row>
    <row r="12" spans="2:16" x14ac:dyDescent="0.25">
      <c r="B12" s="461" t="s">
        <v>2861</v>
      </c>
      <c r="C12" s="474">
        <v>110.351744036818</v>
      </c>
      <c r="D12" s="474">
        <v>32.866725841927</v>
      </c>
      <c r="E12" s="474">
        <v>2.0551686826023401</v>
      </c>
      <c r="F12" s="474">
        <v>0.10797387101226101</v>
      </c>
      <c r="G12" s="474">
        <v>5.0669496051326195E-2</v>
      </c>
      <c r="H12" s="474">
        <v>7.7565115893906203E-3</v>
      </c>
      <c r="I12" s="474">
        <v>0</v>
      </c>
      <c r="J12" s="474">
        <v>0</v>
      </c>
      <c r="K12" s="474">
        <v>0</v>
      </c>
      <c r="L12" s="474">
        <v>0</v>
      </c>
      <c r="M12" s="383"/>
      <c r="N12" s="457">
        <f t="shared" si="0"/>
        <v>145.44003844000028</v>
      </c>
      <c r="P12" s="466"/>
    </row>
    <row r="13" spans="2:16" x14ac:dyDescent="0.25">
      <c r="B13" s="461" t="s">
        <v>2860</v>
      </c>
      <c r="C13" s="474">
        <v>21924.861250169801</v>
      </c>
      <c r="D13" s="474">
        <v>14608.562870785801</v>
      </c>
      <c r="E13" s="474">
        <v>8075.82072233297</v>
      </c>
      <c r="F13" s="474">
        <v>2119.31435976384</v>
      </c>
      <c r="G13" s="474">
        <v>1414.3824927365001</v>
      </c>
      <c r="H13" s="474">
        <v>599.37245976450299</v>
      </c>
      <c r="I13" s="474">
        <v>547.996988792107</v>
      </c>
      <c r="J13" s="474">
        <v>513.04609211772799</v>
      </c>
      <c r="K13" s="474">
        <v>454.46725670690898</v>
      </c>
      <c r="L13" s="474">
        <v>3151.8761434499002</v>
      </c>
      <c r="M13" s="383"/>
      <c r="N13" s="457">
        <f t="shared" si="0"/>
        <v>53409.700636620066</v>
      </c>
      <c r="P13" s="466"/>
    </row>
    <row r="14" spans="2:16" x14ac:dyDescent="0.25">
      <c r="B14" s="461" t="s">
        <v>2859</v>
      </c>
      <c r="C14" s="474">
        <v>2156.50175051509</v>
      </c>
      <c r="D14" s="474">
        <v>1110.5976588512399</v>
      </c>
      <c r="E14" s="474">
        <v>414.50421569310799</v>
      </c>
      <c r="F14" s="474">
        <v>70.267739518335006</v>
      </c>
      <c r="G14" s="474">
        <v>36.739799822296703</v>
      </c>
      <c r="H14" s="474">
        <v>13.900639477065699</v>
      </c>
      <c r="I14" s="474">
        <v>11.428363585942</v>
      </c>
      <c r="J14" s="474">
        <v>5.1435802076955399</v>
      </c>
      <c r="K14" s="474">
        <v>1.4238061519960401</v>
      </c>
      <c r="L14" s="474">
        <v>2.8049530272346899</v>
      </c>
      <c r="M14" s="383"/>
      <c r="N14" s="457">
        <f t="shared" si="0"/>
        <v>3823.3125068500035</v>
      </c>
      <c r="P14" s="466"/>
    </row>
    <row r="15" spans="2:16" x14ac:dyDescent="0.25">
      <c r="B15" s="461" t="s">
        <v>2858</v>
      </c>
      <c r="C15" s="474">
        <v>610.08756823318799</v>
      </c>
      <c r="D15" s="474">
        <v>232.98389086749398</v>
      </c>
      <c r="E15" s="474">
        <v>152.678149427026</v>
      </c>
      <c r="F15" s="474">
        <v>60.456999282427105</v>
      </c>
      <c r="G15" s="474">
        <v>69.995740389204698</v>
      </c>
      <c r="H15" s="474">
        <v>28.074545320984999</v>
      </c>
      <c r="I15" s="474">
        <v>19.5038807610016</v>
      </c>
      <c r="J15" s="474">
        <v>10.0297237256757</v>
      </c>
      <c r="K15" s="474">
        <v>5.6278659514349902</v>
      </c>
      <c r="L15" s="474">
        <v>18.435660771560698</v>
      </c>
      <c r="M15" s="383"/>
      <c r="N15" s="457">
        <f t="shared" si="0"/>
        <v>1207.8740247299979</v>
      </c>
      <c r="P15" s="466"/>
    </row>
    <row r="16" spans="2:16" ht="30" x14ac:dyDescent="0.25">
      <c r="B16" s="461" t="s">
        <v>2857</v>
      </c>
      <c r="C16" s="474">
        <v>7.4554504800175296</v>
      </c>
      <c r="D16" s="474">
        <v>7.0152312616614703</v>
      </c>
      <c r="E16" s="474">
        <v>6.9244870708394997</v>
      </c>
      <c r="F16" s="474">
        <v>3.4622435354197498</v>
      </c>
      <c r="G16" s="474">
        <v>1.93113853206175</v>
      </c>
      <c r="H16" s="474">
        <v>0</v>
      </c>
      <c r="I16" s="474">
        <v>0</v>
      </c>
      <c r="J16" s="474">
        <v>0</v>
      </c>
      <c r="K16" s="474">
        <v>0</v>
      </c>
      <c r="L16" s="474">
        <v>0</v>
      </c>
      <c r="M16" s="383"/>
      <c r="N16" s="457">
        <f t="shared" si="0"/>
        <v>26.788550879999995</v>
      </c>
      <c r="P16" s="466"/>
    </row>
    <row r="17" spans="2:16" x14ac:dyDescent="0.25">
      <c r="B17" s="461" t="s">
        <v>2856</v>
      </c>
      <c r="C17" s="474">
        <v>106.120237414649</v>
      </c>
      <c r="D17" s="474">
        <v>32.851740900325396</v>
      </c>
      <c r="E17" s="474">
        <v>10.9502882230975</v>
      </c>
      <c r="F17" s="474">
        <v>0.34767811859458103</v>
      </c>
      <c r="G17" s="474">
        <v>0.12549972656332201</v>
      </c>
      <c r="H17" s="474">
        <v>0.139331639565377</v>
      </c>
      <c r="I17" s="474">
        <v>0.139331639565377</v>
      </c>
      <c r="J17" s="474">
        <v>0.139331639565377</v>
      </c>
      <c r="K17" s="474">
        <v>0.139331639565377</v>
      </c>
      <c r="L17" s="474">
        <v>0.47156288850850403</v>
      </c>
      <c r="M17" s="383"/>
      <c r="N17" s="457">
        <f t="shared" si="0"/>
        <v>151.4243338299998</v>
      </c>
      <c r="P17" s="466"/>
    </row>
    <row r="18" spans="2:16" x14ac:dyDescent="0.25">
      <c r="B18" s="461" t="s">
        <v>2867</v>
      </c>
      <c r="C18" s="474">
        <v>16.4638636620009</v>
      </c>
      <c r="D18" s="474">
        <v>5.9062757999052001E-2</v>
      </c>
      <c r="E18" s="474">
        <v>0</v>
      </c>
      <c r="F18" s="474">
        <v>8.9357990000000012E-2</v>
      </c>
      <c r="G18" s="474">
        <v>4.729394E-2</v>
      </c>
      <c r="H18" s="474">
        <v>7.3630990000000007E-2</v>
      </c>
      <c r="I18" s="474">
        <v>0</v>
      </c>
      <c r="J18" s="474">
        <v>0</v>
      </c>
      <c r="K18" s="474">
        <v>0</v>
      </c>
      <c r="L18" s="474">
        <v>7.5526899999999994E-2</v>
      </c>
      <c r="M18" s="383"/>
      <c r="N18" s="457">
        <f t="shared" si="0"/>
        <v>16.808736239999952</v>
      </c>
      <c r="P18" s="466"/>
    </row>
    <row r="19" spans="2:16" ht="30" x14ac:dyDescent="0.25">
      <c r="B19" s="461" t="s">
        <v>2866</v>
      </c>
      <c r="C19" s="474">
        <v>1712.11703442522</v>
      </c>
      <c r="D19" s="474">
        <v>1251.7434211733698</v>
      </c>
      <c r="E19" s="474">
        <v>764.67235238381193</v>
      </c>
      <c r="F19" s="474">
        <v>195.478274085614</v>
      </c>
      <c r="G19" s="474">
        <v>105.00250101237</v>
      </c>
      <c r="H19" s="474">
        <v>38.366446544828804</v>
      </c>
      <c r="I19" s="474">
        <v>32.302089018814399</v>
      </c>
      <c r="J19" s="474">
        <v>22.429367227098901</v>
      </c>
      <c r="K19" s="474">
        <v>18.800264298862402</v>
      </c>
      <c r="L19" s="474">
        <v>107.398436240008</v>
      </c>
      <c r="M19" s="383"/>
      <c r="N19" s="457">
        <f t="shared" si="0"/>
        <v>4248.3101864099972</v>
      </c>
      <c r="P19" s="466"/>
    </row>
    <row r="20" spans="2:16" x14ac:dyDescent="0.25">
      <c r="B20" s="461" t="s">
        <v>133</v>
      </c>
      <c r="C20" s="474">
        <v>4.5734590210504003</v>
      </c>
      <c r="D20" s="474">
        <v>6.9511778949602407E-2</v>
      </c>
      <c r="E20" s="474">
        <v>0</v>
      </c>
      <c r="F20" s="474">
        <v>0</v>
      </c>
      <c r="G20" s="474">
        <v>0</v>
      </c>
      <c r="H20" s="474">
        <v>0</v>
      </c>
      <c r="I20" s="474">
        <v>0</v>
      </c>
      <c r="J20" s="474">
        <v>0</v>
      </c>
      <c r="K20" s="474">
        <v>0</v>
      </c>
      <c r="L20" s="474">
        <v>0</v>
      </c>
      <c r="M20" s="383"/>
      <c r="N20" s="457">
        <f t="shared" si="0"/>
        <v>4.6429708000000023</v>
      </c>
      <c r="P20" s="466"/>
    </row>
    <row r="21" spans="2:16" x14ac:dyDescent="0.25">
      <c r="C21" s="460"/>
      <c r="D21" s="460"/>
      <c r="E21" s="460"/>
      <c r="F21" s="460"/>
      <c r="G21" s="460"/>
      <c r="H21" s="460"/>
      <c r="I21" s="460"/>
      <c r="J21" s="460"/>
      <c r="K21" s="460"/>
      <c r="L21" s="460"/>
      <c r="M21" s="383"/>
      <c r="N21" s="457">
        <f t="shared" si="0"/>
        <v>0</v>
      </c>
    </row>
    <row r="22" spans="2:16" x14ac:dyDescent="0.25">
      <c r="B22" s="459" t="s">
        <v>135</v>
      </c>
      <c r="C22" s="458">
        <f t="shared" ref="C22:L22" si="1">SUM(C11:C21)</f>
        <v>29075.048153977186</v>
      </c>
      <c r="D22" s="458">
        <f t="shared" si="1"/>
        <v>18266.709448032405</v>
      </c>
      <c r="E22" s="458">
        <f t="shared" si="1"/>
        <v>9574.6288222437724</v>
      </c>
      <c r="F22" s="458">
        <f t="shared" si="1"/>
        <v>2462.9309869472695</v>
      </c>
      <c r="G22" s="458">
        <f t="shared" si="1"/>
        <v>1633.671489974575</v>
      </c>
      <c r="H22" s="458">
        <f t="shared" si="1"/>
        <v>681.73961823304467</v>
      </c>
      <c r="I22" s="458">
        <f t="shared" si="1"/>
        <v>612.45386368145932</v>
      </c>
      <c r="J22" s="458">
        <f t="shared" si="1"/>
        <v>551.45635184186415</v>
      </c>
      <c r="K22" s="458">
        <f t="shared" si="1"/>
        <v>480.97017318971143</v>
      </c>
      <c r="L22" s="458">
        <f t="shared" si="1"/>
        <v>3283.424936008767</v>
      </c>
      <c r="M22" s="383"/>
      <c r="N22" s="457">
        <f>SUM(C22:L22)</f>
        <v>66623.033844130056</v>
      </c>
      <c r="P22" s="466"/>
    </row>
    <row r="23" spans="2:16" x14ac:dyDescent="0.25">
      <c r="M23" s="383"/>
      <c r="N23" s="383"/>
    </row>
    <row r="24" spans="2:16" x14ac:dyDescent="0.25">
      <c r="M24" s="383"/>
      <c r="N24" s="383"/>
    </row>
    <row r="25" spans="2:16" x14ac:dyDescent="0.25">
      <c r="M25" s="383"/>
      <c r="N25" s="383"/>
    </row>
    <row r="26" spans="2:16" x14ac:dyDescent="0.25">
      <c r="M26" s="383"/>
      <c r="N26" s="383"/>
    </row>
    <row r="27" spans="2:16" ht="15.75" x14ac:dyDescent="0.25">
      <c r="B27" s="565" t="s">
        <v>2885</v>
      </c>
      <c r="M27" s="383"/>
      <c r="N27" s="383"/>
    </row>
    <row r="28" spans="2:16" ht="3.75" customHeight="1" x14ac:dyDescent="0.25">
      <c r="B28" s="565"/>
      <c r="M28" s="383"/>
      <c r="N28" s="383"/>
    </row>
    <row r="29" spans="2:16" x14ac:dyDescent="0.25">
      <c r="B29" s="471" t="s">
        <v>2884</v>
      </c>
      <c r="C29" s="569"/>
      <c r="D29" s="568"/>
      <c r="E29" s="568"/>
      <c r="F29" s="568"/>
      <c r="G29" s="568"/>
      <c r="H29" s="568"/>
      <c r="I29" s="568"/>
      <c r="J29" s="568"/>
      <c r="K29" s="568"/>
      <c r="L29" s="568"/>
      <c r="M29" s="383"/>
      <c r="N29" s="383"/>
    </row>
    <row r="30" spans="2:16" x14ac:dyDescent="0.25">
      <c r="B30" s="463"/>
      <c r="C30" s="617" t="s">
        <v>2879</v>
      </c>
      <c r="D30" s="617"/>
      <c r="E30" s="617"/>
      <c r="F30" s="617"/>
      <c r="G30" s="617"/>
      <c r="H30" s="617"/>
      <c r="I30" s="617"/>
      <c r="J30" s="617"/>
      <c r="K30" s="617"/>
      <c r="L30" s="617"/>
      <c r="M30" s="383"/>
      <c r="N30" s="383"/>
    </row>
    <row r="31" spans="2:16" x14ac:dyDescent="0.25">
      <c r="B31" s="463"/>
      <c r="C31" s="462" t="s">
        <v>2878</v>
      </c>
      <c r="D31" s="462" t="s">
        <v>2877</v>
      </c>
      <c r="E31" s="462" t="s">
        <v>2876</v>
      </c>
      <c r="F31" s="462" t="s">
        <v>2875</v>
      </c>
      <c r="G31" s="462" t="s">
        <v>2874</v>
      </c>
      <c r="H31" s="462" t="s">
        <v>2873</v>
      </c>
      <c r="I31" s="462" t="s">
        <v>2872</v>
      </c>
      <c r="J31" s="462" t="s">
        <v>2871</v>
      </c>
      <c r="K31" s="462" t="s">
        <v>2870</v>
      </c>
      <c r="L31" s="462" t="s">
        <v>2869</v>
      </c>
      <c r="M31" s="383"/>
      <c r="N31" s="570"/>
    </row>
    <row r="32" spans="2:16" x14ac:dyDescent="0.25">
      <c r="C32" s="465"/>
      <c r="D32" s="465"/>
      <c r="E32" s="465"/>
      <c r="F32" s="465"/>
      <c r="G32" s="465"/>
      <c r="H32" s="465"/>
      <c r="I32" s="465"/>
      <c r="J32" s="465"/>
      <c r="K32" s="465"/>
      <c r="L32" s="465"/>
      <c r="M32" s="383"/>
      <c r="N32" s="383"/>
    </row>
    <row r="33" spans="2:14" x14ac:dyDescent="0.25">
      <c r="B33" s="461" t="s">
        <v>2862</v>
      </c>
      <c r="C33" s="452">
        <f t="shared" ref="C33:L33" si="2">C11/$N$11</f>
        <v>0.67614853690193877</v>
      </c>
      <c r="D33" s="452">
        <f t="shared" si="2"/>
        <v>0.27585213178854145</v>
      </c>
      <c r="E33" s="452">
        <f t="shared" si="2"/>
        <v>4.0968075686147208E-2</v>
      </c>
      <c r="F33" s="452">
        <f t="shared" si="2"/>
        <v>3.7356819365517123E-3</v>
      </c>
      <c r="G33" s="452">
        <f t="shared" si="2"/>
        <v>1.5036939317430011E-3</v>
      </c>
      <c r="H33" s="452">
        <f t="shared" si="2"/>
        <v>5.0290967819600831E-4</v>
      </c>
      <c r="I33" s="452">
        <f t="shared" si="2"/>
        <v>3.0183639416047432E-4</v>
      </c>
      <c r="J33" s="452">
        <f t="shared" si="2"/>
        <v>1.8620976720879045E-4</v>
      </c>
      <c r="K33" s="452">
        <f t="shared" si="2"/>
        <v>1.4257081916371601E-4</v>
      </c>
      <c r="L33" s="452">
        <f t="shared" si="2"/>
        <v>6.5835309634864464E-4</v>
      </c>
      <c r="M33" s="383"/>
      <c r="N33" s="454"/>
    </row>
    <row r="34" spans="2:14" x14ac:dyDescent="0.25">
      <c r="B34" s="461" t="s">
        <v>2861</v>
      </c>
      <c r="C34" s="452">
        <f t="shared" ref="C34:L34" si="3">C12/$N$12</f>
        <v>0.75874391412748721</v>
      </c>
      <c r="D34" s="452">
        <f t="shared" si="3"/>
        <v>0.2259812785699023</v>
      </c>
      <c r="E34" s="452">
        <f t="shared" si="3"/>
        <v>1.4130694027904686E-2</v>
      </c>
      <c r="F34" s="452">
        <f t="shared" si="3"/>
        <v>7.423944064536566E-4</v>
      </c>
      <c r="G34" s="452">
        <f t="shared" si="3"/>
        <v>3.4838753203595546E-4</v>
      </c>
      <c r="H34" s="452">
        <f t="shared" si="3"/>
        <v>5.3331336216543188E-5</v>
      </c>
      <c r="I34" s="452">
        <f t="shared" si="3"/>
        <v>0</v>
      </c>
      <c r="J34" s="452">
        <f t="shared" si="3"/>
        <v>0</v>
      </c>
      <c r="K34" s="452">
        <f t="shared" si="3"/>
        <v>0</v>
      </c>
      <c r="L34" s="452">
        <f t="shared" si="3"/>
        <v>0</v>
      </c>
      <c r="M34" s="383"/>
      <c r="N34" s="454"/>
    </row>
    <row r="35" spans="2:14" ht="19.5" customHeight="1" x14ac:dyDescent="0.25">
      <c r="B35" s="461" t="s">
        <v>2860</v>
      </c>
      <c r="C35" s="452">
        <f t="shared" ref="C35:L35" si="4">C13/$N$13</f>
        <v>0.41050335405057747</v>
      </c>
      <c r="D35" s="452">
        <f t="shared" si="4"/>
        <v>0.27351890567927134</v>
      </c>
      <c r="E35" s="452">
        <f t="shared" si="4"/>
        <v>0.15120512989349782</v>
      </c>
      <c r="F35" s="452">
        <f t="shared" si="4"/>
        <v>3.9680326504409273E-2</v>
      </c>
      <c r="G35" s="452">
        <f t="shared" si="4"/>
        <v>2.6481752862826131E-2</v>
      </c>
      <c r="H35" s="452">
        <f t="shared" si="4"/>
        <v>1.1222164749478986E-2</v>
      </c>
      <c r="I35" s="452">
        <f t="shared" si="4"/>
        <v>1.026025201901948E-2</v>
      </c>
      <c r="J35" s="452">
        <f t="shared" si="4"/>
        <v>9.6058597221561799E-3</v>
      </c>
      <c r="K35" s="452">
        <f t="shared" si="4"/>
        <v>8.509077027016811E-3</v>
      </c>
      <c r="L35" s="452">
        <f t="shared" si="4"/>
        <v>5.9013177491746394E-2</v>
      </c>
      <c r="M35" s="383"/>
      <c r="N35" s="454"/>
    </row>
    <row r="36" spans="2:14" x14ac:dyDescent="0.25">
      <c r="B36" s="461" t="s">
        <v>2859</v>
      </c>
      <c r="C36" s="452">
        <f t="shared" ref="C36:L36" si="5">C14/$N$14</f>
        <v>0.56404014755566356</v>
      </c>
      <c r="D36" s="452">
        <f t="shared" si="5"/>
        <v>0.29048048174493912</v>
      </c>
      <c r="E36" s="452">
        <f t="shared" si="5"/>
        <v>0.1084149451425865</v>
      </c>
      <c r="F36" s="452">
        <f t="shared" si="5"/>
        <v>1.8378759097625538E-2</v>
      </c>
      <c r="G36" s="452">
        <f t="shared" si="5"/>
        <v>9.6094158550921929E-3</v>
      </c>
      <c r="H36" s="452">
        <f t="shared" si="5"/>
        <v>3.6357581160736253E-3</v>
      </c>
      <c r="I36" s="452">
        <f t="shared" si="5"/>
        <v>2.9891262002429766E-3</v>
      </c>
      <c r="J36" s="452">
        <f t="shared" si="5"/>
        <v>1.345320372969798E-3</v>
      </c>
      <c r="K36" s="452">
        <f t="shared" si="5"/>
        <v>3.7240119646120756E-4</v>
      </c>
      <c r="L36" s="452">
        <f t="shared" si="5"/>
        <v>7.3364471834547163E-4</v>
      </c>
      <c r="M36" s="383"/>
      <c r="N36" s="454"/>
    </row>
    <row r="37" spans="2:14" x14ac:dyDescent="0.25">
      <c r="B37" s="461" t="s">
        <v>2858</v>
      </c>
      <c r="C37" s="452">
        <f t="shared" ref="C37:L37" si="6">C15/$N$15</f>
        <v>0.50509205077869268</v>
      </c>
      <c r="D37" s="452">
        <f t="shared" si="6"/>
        <v>0.19288757444682531</v>
      </c>
      <c r="E37" s="452">
        <f t="shared" si="6"/>
        <v>0.12640237831188969</v>
      </c>
      <c r="F37" s="452">
        <f t="shared" si="6"/>
        <v>5.0052404509602196E-2</v>
      </c>
      <c r="G37" s="452">
        <f t="shared" si="6"/>
        <v>5.794953691867924E-2</v>
      </c>
      <c r="H37" s="452">
        <f t="shared" si="6"/>
        <v>2.3242941520545277E-2</v>
      </c>
      <c r="I37" s="452">
        <f t="shared" si="6"/>
        <v>1.6147280562111101E-2</v>
      </c>
      <c r="J37" s="452">
        <f t="shared" si="6"/>
        <v>8.3036173643337464E-3</v>
      </c>
      <c r="K37" s="452">
        <f t="shared" si="6"/>
        <v>4.6593153227986791E-3</v>
      </c>
      <c r="L37" s="452">
        <f t="shared" si="6"/>
        <v>1.5262900264521968E-2</v>
      </c>
      <c r="M37" s="383"/>
      <c r="N37" s="454"/>
    </row>
    <row r="38" spans="2:14" ht="30" x14ac:dyDescent="0.25">
      <c r="B38" s="461" t="s">
        <v>2857</v>
      </c>
      <c r="C38" s="452">
        <f t="shared" ref="C38:L38" si="7">C16/$N$16</f>
        <v>0.27830734530637408</v>
      </c>
      <c r="D38" s="452">
        <f t="shared" si="7"/>
        <v>0.26187423474626825</v>
      </c>
      <c r="E38" s="452">
        <f t="shared" si="7"/>
        <v>0.25848681034886578</v>
      </c>
      <c r="F38" s="452">
        <f t="shared" si="7"/>
        <v>0.12924340517443289</v>
      </c>
      <c r="G38" s="452">
        <f t="shared" si="7"/>
        <v>7.208820442405918E-2</v>
      </c>
      <c r="H38" s="452">
        <f t="shared" si="7"/>
        <v>0</v>
      </c>
      <c r="I38" s="452">
        <f t="shared" si="7"/>
        <v>0</v>
      </c>
      <c r="J38" s="452">
        <f t="shared" si="7"/>
        <v>0</v>
      </c>
      <c r="K38" s="452">
        <f t="shared" si="7"/>
        <v>0</v>
      </c>
      <c r="L38" s="452">
        <f t="shared" si="7"/>
        <v>0</v>
      </c>
      <c r="M38" s="383"/>
      <c r="N38" s="454"/>
    </row>
    <row r="39" spans="2:14" x14ac:dyDescent="0.25">
      <c r="B39" s="461" t="s">
        <v>2856</v>
      </c>
      <c r="C39" s="452">
        <f>C17/$N$17</f>
        <v>0.7008136323306362</v>
      </c>
      <c r="D39" s="452">
        <f>D17/$N$17</f>
        <v>0.21695152997804965</v>
      </c>
      <c r="E39" s="452">
        <f>E17/$N$17</f>
        <v>7.2315247794922488E-2</v>
      </c>
      <c r="F39" s="452">
        <f>F17/$N$17</f>
        <v>2.2960518286638813E-3</v>
      </c>
      <c r="G39" s="452">
        <f t="shared" ref="G39:L39" si="8">G17/$N$17</f>
        <v>8.2879497230753754E-4</v>
      </c>
      <c r="H39" s="452">
        <f t="shared" si="8"/>
        <v>9.2014035024120394E-4</v>
      </c>
      <c r="I39" s="452">
        <f t="shared" si="8"/>
        <v>9.2014035024120394E-4</v>
      </c>
      <c r="J39" s="452">
        <f t="shared" si="8"/>
        <v>9.2014035024120394E-4</v>
      </c>
      <c r="K39" s="452">
        <f t="shared" si="8"/>
        <v>9.2014035024120394E-4</v>
      </c>
      <c r="L39" s="452">
        <f t="shared" si="8"/>
        <v>3.1141816944554998E-3</v>
      </c>
      <c r="M39" s="383"/>
      <c r="N39" s="454"/>
    </row>
    <row r="40" spans="2:14" x14ac:dyDescent="0.25">
      <c r="B40" s="461" t="s">
        <v>2867</v>
      </c>
      <c r="C40" s="452">
        <f>C18/$N$18</f>
        <v>0.97948253972964638</v>
      </c>
      <c r="D40" s="452">
        <f>D18/$N$18</f>
        <v>3.5138131240645947E-3</v>
      </c>
      <c r="E40" s="452">
        <f>E18/$N$18</f>
        <v>0</v>
      </c>
      <c r="F40" s="452">
        <f>F18/$N$18</f>
        <v>5.3161634952277811E-3</v>
      </c>
      <c r="G40" s="452">
        <f t="shared" ref="G40:L40" si="9">G18/$N$18</f>
        <v>2.8136523367803252E-3</v>
      </c>
      <c r="H40" s="452">
        <f t="shared" si="9"/>
        <v>4.3805190913032152E-3</v>
      </c>
      <c r="I40" s="452">
        <f t="shared" si="9"/>
        <v>0</v>
      </c>
      <c r="J40" s="452">
        <f t="shared" si="9"/>
        <v>0</v>
      </c>
      <c r="K40" s="452">
        <f t="shared" si="9"/>
        <v>0</v>
      </c>
      <c r="L40" s="452">
        <f t="shared" si="9"/>
        <v>4.493312222977699E-3</v>
      </c>
      <c r="M40" s="383"/>
      <c r="N40" s="454"/>
    </row>
    <row r="41" spans="2:14" ht="30" x14ac:dyDescent="0.25">
      <c r="B41" s="461" t="s">
        <v>2866</v>
      </c>
      <c r="C41" s="452">
        <f t="shared" ref="C41:L41" si="10">C19/$N$19</f>
        <v>0.4030113055073391</v>
      </c>
      <c r="D41" s="452">
        <f t="shared" si="10"/>
        <v>0.29464501560587464</v>
      </c>
      <c r="E41" s="452">
        <f t="shared" si="10"/>
        <v>0.17999447282120248</v>
      </c>
      <c r="F41" s="452">
        <f t="shared" si="10"/>
        <v>4.6013183008842738E-2</v>
      </c>
      <c r="G41" s="452">
        <f t="shared" si="10"/>
        <v>2.4716298105600804E-2</v>
      </c>
      <c r="H41" s="452">
        <f t="shared" si="10"/>
        <v>9.0309899374956155E-3</v>
      </c>
      <c r="I41" s="452">
        <f t="shared" si="10"/>
        <v>7.6035147156029671E-3</v>
      </c>
      <c r="J41" s="452">
        <f t="shared" si="10"/>
        <v>5.2795973558730815E-3</v>
      </c>
      <c r="K41" s="452">
        <f t="shared" si="10"/>
        <v>4.4253511334937205E-3</v>
      </c>
      <c r="L41" s="452">
        <f t="shared" si="10"/>
        <v>2.528027180867512E-2</v>
      </c>
      <c r="M41" s="383"/>
      <c r="N41" s="454"/>
    </row>
    <row r="42" spans="2:14" x14ac:dyDescent="0.25">
      <c r="B42" s="461" t="s">
        <v>133</v>
      </c>
      <c r="C42" s="452">
        <f t="shared" ref="C42:L42" si="11">C20/$N$20</f>
        <v>0.98502859872614279</v>
      </c>
      <c r="D42" s="452">
        <f t="shared" si="11"/>
        <v>1.4971401273857326E-2</v>
      </c>
      <c r="E42" s="452">
        <f t="shared" si="11"/>
        <v>0</v>
      </c>
      <c r="F42" s="452">
        <f t="shared" si="11"/>
        <v>0</v>
      </c>
      <c r="G42" s="452">
        <f t="shared" si="11"/>
        <v>0</v>
      </c>
      <c r="H42" s="452">
        <f t="shared" si="11"/>
        <v>0</v>
      </c>
      <c r="I42" s="452">
        <f t="shared" si="11"/>
        <v>0</v>
      </c>
      <c r="J42" s="452">
        <f t="shared" si="11"/>
        <v>0</v>
      </c>
      <c r="K42" s="452">
        <f t="shared" si="11"/>
        <v>0</v>
      </c>
      <c r="L42" s="452">
        <f t="shared" si="11"/>
        <v>0</v>
      </c>
      <c r="M42" s="383"/>
      <c r="N42" s="454"/>
    </row>
    <row r="43" spans="2:14" x14ac:dyDescent="0.25">
      <c r="C43" s="452"/>
      <c r="D43" s="595"/>
      <c r="E43" s="595"/>
      <c r="F43" s="595"/>
      <c r="G43" s="595"/>
      <c r="H43" s="595"/>
      <c r="I43" s="595"/>
      <c r="J43" s="595"/>
      <c r="K43" s="595"/>
      <c r="L43" s="595"/>
      <c r="M43" s="383"/>
      <c r="N43" s="383"/>
    </row>
    <row r="44" spans="2:14" x14ac:dyDescent="0.25">
      <c r="B44" s="459" t="s">
        <v>135</v>
      </c>
      <c r="C44" s="449">
        <f t="shared" ref="C44:L44" si="12">C22/$N$22</f>
        <v>0.43641135019459787</v>
      </c>
      <c r="D44" s="449">
        <f t="shared" si="12"/>
        <v>0.2741800904889567</v>
      </c>
      <c r="E44" s="449">
        <f t="shared" si="12"/>
        <v>0.14371349171285694</v>
      </c>
      <c r="F44" s="449">
        <f t="shared" si="12"/>
        <v>3.6968160181799804E-2</v>
      </c>
      <c r="G44" s="449">
        <f t="shared" si="12"/>
        <v>2.4521121235587692E-2</v>
      </c>
      <c r="H44" s="449">
        <f t="shared" si="12"/>
        <v>1.0232791557166689E-2</v>
      </c>
      <c r="I44" s="449">
        <f t="shared" si="12"/>
        <v>9.1928245884800794E-3</v>
      </c>
      <c r="J44" s="449">
        <f t="shared" si="12"/>
        <v>8.277262682633766E-3</v>
      </c>
      <c r="K44" s="449">
        <f t="shared" si="12"/>
        <v>7.2192775596947416E-3</v>
      </c>
      <c r="L44" s="449">
        <f t="shared" si="12"/>
        <v>4.9283629798225696E-2</v>
      </c>
      <c r="M44" s="383"/>
      <c r="N44" s="464"/>
    </row>
    <row r="45" spans="2:14" x14ac:dyDescent="0.25">
      <c r="M45" s="383"/>
      <c r="N45" s="383"/>
    </row>
    <row r="46" spans="2:14" x14ac:dyDescent="0.25">
      <c r="F46" s="591"/>
      <c r="M46" s="383"/>
      <c r="N46" s="383"/>
    </row>
    <row r="47" spans="2:14" x14ac:dyDescent="0.25">
      <c r="M47" s="383"/>
      <c r="N47" s="383"/>
    </row>
    <row r="49" spans="2:16" ht="15.75" x14ac:dyDescent="0.25">
      <c r="B49" s="565" t="s">
        <v>2883</v>
      </c>
    </row>
    <row r="50" spans="2:16" ht="3.75" customHeight="1" x14ac:dyDescent="0.25">
      <c r="B50" s="565"/>
    </row>
    <row r="51" spans="2:16" x14ac:dyDescent="0.25">
      <c r="B51" s="471" t="s">
        <v>2882</v>
      </c>
      <c r="C51" s="569"/>
      <c r="D51" s="569"/>
      <c r="E51" s="568"/>
      <c r="F51" s="568"/>
      <c r="G51" s="568"/>
      <c r="H51" s="568"/>
      <c r="I51" s="568"/>
      <c r="J51" s="568"/>
      <c r="K51" s="568"/>
      <c r="L51" s="568"/>
      <c r="M51" s="568"/>
      <c r="N51" s="568"/>
    </row>
    <row r="52" spans="2:16" x14ac:dyDescent="0.25">
      <c r="B52" s="463"/>
      <c r="C52" s="617"/>
      <c r="D52" s="617"/>
      <c r="E52" s="617"/>
      <c r="F52" s="617"/>
      <c r="G52" s="617"/>
      <c r="H52" s="617"/>
      <c r="I52" s="617"/>
      <c r="J52" s="617"/>
      <c r="K52" s="617"/>
      <c r="L52" s="617"/>
      <c r="N52" s="463"/>
    </row>
    <row r="53" spans="2:16" x14ac:dyDescent="0.25">
      <c r="B53" s="463"/>
      <c r="C53" s="462" t="s">
        <v>2878</v>
      </c>
      <c r="D53" s="462" t="s">
        <v>2877</v>
      </c>
      <c r="E53" s="462" t="s">
        <v>2876</v>
      </c>
      <c r="F53" s="462" t="s">
        <v>2875</v>
      </c>
      <c r="G53" s="462" t="s">
        <v>2874</v>
      </c>
      <c r="H53" s="462" t="s">
        <v>2873</v>
      </c>
      <c r="I53" s="462" t="s">
        <v>2872</v>
      </c>
      <c r="J53" s="462" t="s">
        <v>2871</v>
      </c>
      <c r="K53" s="462" t="s">
        <v>2870</v>
      </c>
      <c r="L53" s="462" t="s">
        <v>2869</v>
      </c>
      <c r="N53" s="462" t="s">
        <v>2868</v>
      </c>
      <c r="P53" s="456"/>
    </row>
    <row r="54" spans="2:16" x14ac:dyDescent="0.25">
      <c r="C54" s="454"/>
      <c r="D54" s="454"/>
      <c r="E54" s="454"/>
      <c r="F54" s="454"/>
      <c r="G54" s="454"/>
      <c r="H54" s="454"/>
      <c r="I54" s="454"/>
      <c r="J54" s="454"/>
      <c r="K54" s="454"/>
      <c r="L54" s="454"/>
      <c r="M54" s="383"/>
      <c r="N54" s="383"/>
      <c r="O54" s="383"/>
      <c r="P54" s="456"/>
    </row>
    <row r="55" spans="2:16" x14ac:dyDescent="0.25">
      <c r="B55" s="461" t="s">
        <v>2862</v>
      </c>
      <c r="C55" s="460">
        <v>716.77696339000397</v>
      </c>
      <c r="D55" s="460">
        <v>1971.7528830799999</v>
      </c>
      <c r="E55" s="460">
        <v>754.332983759998</v>
      </c>
      <c r="F55" s="460">
        <v>84.724500980000002</v>
      </c>
      <c r="G55" s="460">
        <v>23.440816139999999</v>
      </c>
      <c r="H55" s="460">
        <v>10.29656177</v>
      </c>
      <c r="I55" s="460">
        <v>11.00519516</v>
      </c>
      <c r="J55" s="460">
        <v>3.1250918799999998</v>
      </c>
      <c r="K55" s="460">
        <v>1.8957755599999999</v>
      </c>
      <c r="L55" s="460">
        <v>11.38108761</v>
      </c>
      <c r="M55" s="383"/>
      <c r="N55" s="451">
        <v>0.32103040069583999</v>
      </c>
      <c r="O55" s="383"/>
      <c r="P55" s="457">
        <f t="shared" ref="P55:P64" si="13">C55+D55+E55+F55+G55+H55+I55+J55+K55+L55</f>
        <v>3588.7318593300024</v>
      </c>
    </row>
    <row r="56" spans="2:16" x14ac:dyDescent="0.25">
      <c r="B56" s="461" t="s">
        <v>2861</v>
      </c>
      <c r="C56" s="460">
        <v>40.171615750000001</v>
      </c>
      <c r="D56" s="460">
        <v>87.602389550000098</v>
      </c>
      <c r="E56" s="460">
        <v>16.25978439</v>
      </c>
      <c r="F56" s="460">
        <v>0.99313627000000004</v>
      </c>
      <c r="G56" s="460"/>
      <c r="H56" s="460">
        <v>0.41311248</v>
      </c>
      <c r="I56" s="460"/>
      <c r="J56" s="460"/>
      <c r="K56" s="460"/>
      <c r="L56" s="460"/>
      <c r="M56" s="383"/>
      <c r="N56" s="451">
        <v>0.26799369826677899</v>
      </c>
      <c r="O56" s="383"/>
      <c r="P56" s="457">
        <f t="shared" si="13"/>
        <v>145.44003844000011</v>
      </c>
    </row>
    <row r="57" spans="2:16" x14ac:dyDescent="0.25">
      <c r="B57" s="461" t="s">
        <v>2860</v>
      </c>
      <c r="C57" s="460">
        <v>5732.3939873500003</v>
      </c>
      <c r="D57" s="460">
        <v>10879.976775319999</v>
      </c>
      <c r="E57" s="460">
        <v>14853.27716082</v>
      </c>
      <c r="F57" s="460">
        <v>6800.9312135200098</v>
      </c>
      <c r="G57" s="460">
        <v>2165.59236302</v>
      </c>
      <c r="H57" s="460">
        <v>1165.43831879</v>
      </c>
      <c r="I57" s="460">
        <v>481.67010016</v>
      </c>
      <c r="J57" s="460">
        <v>483.50340183999998</v>
      </c>
      <c r="K57" s="460">
        <v>1305.9020216599999</v>
      </c>
      <c r="L57" s="460">
        <v>9556.6966989699904</v>
      </c>
      <c r="M57" s="383"/>
      <c r="N57" s="451">
        <v>0.63211718168492503</v>
      </c>
      <c r="O57" s="383"/>
      <c r="P57" s="457">
        <f t="shared" si="13"/>
        <v>53425.382041449993</v>
      </c>
    </row>
    <row r="58" spans="2:16" x14ac:dyDescent="0.25">
      <c r="B58" s="461" t="s">
        <v>2859</v>
      </c>
      <c r="C58" s="460">
        <v>887.99140361000104</v>
      </c>
      <c r="D58" s="460">
        <v>1504.3383934599999</v>
      </c>
      <c r="E58" s="460">
        <v>1024.26424978</v>
      </c>
      <c r="F58" s="460">
        <v>200.14949536</v>
      </c>
      <c r="G58" s="460">
        <v>95.736936700000001</v>
      </c>
      <c r="H58" s="460">
        <v>14.95938196</v>
      </c>
      <c r="I58" s="460">
        <v>30.305917340000001</v>
      </c>
      <c r="J58" s="460">
        <v>39.11569969</v>
      </c>
      <c r="K58" s="460">
        <v>15.46900419</v>
      </c>
      <c r="L58" s="460">
        <v>10.98202476</v>
      </c>
      <c r="M58" s="383"/>
      <c r="N58" s="451">
        <v>0.36166380183722402</v>
      </c>
      <c r="O58" s="383"/>
      <c r="P58" s="457">
        <f t="shared" si="13"/>
        <v>3823.3125068500012</v>
      </c>
    </row>
    <row r="59" spans="2:16" x14ac:dyDescent="0.25">
      <c r="B59" s="461" t="s">
        <v>2858</v>
      </c>
      <c r="C59" s="460">
        <v>391.27877063</v>
      </c>
      <c r="D59" s="460">
        <v>256.34271795000001</v>
      </c>
      <c r="E59" s="460">
        <v>162.99756855000001</v>
      </c>
      <c r="F59" s="460">
        <v>113.21709805</v>
      </c>
      <c r="G59" s="460">
        <v>93.909076549999995</v>
      </c>
      <c r="H59" s="460">
        <v>57.70904599</v>
      </c>
      <c r="I59" s="460">
        <v>19.666061890000002</v>
      </c>
      <c r="J59" s="460">
        <v>42.097200950000001</v>
      </c>
      <c r="K59" s="460">
        <v>9.2321165300000008</v>
      </c>
      <c r="L59" s="460">
        <v>61.42436764</v>
      </c>
      <c r="M59" s="383"/>
      <c r="N59" s="451">
        <v>0.42713476624389601</v>
      </c>
      <c r="O59" s="383"/>
      <c r="P59" s="457">
        <f t="shared" si="13"/>
        <v>1207.87402473</v>
      </c>
    </row>
    <row r="60" spans="2:16" ht="30" x14ac:dyDescent="0.25">
      <c r="B60" s="461" t="s">
        <v>2857</v>
      </c>
      <c r="C60" s="460">
        <v>0.28894395</v>
      </c>
      <c r="D60" s="460">
        <v>0.33276365000000002</v>
      </c>
      <c r="E60" s="460"/>
      <c r="F60" s="460"/>
      <c r="G60" s="460">
        <v>26.166843279999998</v>
      </c>
      <c r="H60" s="460"/>
      <c r="I60" s="460"/>
      <c r="J60" s="460"/>
      <c r="K60" s="460"/>
      <c r="L60" s="460"/>
      <c r="M60" s="383"/>
      <c r="N60" s="451">
        <v>0.74217713213863501</v>
      </c>
      <c r="O60" s="383"/>
      <c r="P60" s="457">
        <f t="shared" si="13"/>
        <v>26.788550879999999</v>
      </c>
    </row>
    <row r="61" spans="2:16" x14ac:dyDescent="0.25">
      <c r="B61" s="461" t="s">
        <v>2856</v>
      </c>
      <c r="C61" s="460">
        <v>67.717601119999998</v>
      </c>
      <c r="D61" s="460">
        <v>44.808064649999999</v>
      </c>
      <c r="E61" s="460">
        <v>35.90558927</v>
      </c>
      <c r="F61" s="460">
        <v>1.7498134400000001</v>
      </c>
      <c r="G61" s="460"/>
      <c r="H61" s="460"/>
      <c r="I61" s="460"/>
      <c r="J61" s="460"/>
      <c r="K61" s="460"/>
      <c r="L61" s="460">
        <v>1.2432653499999999</v>
      </c>
      <c r="M61" s="383"/>
      <c r="N61" s="451">
        <v>0.28224227278583702</v>
      </c>
      <c r="O61" s="383"/>
      <c r="P61" s="457">
        <f t="shared" si="13"/>
        <v>151.42433382999999</v>
      </c>
    </row>
    <row r="62" spans="2:16" x14ac:dyDescent="0.25">
      <c r="B62" s="461" t="s">
        <v>2867</v>
      </c>
      <c r="C62" s="460">
        <v>16.376863870000001</v>
      </c>
      <c r="D62" s="460">
        <v>0.14606255000000001</v>
      </c>
      <c r="E62" s="460"/>
      <c r="F62" s="460">
        <v>8.9357989999999998E-2</v>
      </c>
      <c r="G62" s="460">
        <v>4.729394E-2</v>
      </c>
      <c r="H62" s="460">
        <v>7.3630989999999993E-2</v>
      </c>
      <c r="I62" s="460"/>
      <c r="J62" s="460"/>
      <c r="K62" s="460"/>
      <c r="L62" s="460">
        <v>7.5526899999999994E-2</v>
      </c>
      <c r="M62" s="383"/>
      <c r="N62" s="451">
        <v>5.5191656864385798E-2</v>
      </c>
      <c r="O62" s="383"/>
      <c r="P62" s="457">
        <f t="shared" si="13"/>
        <v>16.808736240000002</v>
      </c>
    </row>
    <row r="63" spans="2:16" ht="30" x14ac:dyDescent="0.25">
      <c r="B63" s="461" t="s">
        <v>2866</v>
      </c>
      <c r="C63" s="460">
        <v>265.91446020000001</v>
      </c>
      <c r="D63" s="460">
        <v>687.33008336</v>
      </c>
      <c r="E63" s="460">
        <v>1380.4729189100001</v>
      </c>
      <c r="F63" s="460">
        <v>631.10895621999998</v>
      </c>
      <c r="G63" s="460">
        <v>436.92541310000001</v>
      </c>
      <c r="H63" s="460">
        <v>86.036165999999994</v>
      </c>
      <c r="I63" s="460">
        <v>140.76589053000001</v>
      </c>
      <c r="J63" s="460">
        <v>122.4842752</v>
      </c>
      <c r="K63" s="460">
        <v>25.498164670000001</v>
      </c>
      <c r="L63" s="460">
        <v>488.50443856999999</v>
      </c>
      <c r="M63" s="383"/>
      <c r="N63" s="451">
        <v>0.621504988771858</v>
      </c>
      <c r="O63" s="383"/>
      <c r="P63" s="457">
        <f t="shared" si="13"/>
        <v>4265.0407667600002</v>
      </c>
    </row>
    <row r="64" spans="2:16" x14ac:dyDescent="0.25">
      <c r="B64" s="461" t="s">
        <v>133</v>
      </c>
      <c r="C64" s="460">
        <v>4.3660363499999999</v>
      </c>
      <c r="D64" s="460">
        <v>0.27693445</v>
      </c>
      <c r="E64" s="460"/>
      <c r="F64" s="460"/>
      <c r="G64" s="460"/>
      <c r="H64" s="460"/>
      <c r="I64" s="460"/>
      <c r="J64" s="460"/>
      <c r="K64" s="460"/>
      <c r="L64" s="460"/>
      <c r="M64" s="383"/>
      <c r="N64" s="451">
        <v>7.8331234894168197E-2</v>
      </c>
      <c r="O64" s="383"/>
      <c r="P64" s="457">
        <f t="shared" si="13"/>
        <v>4.6429707999999996</v>
      </c>
    </row>
    <row r="65" spans="2:16" x14ac:dyDescent="0.25">
      <c r="C65" s="460"/>
      <c r="D65" s="460"/>
      <c r="E65" s="460"/>
      <c r="F65" s="460"/>
      <c r="G65" s="460"/>
      <c r="H65" s="460"/>
      <c r="I65" s="460"/>
      <c r="J65" s="460"/>
      <c r="K65" s="460"/>
      <c r="L65" s="460"/>
      <c r="M65" s="383"/>
      <c r="N65" s="383"/>
      <c r="O65" s="383"/>
      <c r="P65" s="456"/>
    </row>
    <row r="66" spans="2:16" x14ac:dyDescent="0.25">
      <c r="B66" s="459" t="s">
        <v>135</v>
      </c>
      <c r="C66" s="458">
        <f>SUM(C55:C65)</f>
        <v>8123.2766462200052</v>
      </c>
      <c r="D66" s="458">
        <f t="shared" ref="D66:L66" si="14">SUM(D55:D65)</f>
        <v>15432.90706802</v>
      </c>
      <c r="E66" s="458">
        <f t="shared" si="14"/>
        <v>18227.51025548</v>
      </c>
      <c r="F66" s="458">
        <f t="shared" si="14"/>
        <v>7832.9635718300106</v>
      </c>
      <c r="G66" s="458">
        <f t="shared" si="14"/>
        <v>2841.8187427300008</v>
      </c>
      <c r="H66" s="458">
        <f t="shared" si="14"/>
        <v>1334.9262179800003</v>
      </c>
      <c r="I66" s="458">
        <f t="shared" si="14"/>
        <v>683.41316508</v>
      </c>
      <c r="J66" s="458">
        <f t="shared" si="14"/>
        <v>690.32566955999994</v>
      </c>
      <c r="K66" s="458">
        <f t="shared" si="14"/>
        <v>1357.99708261</v>
      </c>
      <c r="L66" s="458">
        <f t="shared" si="14"/>
        <v>10130.307409799991</v>
      </c>
      <c r="M66" s="383"/>
      <c r="N66" s="448">
        <v>0.59373251358840096</v>
      </c>
      <c r="O66" s="383"/>
      <c r="P66" s="457">
        <f>SUM(C66:L66)</f>
        <v>66655.445829310003</v>
      </c>
    </row>
    <row r="67" spans="2:16" x14ac:dyDescent="0.25">
      <c r="C67" s="383"/>
      <c r="D67" s="383"/>
      <c r="E67" s="383"/>
      <c r="F67" s="383"/>
      <c r="G67" s="383"/>
      <c r="H67" s="383"/>
      <c r="I67" s="383"/>
      <c r="J67" s="383"/>
      <c r="K67" s="383"/>
      <c r="L67" s="383"/>
      <c r="M67" s="383"/>
      <c r="N67" s="383"/>
      <c r="O67" s="383"/>
      <c r="P67" s="456"/>
    </row>
    <row r="71" spans="2:16" ht="15.75" x14ac:dyDescent="0.25">
      <c r="B71" s="565" t="s">
        <v>2881</v>
      </c>
    </row>
    <row r="72" spans="2:16" ht="3.75" customHeight="1" x14ac:dyDescent="0.25">
      <c r="B72" s="565"/>
    </row>
    <row r="73" spans="2:16" x14ac:dyDescent="0.25">
      <c r="B73" s="471" t="s">
        <v>2880</v>
      </c>
      <c r="C73" s="567"/>
      <c r="D73" s="567"/>
      <c r="E73" s="566"/>
      <c r="F73" s="566"/>
      <c r="G73" s="566"/>
      <c r="H73" s="566"/>
      <c r="I73" s="566"/>
      <c r="J73" s="566"/>
      <c r="K73" s="566"/>
      <c r="L73" s="566"/>
      <c r="M73" s="383"/>
      <c r="N73" s="566"/>
    </row>
    <row r="74" spans="2:16" x14ac:dyDescent="0.25">
      <c r="B74" s="421"/>
      <c r="C74" s="617" t="s">
        <v>2879</v>
      </c>
      <c r="D74" s="617"/>
      <c r="E74" s="617"/>
      <c r="F74" s="617"/>
      <c r="G74" s="617"/>
      <c r="H74" s="617"/>
      <c r="I74" s="617"/>
      <c r="J74" s="617"/>
      <c r="K74" s="617"/>
      <c r="L74" s="617"/>
      <c r="M74" s="383"/>
      <c r="N74" s="421"/>
    </row>
    <row r="75" spans="2:16" x14ac:dyDescent="0.25">
      <c r="B75" s="421"/>
      <c r="C75" s="455" t="s">
        <v>2878</v>
      </c>
      <c r="D75" s="455" t="s">
        <v>2877</v>
      </c>
      <c r="E75" s="455" t="s">
        <v>2876</v>
      </c>
      <c r="F75" s="455" t="s">
        <v>2875</v>
      </c>
      <c r="G75" s="455" t="s">
        <v>2874</v>
      </c>
      <c r="H75" s="455" t="s">
        <v>2873</v>
      </c>
      <c r="I75" s="455" t="s">
        <v>2872</v>
      </c>
      <c r="J75" s="455" t="s">
        <v>2871</v>
      </c>
      <c r="K75" s="455" t="s">
        <v>2870</v>
      </c>
      <c r="L75" s="455" t="s">
        <v>2869</v>
      </c>
      <c r="M75" s="383"/>
      <c r="N75" s="455" t="s">
        <v>2868</v>
      </c>
    </row>
    <row r="76" spans="2:16" x14ac:dyDescent="0.25">
      <c r="B76" s="383"/>
      <c r="C76" s="454"/>
      <c r="D76" s="454"/>
      <c r="E76" s="454"/>
      <c r="F76" s="454"/>
      <c r="G76" s="454"/>
      <c r="H76" s="454"/>
      <c r="I76" s="454"/>
      <c r="J76" s="454"/>
      <c r="K76" s="454"/>
      <c r="L76" s="454"/>
      <c r="M76" s="383"/>
      <c r="N76" s="383"/>
    </row>
    <row r="77" spans="2:16" x14ac:dyDescent="0.25">
      <c r="B77" s="453" t="s">
        <v>2862</v>
      </c>
      <c r="C77" s="452">
        <f t="shared" ref="C77:L86" si="15">C55/$P55</f>
        <v>0.19972987436398285</v>
      </c>
      <c r="D77" s="452">
        <f t="shared" si="15"/>
        <v>0.54942886801470758</v>
      </c>
      <c r="E77" s="452">
        <f t="shared" si="15"/>
        <v>0.21019485805240073</v>
      </c>
      <c r="F77" s="452">
        <f t="shared" si="15"/>
        <v>2.3608479067538254E-2</v>
      </c>
      <c r="G77" s="452">
        <f t="shared" si="15"/>
        <v>6.5317825512815767E-3</v>
      </c>
      <c r="H77" s="452">
        <f t="shared" si="15"/>
        <v>2.8691365567563788E-3</v>
      </c>
      <c r="I77" s="452">
        <f t="shared" si="15"/>
        <v>3.0665972246961388E-3</v>
      </c>
      <c r="J77" s="452">
        <f t="shared" si="15"/>
        <v>8.7080673689101924E-4</v>
      </c>
      <c r="K77" s="452">
        <f t="shared" si="15"/>
        <v>5.2825778974579932E-4</v>
      </c>
      <c r="L77" s="452">
        <f t="shared" si="15"/>
        <v>3.1713396419995529E-3</v>
      </c>
      <c r="M77" s="383"/>
      <c r="N77" s="451">
        <v>0.32103040069583999</v>
      </c>
    </row>
    <row r="78" spans="2:16" x14ac:dyDescent="0.25">
      <c r="B78" s="453" t="s">
        <v>2861</v>
      </c>
      <c r="C78" s="452">
        <f t="shared" si="15"/>
        <v>0.27620740602714028</v>
      </c>
      <c r="D78" s="452">
        <f t="shared" si="15"/>
        <v>0.60232650162657664</v>
      </c>
      <c r="E78" s="452">
        <f t="shared" si="15"/>
        <v>0.11179716785283866</v>
      </c>
      <c r="F78" s="452">
        <f t="shared" si="15"/>
        <v>6.8284929009401274E-3</v>
      </c>
      <c r="G78" s="452">
        <f t="shared" si="15"/>
        <v>0</v>
      </c>
      <c r="H78" s="452">
        <f t="shared" si="15"/>
        <v>2.8404315925041894E-3</v>
      </c>
      <c r="I78" s="452">
        <f t="shared" si="15"/>
        <v>0</v>
      </c>
      <c r="J78" s="452">
        <f t="shared" si="15"/>
        <v>0</v>
      </c>
      <c r="K78" s="452">
        <f t="shared" si="15"/>
        <v>0</v>
      </c>
      <c r="L78" s="452">
        <f t="shared" si="15"/>
        <v>0</v>
      </c>
      <c r="M78" s="383"/>
      <c r="N78" s="451">
        <v>0.26799369826677899</v>
      </c>
    </row>
    <row r="79" spans="2:16" x14ac:dyDescent="0.25">
      <c r="B79" s="453" t="s">
        <v>2860</v>
      </c>
      <c r="C79" s="452">
        <f t="shared" si="15"/>
        <v>0.10729720159796952</v>
      </c>
      <c r="D79" s="452">
        <f t="shared" si="15"/>
        <v>0.20364808560243497</v>
      </c>
      <c r="E79" s="452">
        <f t="shared" si="15"/>
        <v>0.27801910989230005</v>
      </c>
      <c r="F79" s="452">
        <f t="shared" si="15"/>
        <v>0.12729775536735552</v>
      </c>
      <c r="G79" s="452">
        <f t="shared" si="15"/>
        <v>4.0534897089548723E-2</v>
      </c>
      <c r="H79" s="452">
        <f t="shared" si="15"/>
        <v>2.1814318854768259E-2</v>
      </c>
      <c r="I79" s="452">
        <f t="shared" si="15"/>
        <v>9.0157539685218734E-3</v>
      </c>
      <c r="J79" s="452">
        <f t="shared" si="15"/>
        <v>9.050069149994561E-3</v>
      </c>
      <c r="K79" s="452">
        <f t="shared" si="15"/>
        <v>2.4443475587068671E-2</v>
      </c>
      <c r="L79" s="452">
        <f t="shared" si="15"/>
        <v>0.17887933289003799</v>
      </c>
      <c r="M79" s="383"/>
      <c r="N79" s="451">
        <v>0.63211718168492503</v>
      </c>
    </row>
    <row r="80" spans="2:16" x14ac:dyDescent="0.25">
      <c r="B80" s="453" t="s">
        <v>2859</v>
      </c>
      <c r="C80" s="452">
        <f t="shared" si="15"/>
        <v>0.23225708126632069</v>
      </c>
      <c r="D80" s="452">
        <f t="shared" si="15"/>
        <v>0.39346466990725099</v>
      </c>
      <c r="E80" s="452">
        <f t="shared" si="15"/>
        <v>0.26789969377205936</v>
      </c>
      <c r="F80" s="452">
        <f t="shared" si="15"/>
        <v>5.2349760842568864E-2</v>
      </c>
      <c r="G80" s="452">
        <f t="shared" si="15"/>
        <v>2.5040311648203969E-2</v>
      </c>
      <c r="H80" s="452">
        <f t="shared" si="15"/>
        <v>3.9126757054774274E-3</v>
      </c>
      <c r="I80" s="452">
        <f t="shared" si="15"/>
        <v>7.9266126652484444E-3</v>
      </c>
      <c r="J80" s="452">
        <f t="shared" si="15"/>
        <v>1.0230840304034455E-2</v>
      </c>
      <c r="K80" s="452">
        <f t="shared" si="15"/>
        <v>4.0459690810743581E-3</v>
      </c>
      <c r="L80" s="452">
        <f t="shared" si="15"/>
        <v>2.8723848077613747E-3</v>
      </c>
      <c r="M80" s="383"/>
      <c r="N80" s="451">
        <v>0.36166380183722402</v>
      </c>
    </row>
    <row r="81" spans="2:14" x14ac:dyDescent="0.25">
      <c r="B81" s="453" t="s">
        <v>2858</v>
      </c>
      <c r="C81" s="452">
        <f t="shared" si="15"/>
        <v>0.32394004889496969</v>
      </c>
      <c r="D81" s="452">
        <f t="shared" si="15"/>
        <v>0.21222636856298083</v>
      </c>
      <c r="E81" s="452">
        <f t="shared" si="15"/>
        <v>0.13494583475825253</v>
      </c>
      <c r="F81" s="452">
        <f t="shared" si="15"/>
        <v>9.3732538105791116E-2</v>
      </c>
      <c r="G81" s="452">
        <f t="shared" si="15"/>
        <v>7.7747409603407772E-2</v>
      </c>
      <c r="H81" s="452">
        <f t="shared" si="15"/>
        <v>4.7777371487808834E-2</v>
      </c>
      <c r="I81" s="452">
        <f t="shared" si="15"/>
        <v>1.6281550465824465E-2</v>
      </c>
      <c r="J81" s="452">
        <f t="shared" si="15"/>
        <v>3.4852310827207439E-2</v>
      </c>
      <c r="K81" s="452">
        <f t="shared" si="15"/>
        <v>7.6432776440106707E-3</v>
      </c>
      <c r="L81" s="452">
        <f t="shared" si="15"/>
        <v>5.0853289649746704E-2</v>
      </c>
      <c r="M81" s="383"/>
      <c r="N81" s="451">
        <v>0.42713476624389601</v>
      </c>
    </row>
    <row r="82" spans="2:14" ht="30" x14ac:dyDescent="0.25">
      <c r="B82" s="453" t="s">
        <v>2857</v>
      </c>
      <c r="C82" s="452">
        <f t="shared" si="15"/>
        <v>1.0786098557340106E-2</v>
      </c>
      <c r="D82" s="452">
        <f t="shared" si="15"/>
        <v>1.2421860797570699E-2</v>
      </c>
      <c r="E82" s="452">
        <f t="shared" si="15"/>
        <v>0</v>
      </c>
      <c r="F82" s="452">
        <f t="shared" si="15"/>
        <v>0</v>
      </c>
      <c r="G82" s="452">
        <f t="shared" si="15"/>
        <v>0.97679204064508918</v>
      </c>
      <c r="H82" s="452">
        <f t="shared" si="15"/>
        <v>0</v>
      </c>
      <c r="I82" s="452">
        <f t="shared" si="15"/>
        <v>0</v>
      </c>
      <c r="J82" s="452">
        <f t="shared" si="15"/>
        <v>0</v>
      </c>
      <c r="K82" s="452">
        <f t="shared" si="15"/>
        <v>0</v>
      </c>
      <c r="L82" s="452">
        <f t="shared" si="15"/>
        <v>0</v>
      </c>
      <c r="M82" s="383"/>
      <c r="N82" s="451">
        <v>0.74217713213863501</v>
      </c>
    </row>
    <row r="83" spans="2:14" x14ac:dyDescent="0.25">
      <c r="B83" s="453" t="s">
        <v>2856</v>
      </c>
      <c r="C83" s="452">
        <f t="shared" si="15"/>
        <v>0.44720422013561384</v>
      </c>
      <c r="D83" s="452">
        <f t="shared" si="15"/>
        <v>0.29591059453036656</v>
      </c>
      <c r="E83" s="452">
        <f t="shared" si="15"/>
        <v>0.23711901754383966</v>
      </c>
      <c r="F83" s="452">
        <f t="shared" si="15"/>
        <v>1.1555695149793217E-2</v>
      </c>
      <c r="G83" s="452">
        <f t="shared" si="15"/>
        <v>0</v>
      </c>
      <c r="H83" s="452">
        <f t="shared" si="15"/>
        <v>0</v>
      </c>
      <c r="I83" s="452">
        <f t="shared" si="15"/>
        <v>0</v>
      </c>
      <c r="J83" s="452">
        <f t="shared" si="15"/>
        <v>0</v>
      </c>
      <c r="K83" s="452">
        <f t="shared" si="15"/>
        <v>0</v>
      </c>
      <c r="L83" s="452">
        <f t="shared" si="15"/>
        <v>8.2104726403867175E-3</v>
      </c>
      <c r="M83" s="383"/>
      <c r="N83" s="451">
        <v>0.28224227278583702</v>
      </c>
    </row>
    <row r="84" spans="2:14" x14ac:dyDescent="0.25">
      <c r="B84" s="453" t="s">
        <v>2867</v>
      </c>
      <c r="C84" s="452">
        <f t="shared" si="15"/>
        <v>0.97430667220702361</v>
      </c>
      <c r="D84" s="452">
        <f t="shared" si="15"/>
        <v>8.6896806466873321E-3</v>
      </c>
      <c r="E84" s="452">
        <f t="shared" si="15"/>
        <v>0</v>
      </c>
      <c r="F84" s="452">
        <f t="shared" si="15"/>
        <v>5.3161634952277647E-3</v>
      </c>
      <c r="G84" s="452">
        <f t="shared" si="15"/>
        <v>2.8136523367803166E-3</v>
      </c>
      <c r="H84" s="452">
        <f t="shared" si="15"/>
        <v>4.3805190913032014E-3</v>
      </c>
      <c r="I84" s="452">
        <f t="shared" si="15"/>
        <v>0</v>
      </c>
      <c r="J84" s="452">
        <f t="shared" si="15"/>
        <v>0</v>
      </c>
      <c r="K84" s="452">
        <f t="shared" si="15"/>
        <v>0</v>
      </c>
      <c r="L84" s="452">
        <f t="shared" si="15"/>
        <v>4.493312222977686E-3</v>
      </c>
      <c r="M84" s="383"/>
      <c r="N84" s="451">
        <v>5.5191656864385798E-2</v>
      </c>
    </row>
    <row r="85" spans="2:14" ht="30" x14ac:dyDescent="0.25">
      <c r="B85" s="453" t="s">
        <v>2866</v>
      </c>
      <c r="C85" s="452">
        <f t="shared" si="15"/>
        <v>6.2347460374219531E-2</v>
      </c>
      <c r="D85" s="452">
        <f t="shared" si="15"/>
        <v>0.16115439944133059</v>
      </c>
      <c r="E85" s="452">
        <f t="shared" si="15"/>
        <v>0.32367168203147006</v>
      </c>
      <c r="F85" s="452">
        <f t="shared" si="15"/>
        <v>0.14797254955652653</v>
      </c>
      <c r="G85" s="452">
        <f t="shared" si="15"/>
        <v>0.10244343184365778</v>
      </c>
      <c r="H85" s="452">
        <f t="shared" si="15"/>
        <v>2.0172413513730284E-2</v>
      </c>
      <c r="I85" s="452">
        <f t="shared" si="15"/>
        <v>3.3004582658874522E-2</v>
      </c>
      <c r="J85" s="452">
        <f t="shared" si="15"/>
        <v>2.8718195651163011E-2</v>
      </c>
      <c r="K85" s="452">
        <f t="shared" si="15"/>
        <v>5.9784105391728877E-3</v>
      </c>
      <c r="L85" s="452">
        <f t="shared" si="15"/>
        <v>0.11453687438985476</v>
      </c>
      <c r="M85" s="383"/>
      <c r="N85" s="451">
        <v>0.621504988771858</v>
      </c>
    </row>
    <row r="86" spans="2:14" x14ac:dyDescent="0.25">
      <c r="B86" s="453" t="s">
        <v>133</v>
      </c>
      <c r="C86" s="452">
        <f t="shared" si="15"/>
        <v>0.94035404013309765</v>
      </c>
      <c r="D86" s="452">
        <f t="shared" si="15"/>
        <v>5.9645959866902465E-2</v>
      </c>
      <c r="E86" s="452">
        <f t="shared" si="15"/>
        <v>0</v>
      </c>
      <c r="F86" s="452">
        <f t="shared" si="15"/>
        <v>0</v>
      </c>
      <c r="G86" s="452">
        <f t="shared" si="15"/>
        <v>0</v>
      </c>
      <c r="H86" s="452">
        <f t="shared" si="15"/>
        <v>0</v>
      </c>
      <c r="I86" s="452">
        <f t="shared" si="15"/>
        <v>0</v>
      </c>
      <c r="J86" s="452">
        <f t="shared" si="15"/>
        <v>0</v>
      </c>
      <c r="K86" s="452">
        <f t="shared" si="15"/>
        <v>0</v>
      </c>
      <c r="L86" s="452">
        <f t="shared" si="15"/>
        <v>0</v>
      </c>
      <c r="M86" s="383"/>
      <c r="N86" s="451">
        <v>7.8331234894168197E-2</v>
      </c>
    </row>
    <row r="87" spans="2:14" x14ac:dyDescent="0.25">
      <c r="B87" s="383"/>
      <c r="C87" s="595"/>
      <c r="D87" s="595"/>
      <c r="E87" s="595"/>
      <c r="F87" s="595"/>
      <c r="G87" s="595"/>
      <c r="H87" s="595"/>
      <c r="I87" s="595"/>
      <c r="J87" s="595"/>
      <c r="K87" s="595"/>
      <c r="L87" s="595"/>
      <c r="M87" s="383"/>
      <c r="N87" s="383"/>
    </row>
    <row r="88" spans="2:14" x14ac:dyDescent="0.25">
      <c r="B88" s="434" t="s">
        <v>135</v>
      </c>
      <c r="C88" s="449">
        <f t="shared" ref="C88:L88" si="16">C66/$P66</f>
        <v>0.12186966188812146</v>
      </c>
      <c r="D88" s="449">
        <f t="shared" si="16"/>
        <v>0.23153257586094758</v>
      </c>
      <c r="E88" s="449">
        <f t="shared" si="16"/>
        <v>0.27345868036284177</v>
      </c>
      <c r="F88" s="449">
        <f t="shared" si="16"/>
        <v>0.11751423269883327</v>
      </c>
      <c r="G88" s="449">
        <f t="shared" si="16"/>
        <v>4.2634457055576169E-2</v>
      </c>
      <c r="H88" s="449">
        <f t="shared" si="16"/>
        <v>2.0027264109799128E-2</v>
      </c>
      <c r="I88" s="449">
        <f t="shared" si="16"/>
        <v>1.0252923171950142E-2</v>
      </c>
      <c r="J88" s="449">
        <f t="shared" si="16"/>
        <v>1.0356628194007926E-2</v>
      </c>
      <c r="K88" s="449">
        <f t="shared" si="16"/>
        <v>2.0373385335798865E-2</v>
      </c>
      <c r="L88" s="449">
        <f t="shared" si="16"/>
        <v>0.15198019132212376</v>
      </c>
      <c r="M88" s="383"/>
      <c r="N88" s="448">
        <v>0.59373251358840096</v>
      </c>
    </row>
    <row r="92" spans="2:14" x14ac:dyDescent="0.25">
      <c r="N92" s="370" t="s">
        <v>2716</v>
      </c>
    </row>
  </sheetData>
  <mergeCells count="4">
    <mergeCell ref="C8:L8"/>
    <mergeCell ref="C30:L30"/>
    <mergeCell ref="C52:L52"/>
    <mergeCell ref="C74:L74"/>
  </mergeCells>
  <hyperlinks>
    <hyperlink ref="N92" location="Contents!A1" display="To Frontpage" xr:uid="{00000000-0004-0000-0C00-00000000000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pageSetUpPr fitToPage="1"/>
  </sheetPr>
  <dimension ref="A5:K71"/>
  <sheetViews>
    <sheetView zoomScale="70" zoomScaleNormal="70" workbookViewId="0">
      <selection activeCell="K15" sqref="K15"/>
    </sheetView>
  </sheetViews>
  <sheetFormatPr defaultColWidth="9.140625" defaultRowHeight="15" x14ac:dyDescent="0.25"/>
  <cols>
    <col min="1" max="1" width="4.7109375" style="397" customWidth="1"/>
    <col min="2" max="2" width="30.28515625" style="397" customWidth="1"/>
    <col min="3" max="8" width="27.42578125" style="397" customWidth="1"/>
    <col min="9" max="9" width="25.7109375" style="397" customWidth="1"/>
    <col min="10" max="10" width="16.42578125" style="397" bestFit="1" customWidth="1"/>
    <col min="11" max="11" width="26.7109375" style="397" bestFit="1" customWidth="1"/>
    <col min="12" max="16384" width="9.140625" style="397"/>
  </cols>
  <sheetData>
    <row r="5" spans="2:9" ht="15.75" x14ac:dyDescent="0.25">
      <c r="B5" s="572" t="s">
        <v>2905</v>
      </c>
    </row>
    <row r="6" spans="2:9" ht="3.75" customHeight="1" x14ac:dyDescent="0.25">
      <c r="B6" s="565"/>
    </row>
    <row r="7" spans="2:9" x14ac:dyDescent="0.25">
      <c r="B7" s="476" t="s">
        <v>2684</v>
      </c>
      <c r="C7" s="476"/>
      <c r="D7" s="475"/>
      <c r="E7" s="475"/>
      <c r="F7" s="475"/>
      <c r="G7" s="475"/>
      <c r="H7" s="475"/>
      <c r="I7" s="475"/>
    </row>
    <row r="8" spans="2:9" x14ac:dyDescent="0.25">
      <c r="B8" s="463"/>
      <c r="C8" s="463"/>
      <c r="D8" s="463"/>
      <c r="E8" s="463"/>
      <c r="F8" s="463"/>
      <c r="G8" s="463"/>
      <c r="H8" s="463"/>
      <c r="I8" s="463"/>
    </row>
    <row r="9" spans="2:9" ht="30" x14ac:dyDescent="0.25">
      <c r="B9" s="463"/>
      <c r="C9" s="462" t="s">
        <v>2904</v>
      </c>
      <c r="D9" s="462" t="s">
        <v>2903</v>
      </c>
      <c r="E9" s="462" t="s">
        <v>2902</v>
      </c>
      <c r="F9" s="462" t="s">
        <v>2901</v>
      </c>
      <c r="G9" s="462" t="s">
        <v>2900</v>
      </c>
      <c r="H9" s="462" t="s">
        <v>2899</v>
      </c>
      <c r="I9" s="462" t="s">
        <v>135</v>
      </c>
    </row>
    <row r="11" spans="2:9" x14ac:dyDescent="0.25">
      <c r="B11" s="461" t="s">
        <v>2862</v>
      </c>
      <c r="C11" s="474">
        <v>349.80374283999998</v>
      </c>
      <c r="D11" s="474">
        <v>717.737487820002</v>
      </c>
      <c r="E11" s="474">
        <v>613.17594657999996</v>
      </c>
      <c r="F11" s="474">
        <v>873.685061090001</v>
      </c>
      <c r="G11" s="474">
        <v>1034.3296210000001</v>
      </c>
      <c r="H11" s="474"/>
      <c r="I11" s="474">
        <f t="shared" ref="I11:I20" si="0">SUM(C11:H11)</f>
        <v>3588.7318593300033</v>
      </c>
    </row>
    <row r="12" spans="2:9" x14ac:dyDescent="0.25">
      <c r="B12" s="461" t="s">
        <v>2861</v>
      </c>
      <c r="C12" s="474">
        <v>20.525730830000001</v>
      </c>
      <c r="D12" s="474">
        <v>40.140645130000003</v>
      </c>
      <c r="E12" s="474">
        <v>28.66608055</v>
      </c>
      <c r="F12" s="474">
        <v>30.174503179999999</v>
      </c>
      <c r="G12" s="474">
        <v>25.93307875</v>
      </c>
      <c r="H12" s="474"/>
      <c r="I12" s="474">
        <f t="shared" si="0"/>
        <v>145.44003844</v>
      </c>
    </row>
    <row r="13" spans="2:9" x14ac:dyDescent="0.25">
      <c r="B13" s="461" t="s">
        <v>2860</v>
      </c>
      <c r="C13" s="474">
        <v>18191.93054831</v>
      </c>
      <c r="D13" s="474">
        <v>5605.7096691099996</v>
      </c>
      <c r="E13" s="474">
        <v>7377.7360305700104</v>
      </c>
      <c r="F13" s="474">
        <v>11694.826114420001</v>
      </c>
      <c r="G13" s="474">
        <v>10555.17967904</v>
      </c>
      <c r="H13" s="474"/>
      <c r="I13" s="474">
        <f t="shared" si="0"/>
        <v>53425.382041450008</v>
      </c>
    </row>
    <row r="14" spans="2:9" x14ac:dyDescent="0.25">
      <c r="B14" s="461" t="s">
        <v>2859</v>
      </c>
      <c r="C14" s="474">
        <v>2199.5251588400001</v>
      </c>
      <c r="D14" s="474">
        <v>184.16695652999999</v>
      </c>
      <c r="E14" s="474">
        <v>109.89140811999999</v>
      </c>
      <c r="F14" s="474">
        <v>578.69781019000004</v>
      </c>
      <c r="G14" s="474">
        <v>751.03117317000101</v>
      </c>
      <c r="H14" s="474"/>
      <c r="I14" s="474">
        <f t="shared" si="0"/>
        <v>3823.3125068500012</v>
      </c>
    </row>
    <row r="15" spans="2:9" x14ac:dyDescent="0.25">
      <c r="B15" s="461" t="s">
        <v>2858</v>
      </c>
      <c r="C15" s="474">
        <v>415.68810675999998</v>
      </c>
      <c r="D15" s="474">
        <v>127.08464293</v>
      </c>
      <c r="E15" s="474">
        <v>116.35366931</v>
      </c>
      <c r="F15" s="474">
        <v>209.64590426999999</v>
      </c>
      <c r="G15" s="474">
        <v>339.10170146000002</v>
      </c>
      <c r="H15" s="474"/>
      <c r="I15" s="474">
        <f t="shared" si="0"/>
        <v>1207.87402473</v>
      </c>
    </row>
    <row r="16" spans="2:9" ht="30" x14ac:dyDescent="0.25">
      <c r="B16" s="461" t="s">
        <v>2857</v>
      </c>
      <c r="C16" s="474">
        <v>5.6327599999999997E-3</v>
      </c>
      <c r="D16" s="474">
        <v>0.33276365000000002</v>
      </c>
      <c r="E16" s="474">
        <v>26.180320909999999</v>
      </c>
      <c r="F16" s="474">
        <v>0.24969611999999999</v>
      </c>
      <c r="G16" s="474">
        <v>2.013744E-2</v>
      </c>
      <c r="H16" s="474"/>
      <c r="I16" s="474">
        <f t="shared" si="0"/>
        <v>26.788550879999999</v>
      </c>
    </row>
    <row r="17" spans="1:11" x14ac:dyDescent="0.25">
      <c r="B17" s="461" t="s">
        <v>2856</v>
      </c>
      <c r="C17" s="474">
        <v>89.773518050000007</v>
      </c>
      <c r="D17" s="474">
        <v>4.0386763200000004</v>
      </c>
      <c r="E17" s="474">
        <v>8.1094198599999991</v>
      </c>
      <c r="F17" s="474">
        <v>25.281206260000001</v>
      </c>
      <c r="G17" s="474">
        <v>24.221513340000001</v>
      </c>
      <c r="H17" s="474"/>
      <c r="I17" s="474">
        <f t="shared" si="0"/>
        <v>151.42433383000002</v>
      </c>
    </row>
    <row r="18" spans="1:11" x14ac:dyDescent="0.25">
      <c r="B18" s="461" t="s">
        <v>2895</v>
      </c>
      <c r="C18" s="474">
        <v>0.23935169000000001</v>
      </c>
      <c r="D18" s="474">
        <v>3.3001292100000001</v>
      </c>
      <c r="E18" s="474">
        <v>1.8518834799999999</v>
      </c>
      <c r="F18" s="474">
        <v>5.7966034000000004</v>
      </c>
      <c r="G18" s="474">
        <v>5.6207684599999999</v>
      </c>
      <c r="H18" s="474"/>
      <c r="I18" s="474">
        <f t="shared" si="0"/>
        <v>16.808736240000002</v>
      </c>
    </row>
    <row r="19" spans="1:11" ht="30" x14ac:dyDescent="0.25">
      <c r="B19" s="461" t="s">
        <v>2866</v>
      </c>
      <c r="C19" s="474">
        <v>806.12414878000004</v>
      </c>
      <c r="D19" s="474">
        <v>854.83931925000002</v>
      </c>
      <c r="E19" s="474">
        <v>412.96363411999999</v>
      </c>
      <c r="F19" s="474">
        <v>1142.0670254300001</v>
      </c>
      <c r="G19" s="474">
        <v>1049.0466391800001</v>
      </c>
      <c r="H19" s="474"/>
      <c r="I19" s="474">
        <f t="shared" si="0"/>
        <v>4265.0407667600002</v>
      </c>
    </row>
    <row r="20" spans="1:11" x14ac:dyDescent="0.25">
      <c r="B20" s="461" t="s">
        <v>133</v>
      </c>
      <c r="C20" s="474"/>
      <c r="D20" s="474"/>
      <c r="E20" s="474">
        <v>0.12155680000000001</v>
      </c>
      <c r="F20" s="474">
        <v>1.5281828</v>
      </c>
      <c r="G20" s="474">
        <v>2.9932311999999999</v>
      </c>
      <c r="H20" s="474"/>
      <c r="I20" s="474">
        <f t="shared" si="0"/>
        <v>4.6429707999999996</v>
      </c>
    </row>
    <row r="21" spans="1:11" x14ac:dyDescent="0.25">
      <c r="C21" s="474"/>
      <c r="D21" s="474"/>
      <c r="E21" s="474"/>
      <c r="F21" s="474"/>
      <c r="G21" s="474"/>
      <c r="H21" s="474"/>
      <c r="I21" s="474"/>
    </row>
    <row r="22" spans="1:11" x14ac:dyDescent="0.25">
      <c r="B22" s="473" t="s">
        <v>135</v>
      </c>
      <c r="C22" s="432">
        <f t="shared" ref="C22:I22" si="1">SUM(C11:C21)</f>
        <v>22073.615938859999</v>
      </c>
      <c r="D22" s="432">
        <f t="shared" si="1"/>
        <v>7537.3502899500008</v>
      </c>
      <c r="E22" s="432">
        <f t="shared" si="1"/>
        <v>8695.0499503000119</v>
      </c>
      <c r="F22" s="432">
        <f t="shared" si="1"/>
        <v>14561.952107160003</v>
      </c>
      <c r="G22" s="432">
        <f t="shared" si="1"/>
        <v>13787.477543040002</v>
      </c>
      <c r="H22" s="432">
        <f t="shared" si="1"/>
        <v>0</v>
      </c>
      <c r="I22" s="432">
        <f t="shared" si="1"/>
        <v>66655.445829310018</v>
      </c>
    </row>
    <row r="24" spans="1:11" x14ac:dyDescent="0.25">
      <c r="A24" s="383"/>
      <c r="B24" s="383"/>
      <c r="C24" s="383"/>
      <c r="D24" s="383"/>
      <c r="E24" s="383"/>
      <c r="F24" s="383"/>
      <c r="G24" s="383"/>
      <c r="H24" s="383"/>
      <c r="I24" s="383"/>
    </row>
    <row r="25" spans="1:11" x14ac:dyDescent="0.25">
      <c r="A25" s="383"/>
      <c r="B25" s="402" t="s">
        <v>2898</v>
      </c>
      <c r="C25" s="383"/>
      <c r="D25" s="383"/>
      <c r="E25" s="383"/>
      <c r="F25" s="383"/>
      <c r="G25" s="383"/>
      <c r="H25" s="383"/>
      <c r="I25" s="383"/>
    </row>
    <row r="26" spans="1:11" x14ac:dyDescent="0.25">
      <c r="A26" s="383"/>
      <c r="B26" s="383"/>
      <c r="C26" s="383"/>
      <c r="D26" s="383"/>
      <c r="E26" s="383"/>
      <c r="F26" s="383"/>
      <c r="G26" s="383"/>
      <c r="H26" s="383"/>
      <c r="I26" s="383"/>
    </row>
    <row r="27" spans="1:11" ht="15.75" x14ac:dyDescent="0.25">
      <c r="A27" s="383"/>
      <c r="B27" s="564" t="s">
        <v>2897</v>
      </c>
      <c r="C27" s="383"/>
      <c r="D27" s="383"/>
      <c r="E27" s="383"/>
      <c r="F27" s="383"/>
      <c r="G27" s="383"/>
      <c r="H27" s="383"/>
      <c r="I27" s="383"/>
    </row>
    <row r="28" spans="1:11" ht="6" customHeight="1" x14ac:dyDescent="0.25">
      <c r="A28" s="383"/>
      <c r="B28" s="564"/>
      <c r="C28" s="383"/>
      <c r="D28" s="383"/>
      <c r="E28" s="383"/>
      <c r="F28" s="383"/>
      <c r="G28" s="383"/>
      <c r="H28" s="383"/>
      <c r="I28" s="383"/>
    </row>
    <row r="29" spans="1:11" x14ac:dyDescent="0.25">
      <c r="A29" s="383"/>
      <c r="B29" s="471" t="s">
        <v>2684</v>
      </c>
      <c r="C29" s="471"/>
      <c r="D29" s="470"/>
      <c r="E29" s="470"/>
      <c r="F29" s="470"/>
      <c r="G29" s="470"/>
      <c r="H29" s="470"/>
      <c r="I29" s="470"/>
      <c r="J29" s="470"/>
      <c r="K29" s="470"/>
    </row>
    <row r="30" spans="1:11" x14ac:dyDescent="0.25">
      <c r="A30" s="383"/>
      <c r="B30" s="421"/>
      <c r="C30" s="421"/>
      <c r="D30" s="421"/>
      <c r="E30" s="421"/>
      <c r="F30" s="421"/>
      <c r="G30" s="421"/>
      <c r="H30" s="421"/>
      <c r="I30" s="421"/>
      <c r="J30" s="421"/>
      <c r="K30" s="421"/>
    </row>
    <row r="31" spans="1:11" x14ac:dyDescent="0.25">
      <c r="A31" s="383"/>
      <c r="B31" s="421"/>
      <c r="C31" s="455" t="s">
        <v>531</v>
      </c>
      <c r="D31" s="455" t="s">
        <v>533</v>
      </c>
      <c r="E31" s="455" t="s">
        <v>535</v>
      </c>
      <c r="F31" s="455" t="s">
        <v>2</v>
      </c>
      <c r="G31" s="455" t="s">
        <v>554</v>
      </c>
      <c r="H31" s="455" t="s">
        <v>564</v>
      </c>
      <c r="I31" s="455" t="s">
        <v>6</v>
      </c>
      <c r="J31" s="472" t="s">
        <v>567</v>
      </c>
      <c r="K31" s="472" t="s">
        <v>2896</v>
      </c>
    </row>
    <row r="32" spans="1:11" x14ac:dyDescent="0.25">
      <c r="A32" s="383"/>
      <c r="B32" s="383"/>
      <c r="C32" s="383"/>
      <c r="D32" s="383"/>
      <c r="E32" s="383"/>
      <c r="F32" s="383"/>
      <c r="G32" s="383"/>
      <c r="H32" s="383"/>
      <c r="I32" s="383"/>
      <c r="J32" s="383"/>
      <c r="K32" s="383"/>
    </row>
    <row r="33" spans="1:11" x14ac:dyDescent="0.25">
      <c r="A33" s="383"/>
      <c r="B33" s="453" t="s">
        <v>2862</v>
      </c>
      <c r="C33" s="450"/>
      <c r="D33" s="450"/>
      <c r="E33" s="450"/>
      <c r="F33" s="450"/>
      <c r="G33" s="450"/>
      <c r="H33" s="450"/>
      <c r="I33" s="450"/>
      <c r="J33" s="450"/>
      <c r="K33" s="450"/>
    </row>
    <row r="34" spans="1:11" x14ac:dyDescent="0.25">
      <c r="A34" s="383"/>
      <c r="B34" s="453" t="s">
        <v>2861</v>
      </c>
      <c r="C34" s="450"/>
      <c r="D34" s="450"/>
      <c r="E34" s="450"/>
      <c r="F34" s="450"/>
      <c r="G34" s="450"/>
      <c r="H34" s="450"/>
      <c r="I34" s="450"/>
      <c r="J34" s="450"/>
      <c r="K34" s="450"/>
    </row>
    <row r="35" spans="1:11" x14ac:dyDescent="0.25">
      <c r="A35" s="383"/>
      <c r="B35" s="453" t="s">
        <v>2860</v>
      </c>
      <c r="C35" s="450"/>
      <c r="D35" s="450"/>
      <c r="E35" s="450"/>
      <c r="F35" s="450"/>
      <c r="G35" s="450"/>
      <c r="H35" s="450"/>
      <c r="I35" s="450"/>
      <c r="J35" s="450"/>
      <c r="K35" s="450"/>
    </row>
    <row r="36" spans="1:11" x14ac:dyDescent="0.25">
      <c r="A36" s="383"/>
      <c r="B36" s="453" t="s">
        <v>2859</v>
      </c>
      <c r="C36" s="450"/>
      <c r="D36" s="450"/>
      <c r="E36" s="450"/>
      <c r="F36" s="450"/>
      <c r="G36" s="450"/>
      <c r="H36" s="450"/>
      <c r="I36" s="450"/>
      <c r="J36" s="450"/>
      <c r="K36" s="450"/>
    </row>
    <row r="37" spans="1:11" x14ac:dyDescent="0.25">
      <c r="A37" s="383"/>
      <c r="B37" s="453" t="s">
        <v>2858</v>
      </c>
      <c r="C37" s="450"/>
      <c r="D37" s="450"/>
      <c r="E37" s="450"/>
      <c r="F37" s="450"/>
      <c r="G37" s="450"/>
      <c r="H37" s="450"/>
      <c r="I37" s="450"/>
      <c r="J37" s="450"/>
      <c r="K37" s="450"/>
    </row>
    <row r="38" spans="1:11" ht="30" x14ac:dyDescent="0.25">
      <c r="A38" s="383"/>
      <c r="B38" s="453" t="s">
        <v>2857</v>
      </c>
      <c r="C38" s="450"/>
      <c r="D38" s="450"/>
      <c r="E38" s="450"/>
      <c r="F38" s="450"/>
      <c r="G38" s="450"/>
      <c r="H38" s="450"/>
      <c r="I38" s="450"/>
      <c r="J38" s="450"/>
      <c r="K38" s="450"/>
    </row>
    <row r="39" spans="1:11" x14ac:dyDescent="0.25">
      <c r="A39" s="383"/>
      <c r="B39" s="453" t="s">
        <v>2856</v>
      </c>
      <c r="C39" s="450"/>
      <c r="D39" s="450"/>
      <c r="E39" s="450"/>
      <c r="F39" s="450"/>
      <c r="G39" s="450"/>
      <c r="H39" s="450"/>
      <c r="I39" s="450"/>
      <c r="J39" s="450"/>
      <c r="K39" s="450"/>
    </row>
    <row r="40" spans="1:11" x14ac:dyDescent="0.25">
      <c r="A40" s="383"/>
      <c r="B40" s="453" t="s">
        <v>2895</v>
      </c>
      <c r="C40" s="450"/>
      <c r="D40" s="450"/>
      <c r="E40" s="450"/>
      <c r="F40" s="450"/>
      <c r="G40" s="450"/>
      <c r="H40" s="450"/>
      <c r="I40" s="450"/>
      <c r="J40" s="450"/>
      <c r="K40" s="450"/>
    </row>
    <row r="41" spans="1:11" ht="30" x14ac:dyDescent="0.25">
      <c r="A41" s="383"/>
      <c r="B41" s="453" t="s">
        <v>2866</v>
      </c>
      <c r="C41" s="450">
        <v>0</v>
      </c>
      <c r="D41" s="450"/>
      <c r="E41" s="450"/>
      <c r="F41" s="450"/>
      <c r="G41" s="450"/>
      <c r="H41" s="450"/>
      <c r="I41" s="450"/>
      <c r="J41" s="450"/>
      <c r="K41" s="450"/>
    </row>
    <row r="42" spans="1:11" x14ac:dyDescent="0.25">
      <c r="A42" s="383"/>
      <c r="B42" s="453" t="s">
        <v>133</v>
      </c>
      <c r="C42" s="450">
        <v>0</v>
      </c>
      <c r="D42" s="450"/>
      <c r="E42" s="450"/>
      <c r="F42" s="450"/>
      <c r="G42" s="450"/>
      <c r="H42" s="450"/>
      <c r="I42" s="450"/>
      <c r="J42" s="450"/>
      <c r="K42" s="450"/>
    </row>
    <row r="43" spans="1:11" x14ac:dyDescent="0.25">
      <c r="A43" s="383"/>
      <c r="B43" s="383"/>
      <c r="C43" s="469"/>
      <c r="D43" s="469"/>
      <c r="E43" s="469"/>
      <c r="F43" s="469"/>
      <c r="G43" s="469"/>
      <c r="H43" s="469"/>
      <c r="I43" s="469"/>
      <c r="J43" s="469"/>
      <c r="K43" s="469"/>
    </row>
    <row r="44" spans="1:11" x14ac:dyDescent="0.25">
      <c r="A44" s="383"/>
      <c r="B44" s="468" t="s">
        <v>135</v>
      </c>
      <c r="C44" s="467">
        <f t="shared" ref="C44:K44" si="2">SUM(C33:C43)</f>
        <v>0</v>
      </c>
      <c r="D44" s="467">
        <f t="shared" si="2"/>
        <v>0</v>
      </c>
      <c r="E44" s="467">
        <f t="shared" si="2"/>
        <v>0</v>
      </c>
      <c r="F44" s="467">
        <f t="shared" si="2"/>
        <v>0</v>
      </c>
      <c r="G44" s="467">
        <f t="shared" si="2"/>
        <v>0</v>
      </c>
      <c r="H44" s="467">
        <f t="shared" si="2"/>
        <v>0</v>
      </c>
      <c r="I44" s="467">
        <f t="shared" si="2"/>
        <v>0</v>
      </c>
      <c r="J44" s="467">
        <f t="shared" si="2"/>
        <v>0</v>
      </c>
      <c r="K44" s="467">
        <f t="shared" si="2"/>
        <v>0</v>
      </c>
    </row>
    <row r="45" spans="1:11" x14ac:dyDescent="0.25">
      <c r="A45" s="383"/>
      <c r="B45" s="383"/>
      <c r="C45" s="383"/>
      <c r="D45" s="383"/>
      <c r="E45" s="383"/>
      <c r="F45" s="383"/>
      <c r="G45" s="383"/>
      <c r="H45" s="383"/>
      <c r="I45" s="383"/>
    </row>
    <row r="46" spans="1:11" x14ac:dyDescent="0.25">
      <c r="A46" s="383"/>
      <c r="B46" s="383"/>
      <c r="C46" s="383"/>
      <c r="D46" s="383"/>
      <c r="E46" s="383"/>
      <c r="F46" s="383"/>
      <c r="G46" s="383"/>
      <c r="H46" s="383"/>
      <c r="I46" s="383"/>
    </row>
    <row r="47" spans="1:11" x14ac:dyDescent="0.25">
      <c r="A47" s="383"/>
      <c r="B47" s="383"/>
      <c r="C47" s="383"/>
      <c r="D47" s="383"/>
      <c r="E47" s="383"/>
      <c r="F47" s="383"/>
      <c r="G47" s="383"/>
      <c r="H47" s="383"/>
      <c r="I47" s="383"/>
    </row>
    <row r="48" spans="1:11" x14ac:dyDescent="0.25">
      <c r="A48" s="383"/>
      <c r="B48" s="383"/>
      <c r="C48" s="383"/>
      <c r="D48" s="383"/>
      <c r="E48" s="383"/>
      <c r="F48" s="383"/>
      <c r="G48" s="383"/>
      <c r="H48" s="383"/>
      <c r="I48" s="383"/>
    </row>
    <row r="49" spans="1:9" ht="15.75" x14ac:dyDescent="0.25">
      <c r="A49" s="383"/>
      <c r="B49" s="564" t="s">
        <v>2894</v>
      </c>
      <c r="C49" s="383"/>
      <c r="D49" s="383"/>
      <c r="E49" s="383"/>
      <c r="F49" s="383"/>
      <c r="G49" s="383"/>
      <c r="H49" s="383"/>
      <c r="I49" s="383"/>
    </row>
    <row r="50" spans="1:9" ht="6" customHeight="1" x14ac:dyDescent="0.25">
      <c r="A50" s="383"/>
      <c r="B50" s="564"/>
      <c r="C50" s="383"/>
      <c r="D50" s="383"/>
      <c r="E50" s="383"/>
      <c r="F50" s="383"/>
      <c r="G50" s="383"/>
      <c r="H50" s="383"/>
      <c r="I50" s="383"/>
    </row>
    <row r="51" spans="1:9" x14ac:dyDescent="0.25">
      <c r="A51" s="383"/>
      <c r="B51" s="471" t="s">
        <v>2684</v>
      </c>
      <c r="C51" s="471"/>
      <c r="D51" s="470"/>
      <c r="E51" s="470"/>
      <c r="F51" s="470"/>
      <c r="G51" s="470"/>
      <c r="H51" s="470"/>
      <c r="I51" s="470"/>
    </row>
    <row r="52" spans="1:9" x14ac:dyDescent="0.25">
      <c r="A52" s="383"/>
      <c r="B52" s="421"/>
      <c r="C52" s="421"/>
      <c r="D52" s="421"/>
      <c r="E52" s="421"/>
      <c r="F52" s="421"/>
      <c r="G52" s="421"/>
      <c r="H52" s="421"/>
      <c r="I52" s="421"/>
    </row>
    <row r="53" spans="1:9" x14ac:dyDescent="0.25">
      <c r="A53" s="383"/>
      <c r="B53" s="421"/>
      <c r="C53" s="455" t="s">
        <v>2893</v>
      </c>
      <c r="D53" s="455" t="s">
        <v>2892</v>
      </c>
      <c r="E53" s="455" t="s">
        <v>2891</v>
      </c>
      <c r="F53" s="455" t="s">
        <v>2890</v>
      </c>
      <c r="G53" s="455" t="s">
        <v>2889</v>
      </c>
      <c r="H53" s="455" t="s">
        <v>2888</v>
      </c>
      <c r="I53" s="455" t="s">
        <v>2887</v>
      </c>
    </row>
    <row r="54" spans="1:9" x14ac:dyDescent="0.25">
      <c r="A54" s="383"/>
      <c r="B54" s="383"/>
      <c r="C54" s="383"/>
      <c r="D54" s="383"/>
      <c r="E54" s="383"/>
      <c r="F54" s="383"/>
      <c r="G54" s="383"/>
      <c r="H54" s="383"/>
      <c r="I54" s="383"/>
    </row>
    <row r="55" spans="1:9" x14ac:dyDescent="0.25">
      <c r="A55" s="383"/>
      <c r="B55" s="453" t="s">
        <v>2862</v>
      </c>
      <c r="C55" s="450"/>
      <c r="D55" s="450"/>
      <c r="E55" s="450"/>
      <c r="F55" s="450"/>
      <c r="G55" s="450"/>
      <c r="H55" s="450"/>
      <c r="I55" s="450"/>
    </row>
    <row r="56" spans="1:9" x14ac:dyDescent="0.25">
      <c r="A56" s="383"/>
      <c r="B56" s="453" t="s">
        <v>2861</v>
      </c>
      <c r="C56" s="450"/>
      <c r="D56" s="450"/>
      <c r="E56" s="450"/>
      <c r="F56" s="450"/>
      <c r="G56" s="450"/>
      <c r="H56" s="450"/>
      <c r="I56" s="450"/>
    </row>
    <row r="57" spans="1:9" x14ac:dyDescent="0.25">
      <c r="A57" s="383"/>
      <c r="B57" s="453" t="s">
        <v>2860</v>
      </c>
      <c r="C57" s="450"/>
      <c r="D57" s="450"/>
      <c r="E57" s="450"/>
      <c r="F57" s="450"/>
      <c r="G57" s="450"/>
      <c r="H57" s="450"/>
      <c r="I57" s="450"/>
    </row>
    <row r="58" spans="1:9" x14ac:dyDescent="0.25">
      <c r="A58" s="383"/>
      <c r="B58" s="453" t="s">
        <v>2859</v>
      </c>
      <c r="C58" s="450"/>
      <c r="D58" s="450"/>
      <c r="E58" s="450"/>
      <c r="F58" s="450"/>
      <c r="G58" s="450"/>
      <c r="H58" s="450"/>
      <c r="I58" s="450"/>
    </row>
    <row r="59" spans="1:9" x14ac:dyDescent="0.25">
      <c r="A59" s="383"/>
      <c r="B59" s="453" t="s">
        <v>2858</v>
      </c>
      <c r="C59" s="450"/>
      <c r="D59" s="450"/>
      <c r="E59" s="450"/>
      <c r="F59" s="450"/>
      <c r="G59" s="450"/>
      <c r="H59" s="450"/>
      <c r="I59" s="450"/>
    </row>
    <row r="60" spans="1:9" ht="30" x14ac:dyDescent="0.25">
      <c r="A60" s="383"/>
      <c r="B60" s="453" t="s">
        <v>2857</v>
      </c>
      <c r="C60" s="450"/>
      <c r="D60" s="450"/>
      <c r="E60" s="450"/>
      <c r="F60" s="450"/>
      <c r="G60" s="450"/>
      <c r="H60" s="450"/>
      <c r="I60" s="450"/>
    </row>
    <row r="61" spans="1:9" x14ac:dyDescent="0.25">
      <c r="A61" s="383"/>
      <c r="B61" s="453" t="s">
        <v>2856</v>
      </c>
      <c r="C61" s="450"/>
      <c r="D61" s="450"/>
      <c r="E61" s="450"/>
      <c r="F61" s="450"/>
      <c r="G61" s="450"/>
      <c r="H61" s="450"/>
      <c r="I61" s="450"/>
    </row>
    <row r="62" spans="1:9" x14ac:dyDescent="0.25">
      <c r="A62" s="383"/>
      <c r="B62" s="453" t="s">
        <v>2867</v>
      </c>
      <c r="C62" s="450"/>
      <c r="D62" s="450"/>
      <c r="E62" s="450"/>
      <c r="F62" s="450"/>
      <c r="G62" s="450"/>
      <c r="H62" s="450"/>
      <c r="I62" s="450"/>
    </row>
    <row r="63" spans="1:9" ht="30" x14ac:dyDescent="0.25">
      <c r="A63" s="383"/>
      <c r="B63" s="453" t="s">
        <v>2866</v>
      </c>
      <c r="C63" s="450"/>
      <c r="D63" s="450"/>
      <c r="E63" s="450"/>
      <c r="F63" s="450"/>
      <c r="G63" s="450"/>
      <c r="H63" s="450"/>
      <c r="I63" s="450"/>
    </row>
    <row r="64" spans="1:9" x14ac:dyDescent="0.25">
      <c r="A64" s="383"/>
      <c r="B64" s="453" t="s">
        <v>133</v>
      </c>
      <c r="C64" s="450"/>
      <c r="D64" s="450"/>
      <c r="E64" s="450"/>
      <c r="F64" s="450"/>
      <c r="G64" s="450"/>
      <c r="H64" s="450"/>
      <c r="I64" s="450"/>
    </row>
    <row r="65" spans="1:9" x14ac:dyDescent="0.25">
      <c r="A65" s="383"/>
      <c r="B65" s="383"/>
      <c r="C65" s="469"/>
      <c r="D65" s="469"/>
      <c r="E65" s="469"/>
      <c r="F65" s="469"/>
      <c r="G65" s="469"/>
      <c r="H65" s="469"/>
      <c r="I65" s="469"/>
    </row>
    <row r="66" spans="1:9" x14ac:dyDescent="0.25">
      <c r="A66" s="383"/>
      <c r="B66" s="468" t="s">
        <v>135</v>
      </c>
      <c r="C66" s="467"/>
      <c r="D66" s="467"/>
      <c r="E66" s="467"/>
      <c r="F66" s="467"/>
      <c r="G66" s="467"/>
      <c r="H66" s="467"/>
      <c r="I66" s="467"/>
    </row>
    <row r="67" spans="1:9" x14ac:dyDescent="0.25">
      <c r="A67" s="383"/>
      <c r="B67" s="383"/>
      <c r="C67" s="383"/>
      <c r="D67" s="383"/>
      <c r="E67" s="383"/>
      <c r="F67" s="383"/>
      <c r="G67" s="383"/>
      <c r="H67" s="383"/>
      <c r="I67" s="383"/>
    </row>
    <row r="68" spans="1:9" x14ac:dyDescent="0.25">
      <c r="A68" s="383"/>
      <c r="B68" s="383"/>
      <c r="C68" s="383"/>
      <c r="D68" s="383"/>
      <c r="E68" s="383"/>
      <c r="F68" s="383"/>
      <c r="G68" s="383"/>
      <c r="H68" s="383"/>
      <c r="I68" s="383"/>
    </row>
    <row r="69" spans="1:9" x14ac:dyDescent="0.25">
      <c r="A69" s="383"/>
      <c r="B69" s="383"/>
      <c r="C69" s="383"/>
      <c r="D69" s="383"/>
      <c r="E69" s="383"/>
      <c r="F69" s="383"/>
      <c r="G69" s="383"/>
      <c r="H69" s="383"/>
      <c r="I69" s="383"/>
    </row>
    <row r="71" spans="1:9" x14ac:dyDescent="0.25">
      <c r="I71" s="370" t="s">
        <v>2716</v>
      </c>
    </row>
  </sheetData>
  <hyperlinks>
    <hyperlink ref="I71" location="Contents!A1" display="To Frontpage" xr:uid="{00000000-0004-0000-0D00-000000000000}"/>
  </hyperlinks>
  <pageMargins left="0.70866141732283472" right="0.70866141732283472" top="0.74803149606299213" bottom="0.74803149606299213" header="0.31496062992125984" footer="0.31496062992125984"/>
  <pageSetup paperSize="9" scale="2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243386"/>
    <pageSetUpPr fitToPage="1"/>
  </sheetPr>
  <dimension ref="B5:N64"/>
  <sheetViews>
    <sheetView topLeftCell="A25" zoomScale="70" zoomScaleNormal="70" workbookViewId="0">
      <selection activeCell="C37" sqref="C37:L38"/>
    </sheetView>
  </sheetViews>
  <sheetFormatPr defaultColWidth="9.140625" defaultRowHeight="15" x14ac:dyDescent="0.25"/>
  <cols>
    <col min="1" max="1" width="4.7109375" style="397" customWidth="1"/>
    <col min="2" max="2" width="26.28515625" style="397" customWidth="1"/>
    <col min="3" max="12" width="17.7109375" style="397" customWidth="1"/>
    <col min="13" max="13" width="18" style="397" customWidth="1"/>
    <col min="14" max="16384" width="9.140625" style="397"/>
  </cols>
  <sheetData>
    <row r="5" spans="2:13" ht="15.75" x14ac:dyDescent="0.25">
      <c r="B5" s="565" t="s">
        <v>2921</v>
      </c>
    </row>
    <row r="6" spans="2:13" x14ac:dyDescent="0.25">
      <c r="B6" s="476" t="s">
        <v>2682</v>
      </c>
      <c r="C6" s="475"/>
      <c r="D6" s="475"/>
      <c r="E6" s="475"/>
      <c r="F6" s="475"/>
      <c r="G6" s="475"/>
      <c r="H6" s="475"/>
      <c r="I6" s="475"/>
      <c r="J6" s="475"/>
      <c r="K6" s="475"/>
      <c r="L6" s="475"/>
      <c r="M6" s="475"/>
    </row>
    <row r="7" spans="2:13" x14ac:dyDescent="0.25">
      <c r="B7" s="463"/>
      <c r="C7" s="463"/>
      <c r="D7" s="463"/>
      <c r="E7" s="463"/>
      <c r="F7" s="463"/>
      <c r="G7" s="463"/>
      <c r="H7" s="463"/>
      <c r="I7" s="463"/>
      <c r="J7" s="463"/>
      <c r="K7" s="463"/>
      <c r="L7" s="463"/>
      <c r="M7" s="463"/>
    </row>
    <row r="8" spans="2:13" ht="45" x14ac:dyDescent="0.25">
      <c r="B8" s="463"/>
      <c r="C8" s="436" t="s">
        <v>2862</v>
      </c>
      <c r="D8" s="436" t="s">
        <v>2861</v>
      </c>
      <c r="E8" s="436" t="s">
        <v>2860</v>
      </c>
      <c r="F8" s="436" t="s">
        <v>2859</v>
      </c>
      <c r="G8" s="436" t="s">
        <v>2858</v>
      </c>
      <c r="H8" s="436" t="s">
        <v>2857</v>
      </c>
      <c r="I8" s="436" t="s">
        <v>2856</v>
      </c>
      <c r="J8" s="436" t="s">
        <v>799</v>
      </c>
      <c r="K8" s="436" t="s">
        <v>2855</v>
      </c>
      <c r="L8" s="436" t="s">
        <v>133</v>
      </c>
      <c r="M8" s="435" t="s">
        <v>135</v>
      </c>
    </row>
    <row r="9" spans="2:13" x14ac:dyDescent="0.25">
      <c r="B9" s="383" t="s">
        <v>2916</v>
      </c>
      <c r="M9" s="407">
        <f t="shared" ref="M9:M19" si="0">SUM(C9:L9)</f>
        <v>0</v>
      </c>
    </row>
    <row r="10" spans="2:13" x14ac:dyDescent="0.25">
      <c r="B10" s="383" t="s">
        <v>2915</v>
      </c>
      <c r="C10" s="474"/>
      <c r="D10" s="474"/>
      <c r="E10" s="474">
        <v>4.3609999999999998</v>
      </c>
      <c r="F10" s="474">
        <v>234.55099999999999</v>
      </c>
      <c r="G10" s="474">
        <v>50.539000000000001</v>
      </c>
      <c r="H10" s="474"/>
      <c r="I10" s="474"/>
      <c r="J10" s="474"/>
      <c r="K10" s="474">
        <v>134.76</v>
      </c>
      <c r="L10" s="474"/>
      <c r="M10" s="407">
        <f t="shared" si="0"/>
        <v>424.21099999999996</v>
      </c>
    </row>
    <row r="11" spans="2:13" ht="30" customHeight="1" x14ac:dyDescent="0.25">
      <c r="B11" s="453" t="s">
        <v>2914</v>
      </c>
      <c r="C11" s="474">
        <f t="shared" ref="C11:L11" si="1">SUM(C12:C15)</f>
        <v>1.1884925500000001</v>
      </c>
      <c r="D11" s="474">
        <f t="shared" si="1"/>
        <v>0</v>
      </c>
      <c r="E11" s="474">
        <f t="shared" si="1"/>
        <v>0</v>
      </c>
      <c r="F11" s="474">
        <f t="shared" si="1"/>
        <v>111.54777888999999</v>
      </c>
      <c r="G11" s="474">
        <f t="shared" si="1"/>
        <v>10.37899103</v>
      </c>
      <c r="H11" s="474">
        <f t="shared" si="1"/>
        <v>0</v>
      </c>
      <c r="I11" s="474">
        <f t="shared" si="1"/>
        <v>1.2953990099999999</v>
      </c>
      <c r="J11" s="474">
        <f t="shared" si="1"/>
        <v>0</v>
      </c>
      <c r="K11" s="474">
        <f t="shared" si="1"/>
        <v>146.53773344999999</v>
      </c>
      <c r="L11" s="474">
        <f t="shared" si="1"/>
        <v>0</v>
      </c>
      <c r="M11" s="407">
        <f t="shared" si="0"/>
        <v>270.94839492999995</v>
      </c>
    </row>
    <row r="12" spans="2:13" x14ac:dyDescent="0.25">
      <c r="B12" s="573" t="s">
        <v>2913</v>
      </c>
      <c r="C12" s="474">
        <v>1.1884925500000001</v>
      </c>
      <c r="D12" s="474"/>
      <c r="E12" s="474"/>
      <c r="F12" s="474"/>
      <c r="G12" s="474"/>
      <c r="H12" s="474"/>
      <c r="I12" s="474"/>
      <c r="J12" s="474"/>
      <c r="K12" s="474"/>
      <c r="L12" s="474"/>
      <c r="M12" s="407">
        <f t="shared" si="0"/>
        <v>1.1884925500000001</v>
      </c>
    </row>
    <row r="13" spans="2:13" x14ac:dyDescent="0.25">
      <c r="B13" s="573" t="s">
        <v>2912</v>
      </c>
      <c r="C13" s="474"/>
      <c r="D13" s="474"/>
      <c r="E13" s="474"/>
      <c r="F13" s="474">
        <v>74.967624869999995</v>
      </c>
      <c r="G13" s="474">
        <v>5.5118458400000003</v>
      </c>
      <c r="H13" s="474"/>
      <c r="I13" s="474">
        <v>1.2953990099999999</v>
      </c>
      <c r="J13" s="474"/>
      <c r="K13" s="474">
        <v>63.666755590000001</v>
      </c>
      <c r="L13" s="474"/>
      <c r="M13" s="407">
        <f t="shared" si="0"/>
        <v>145.44162531000001</v>
      </c>
    </row>
    <row r="14" spans="2:13" x14ac:dyDescent="0.25">
      <c r="B14" s="477" t="s">
        <v>2911</v>
      </c>
      <c r="C14" s="474"/>
      <c r="D14" s="474"/>
      <c r="E14" s="474"/>
      <c r="F14" s="474">
        <v>36.580154020000002</v>
      </c>
      <c r="G14" s="474">
        <v>4.8671451899999996</v>
      </c>
      <c r="H14" s="474"/>
      <c r="I14" s="474"/>
      <c r="J14" s="474"/>
      <c r="K14" s="474">
        <v>82.870977859999996</v>
      </c>
      <c r="L14" s="474"/>
      <c r="M14" s="407">
        <f t="shared" si="0"/>
        <v>124.31827706999999</v>
      </c>
    </row>
    <row r="15" spans="2:13" x14ac:dyDescent="0.25">
      <c r="B15" s="477" t="s">
        <v>2910</v>
      </c>
      <c r="C15" s="474"/>
      <c r="D15" s="474"/>
      <c r="E15" s="474"/>
      <c r="F15" s="474"/>
      <c r="G15" s="474"/>
      <c r="H15" s="474"/>
      <c r="I15" s="474"/>
      <c r="J15" s="474"/>
      <c r="K15" s="474"/>
      <c r="L15" s="474"/>
      <c r="M15" s="407">
        <f t="shared" si="0"/>
        <v>0</v>
      </c>
    </row>
    <row r="16" spans="2:13" x14ac:dyDescent="0.25">
      <c r="B16" s="383" t="s">
        <v>2909</v>
      </c>
      <c r="C16" s="474">
        <f t="shared" ref="C16:L16" si="2">SUM(C17:C18)</f>
        <v>0</v>
      </c>
      <c r="D16" s="474">
        <f t="shared" si="2"/>
        <v>0</v>
      </c>
      <c r="E16" s="474">
        <f t="shared" si="2"/>
        <v>0</v>
      </c>
      <c r="F16" s="474">
        <f t="shared" si="2"/>
        <v>0</v>
      </c>
      <c r="G16" s="474">
        <f t="shared" si="2"/>
        <v>0</v>
      </c>
      <c r="H16" s="474">
        <f t="shared" si="2"/>
        <v>0</v>
      </c>
      <c r="I16" s="474">
        <f t="shared" si="2"/>
        <v>0</v>
      </c>
      <c r="J16" s="474">
        <f t="shared" si="2"/>
        <v>0</v>
      </c>
      <c r="K16" s="474">
        <f t="shared" si="2"/>
        <v>0</v>
      </c>
      <c r="L16" s="474">
        <f t="shared" si="2"/>
        <v>0</v>
      </c>
      <c r="M16" s="407">
        <f t="shared" si="0"/>
        <v>0</v>
      </c>
    </row>
    <row r="17" spans="2:13" x14ac:dyDescent="0.25">
      <c r="B17" s="383" t="s">
        <v>2918</v>
      </c>
      <c r="C17" s="474"/>
      <c r="D17" s="474"/>
      <c r="E17" s="474"/>
      <c r="F17" s="474"/>
      <c r="G17" s="474"/>
      <c r="H17" s="474"/>
      <c r="I17" s="474"/>
      <c r="J17" s="474"/>
      <c r="K17" s="474"/>
      <c r="L17" s="474"/>
      <c r="M17" s="407">
        <f t="shared" si="0"/>
        <v>0</v>
      </c>
    </row>
    <row r="18" spans="2:13" x14ac:dyDescent="0.25">
      <c r="B18" s="397" t="s">
        <v>2907</v>
      </c>
      <c r="C18" s="474"/>
      <c r="D18" s="474"/>
      <c r="E18" s="474"/>
      <c r="F18" s="474"/>
      <c r="G18" s="474"/>
      <c r="H18" s="474"/>
      <c r="I18" s="474"/>
      <c r="J18" s="474"/>
      <c r="K18" s="474"/>
      <c r="L18" s="474"/>
      <c r="M18" s="407">
        <f t="shared" si="0"/>
        <v>0</v>
      </c>
    </row>
    <row r="19" spans="2:13" x14ac:dyDescent="0.25">
      <c r="B19" s="397" t="s">
        <v>133</v>
      </c>
      <c r="C19" s="474">
        <v>0</v>
      </c>
      <c r="D19" s="474">
        <v>0</v>
      </c>
      <c r="E19" s="474">
        <v>0</v>
      </c>
      <c r="F19" s="474">
        <v>0</v>
      </c>
      <c r="G19" s="474">
        <v>0</v>
      </c>
      <c r="H19" s="474">
        <v>0</v>
      </c>
      <c r="I19" s="474">
        <v>0</v>
      </c>
      <c r="J19" s="474">
        <v>0</v>
      </c>
      <c r="K19" s="474">
        <v>0</v>
      </c>
      <c r="L19" s="474">
        <v>0</v>
      </c>
      <c r="M19" s="407">
        <f t="shared" si="0"/>
        <v>0</v>
      </c>
    </row>
    <row r="20" spans="2:13" x14ac:dyDescent="0.25">
      <c r="B20" s="473" t="s">
        <v>135</v>
      </c>
      <c r="C20" s="432">
        <f t="shared" ref="C20:M20" si="3">C10+C11+C16</f>
        <v>1.1884925500000001</v>
      </c>
      <c r="D20" s="432">
        <f t="shared" si="3"/>
        <v>0</v>
      </c>
      <c r="E20" s="432">
        <f t="shared" si="3"/>
        <v>4.3609999999999998</v>
      </c>
      <c r="F20" s="432">
        <f t="shared" si="3"/>
        <v>346.09877888999995</v>
      </c>
      <c r="G20" s="432">
        <f t="shared" si="3"/>
        <v>60.917991030000003</v>
      </c>
      <c r="H20" s="432">
        <f t="shared" si="3"/>
        <v>0</v>
      </c>
      <c r="I20" s="432">
        <f t="shared" si="3"/>
        <v>1.2953990099999999</v>
      </c>
      <c r="J20" s="432">
        <f t="shared" si="3"/>
        <v>0</v>
      </c>
      <c r="K20" s="432">
        <f t="shared" si="3"/>
        <v>281.29773345000001</v>
      </c>
      <c r="L20" s="432">
        <f t="shared" si="3"/>
        <v>0</v>
      </c>
      <c r="M20" s="432">
        <f t="shared" si="3"/>
        <v>695.15939492999996</v>
      </c>
    </row>
    <row r="21" spans="2:13" x14ac:dyDescent="0.25">
      <c r="B21" s="478" t="s">
        <v>2920</v>
      </c>
    </row>
    <row r="25" spans="2:13" ht="15.75" x14ac:dyDescent="0.25">
      <c r="B25" s="565" t="s">
        <v>2919</v>
      </c>
    </row>
    <row r="26" spans="2:13" x14ac:dyDescent="0.25">
      <c r="B26" s="476" t="s">
        <v>2680</v>
      </c>
      <c r="C26" s="475"/>
      <c r="D26" s="475"/>
      <c r="E26" s="475"/>
      <c r="F26" s="475"/>
      <c r="G26" s="475"/>
      <c r="H26" s="475"/>
      <c r="I26" s="475"/>
      <c r="J26" s="475"/>
      <c r="K26" s="475"/>
      <c r="L26" s="475"/>
      <c r="M26" s="475"/>
    </row>
    <row r="27" spans="2:13" x14ac:dyDescent="0.25">
      <c r="B27" s="463"/>
      <c r="C27" s="463"/>
      <c r="D27" s="463"/>
      <c r="E27" s="463"/>
      <c r="F27" s="463"/>
      <c r="G27" s="463"/>
      <c r="H27" s="463"/>
      <c r="I27" s="463"/>
      <c r="J27" s="463"/>
      <c r="K27" s="463"/>
      <c r="L27" s="463"/>
      <c r="M27" s="463"/>
    </row>
    <row r="28" spans="2:13" ht="45" x14ac:dyDescent="0.25">
      <c r="B28" s="463"/>
      <c r="C28" s="436" t="s">
        <v>2862</v>
      </c>
      <c r="D28" s="436" t="s">
        <v>2861</v>
      </c>
      <c r="E28" s="436" t="s">
        <v>2860</v>
      </c>
      <c r="F28" s="436" t="s">
        <v>2859</v>
      </c>
      <c r="G28" s="436" t="s">
        <v>2858</v>
      </c>
      <c r="H28" s="436" t="s">
        <v>2857</v>
      </c>
      <c r="I28" s="436" t="s">
        <v>2856</v>
      </c>
      <c r="J28" s="436" t="s">
        <v>799</v>
      </c>
      <c r="K28" s="436" t="s">
        <v>2855</v>
      </c>
      <c r="L28" s="436" t="s">
        <v>133</v>
      </c>
      <c r="M28" s="435" t="s">
        <v>135</v>
      </c>
    </row>
    <row r="29" spans="2:13" x14ac:dyDescent="0.25">
      <c r="B29" s="383" t="s">
        <v>2916</v>
      </c>
      <c r="C29" s="474">
        <v>14.078467959999999</v>
      </c>
      <c r="D29" s="474"/>
      <c r="E29" s="474">
        <v>12332.791237199999</v>
      </c>
      <c r="F29" s="474">
        <v>2531.7676541400001</v>
      </c>
      <c r="G29" s="474">
        <v>874.98170652000101</v>
      </c>
      <c r="H29" s="474"/>
      <c r="I29" s="474">
        <v>26.450763049999999</v>
      </c>
      <c r="J29" s="474"/>
      <c r="K29" s="474">
        <v>51.292079340000001</v>
      </c>
      <c r="L29" s="474">
        <v>2.5064088500000001</v>
      </c>
      <c r="M29" s="407">
        <f t="shared" ref="M29:M39" si="4">SUM(C29:L29)</f>
        <v>15833.86831706</v>
      </c>
    </row>
    <row r="30" spans="2:13" x14ac:dyDescent="0.25">
      <c r="B30" s="383" t="s">
        <v>2915</v>
      </c>
      <c r="C30" s="474">
        <v>915.54411261000496</v>
      </c>
      <c r="D30" s="474">
        <v>39.981355540000003</v>
      </c>
      <c r="E30" s="474">
        <v>1573.3970781600001</v>
      </c>
      <c r="F30" s="474">
        <v>866.25185596000097</v>
      </c>
      <c r="G30" s="474">
        <v>222.23693083000001</v>
      </c>
      <c r="H30" s="474">
        <v>0.62170760000000003</v>
      </c>
      <c r="I30" s="474">
        <v>53.200199939999997</v>
      </c>
      <c r="J30" s="474">
        <v>16.808736240000002</v>
      </c>
      <c r="K30" s="474">
        <v>3063.3560073899998</v>
      </c>
      <c r="L30" s="474">
        <v>2.1365619499999999</v>
      </c>
      <c r="M30" s="407">
        <f t="shared" si="4"/>
        <v>6753.5345462200057</v>
      </c>
    </row>
    <row r="31" spans="2:13" ht="30" x14ac:dyDescent="0.25">
      <c r="B31" s="453" t="s">
        <v>2914</v>
      </c>
      <c r="C31" s="474">
        <f t="shared" ref="C31:L31" si="5">SUM(C32:C35)</f>
        <v>0.44303331000000001</v>
      </c>
      <c r="D31" s="474">
        <f t="shared" si="5"/>
        <v>0</v>
      </c>
      <c r="E31" s="474">
        <f t="shared" si="5"/>
        <v>39501.988654760004</v>
      </c>
      <c r="F31" s="474">
        <f t="shared" si="5"/>
        <v>73.206881079999988</v>
      </c>
      <c r="G31" s="474">
        <f t="shared" si="5"/>
        <v>45.865781630000001</v>
      </c>
      <c r="H31" s="474">
        <f t="shared" si="5"/>
        <v>26.166843279999998</v>
      </c>
      <c r="I31" s="474">
        <f t="shared" si="5"/>
        <v>69.330805799999993</v>
      </c>
      <c r="J31" s="474">
        <f t="shared" si="5"/>
        <v>0</v>
      </c>
      <c r="K31" s="474">
        <f t="shared" si="5"/>
        <v>700.15747449000003</v>
      </c>
      <c r="L31" s="474">
        <f t="shared" si="5"/>
        <v>0</v>
      </c>
      <c r="M31" s="407">
        <f t="shared" si="4"/>
        <v>40417.159474349995</v>
      </c>
    </row>
    <row r="32" spans="2:13" x14ac:dyDescent="0.25">
      <c r="B32" s="573" t="s">
        <v>2913</v>
      </c>
      <c r="C32" s="474"/>
      <c r="D32" s="474"/>
      <c r="E32" s="474"/>
      <c r="F32" s="474"/>
      <c r="G32" s="474"/>
      <c r="H32" s="474"/>
      <c r="I32" s="474"/>
      <c r="J32" s="474"/>
      <c r="K32" s="474"/>
      <c r="L32" s="474"/>
      <c r="M32" s="407">
        <f t="shared" si="4"/>
        <v>0</v>
      </c>
    </row>
    <row r="33" spans="2:13" x14ac:dyDescent="0.25">
      <c r="B33" s="573" t="s">
        <v>2912</v>
      </c>
      <c r="C33" s="474">
        <v>0.44303331000000001</v>
      </c>
      <c r="D33" s="474"/>
      <c r="E33" s="474">
        <v>2240.71549968</v>
      </c>
      <c r="F33" s="474">
        <v>45.340260469999997</v>
      </c>
      <c r="G33" s="474">
        <v>40.2641803</v>
      </c>
      <c r="H33" s="474">
        <v>26.166843279999998</v>
      </c>
      <c r="I33" s="474">
        <v>62.648358389999999</v>
      </c>
      <c r="J33" s="474"/>
      <c r="K33" s="474">
        <v>443.54366119000002</v>
      </c>
      <c r="L33" s="474"/>
      <c r="M33" s="407">
        <f t="shared" si="4"/>
        <v>2859.1218366200001</v>
      </c>
    </row>
    <row r="34" spans="2:13" x14ac:dyDescent="0.25">
      <c r="B34" s="477" t="s">
        <v>2911</v>
      </c>
      <c r="C34" s="474"/>
      <c r="D34" s="474"/>
      <c r="E34" s="474">
        <v>412.91311945000001</v>
      </c>
      <c r="F34" s="474">
        <v>27.866620609999998</v>
      </c>
      <c r="G34" s="474">
        <v>5.6016013300000003</v>
      </c>
      <c r="H34" s="474"/>
      <c r="I34" s="474">
        <v>6.68244741</v>
      </c>
      <c r="J34" s="474"/>
      <c r="K34" s="474">
        <v>225.51073446000001</v>
      </c>
      <c r="L34" s="474"/>
      <c r="M34" s="407">
        <f t="shared" si="4"/>
        <v>678.57452325999998</v>
      </c>
    </row>
    <row r="35" spans="2:13" x14ac:dyDescent="0.25">
      <c r="B35" s="477" t="s">
        <v>2910</v>
      </c>
      <c r="C35" s="474"/>
      <c r="D35" s="474"/>
      <c r="E35" s="474">
        <v>36848.360035630001</v>
      </c>
      <c r="F35" s="474"/>
      <c r="G35" s="474"/>
      <c r="H35" s="474"/>
      <c r="I35" s="474"/>
      <c r="J35" s="474"/>
      <c r="K35" s="474">
        <v>31.103078839999998</v>
      </c>
      <c r="L35" s="474"/>
      <c r="M35" s="407">
        <f t="shared" si="4"/>
        <v>36879.463114470003</v>
      </c>
    </row>
    <row r="36" spans="2:13" x14ac:dyDescent="0.25">
      <c r="B36" s="383" t="s">
        <v>2909</v>
      </c>
      <c r="C36" s="474">
        <f t="shared" ref="C36:L36" si="6">SUM(C37:C38)</f>
        <v>2657.4777529000098</v>
      </c>
      <c r="D36" s="474">
        <f t="shared" si="6"/>
        <v>105.4586829</v>
      </c>
      <c r="E36" s="474">
        <f t="shared" si="6"/>
        <v>12.84407133</v>
      </c>
      <c r="F36" s="474">
        <f t="shared" si="6"/>
        <v>5.9873367799999997</v>
      </c>
      <c r="G36" s="474">
        <f t="shared" si="6"/>
        <v>3.8716147200000002</v>
      </c>
      <c r="H36" s="474">
        <f t="shared" si="6"/>
        <v>0</v>
      </c>
      <c r="I36" s="474">
        <f t="shared" si="6"/>
        <v>1.1471660299999999</v>
      </c>
      <c r="J36" s="474">
        <f t="shared" si="6"/>
        <v>0</v>
      </c>
      <c r="K36" s="474">
        <f t="shared" si="6"/>
        <v>168.93747209</v>
      </c>
      <c r="L36" s="474">
        <f t="shared" si="6"/>
        <v>0</v>
      </c>
      <c r="M36" s="407">
        <f t="shared" si="4"/>
        <v>2955.7240967500097</v>
      </c>
    </row>
    <row r="37" spans="2:13" x14ac:dyDescent="0.25">
      <c r="B37" s="383" t="s">
        <v>2918</v>
      </c>
      <c r="C37" s="474"/>
      <c r="D37" s="474"/>
      <c r="E37" s="474"/>
      <c r="F37" s="474"/>
      <c r="G37" s="474"/>
      <c r="H37" s="474"/>
      <c r="I37" s="474"/>
      <c r="J37" s="474"/>
      <c r="K37" s="474">
        <v>69.163091929999993</v>
      </c>
      <c r="L37" s="474"/>
      <c r="M37" s="407">
        <f t="shared" si="4"/>
        <v>69.163091929999993</v>
      </c>
    </row>
    <row r="38" spans="2:13" x14ac:dyDescent="0.25">
      <c r="B38" s="397" t="s">
        <v>2907</v>
      </c>
      <c r="C38" s="474">
        <v>2657.4777529000098</v>
      </c>
      <c r="D38" s="474">
        <v>105.4586829</v>
      </c>
      <c r="E38" s="474">
        <v>12.84407133</v>
      </c>
      <c r="F38" s="474">
        <v>5.9873367799999997</v>
      </c>
      <c r="G38" s="474">
        <v>3.8716147200000002</v>
      </c>
      <c r="H38" s="474"/>
      <c r="I38" s="474">
        <v>1.1471660299999999</v>
      </c>
      <c r="J38" s="474"/>
      <c r="K38" s="474">
        <v>99.774380160000007</v>
      </c>
      <c r="L38" s="474"/>
      <c r="M38" s="407">
        <f t="shared" si="4"/>
        <v>2886.5610048200097</v>
      </c>
    </row>
    <row r="39" spans="2:13" x14ac:dyDescent="0.25">
      <c r="B39" s="397" t="s">
        <v>2906</v>
      </c>
      <c r="C39" s="474">
        <v>0</v>
      </c>
      <c r="D39" s="474">
        <v>0</v>
      </c>
      <c r="E39" s="474">
        <v>0</v>
      </c>
      <c r="F39" s="474">
        <v>0</v>
      </c>
      <c r="G39" s="474">
        <v>0</v>
      </c>
      <c r="H39" s="474">
        <v>0</v>
      </c>
      <c r="I39" s="474">
        <v>0</v>
      </c>
      <c r="J39" s="474">
        <v>0</v>
      </c>
      <c r="K39" s="474">
        <v>0</v>
      </c>
      <c r="L39" s="474">
        <v>0</v>
      </c>
      <c r="M39" s="407">
        <f t="shared" si="4"/>
        <v>0</v>
      </c>
    </row>
    <row r="40" spans="2:13" x14ac:dyDescent="0.25">
      <c r="B40" s="473" t="s">
        <v>135</v>
      </c>
      <c r="C40" s="432">
        <f>C30+C31+C36+C29</f>
        <v>3587.5433667800148</v>
      </c>
      <c r="D40" s="432">
        <f t="shared" ref="D40:L40" si="7">D30+D31+D36+D29</f>
        <v>145.44003844</v>
      </c>
      <c r="E40" s="432">
        <f t="shared" si="7"/>
        <v>53421.021041450003</v>
      </c>
      <c r="F40" s="432">
        <f t="shared" si="7"/>
        <v>3477.2137279600011</v>
      </c>
      <c r="G40" s="432">
        <f t="shared" si="7"/>
        <v>1146.9560337000012</v>
      </c>
      <c r="H40" s="432">
        <f t="shared" si="7"/>
        <v>26.788550879999999</v>
      </c>
      <c r="I40" s="432">
        <f t="shared" si="7"/>
        <v>150.12893481999998</v>
      </c>
      <c r="J40" s="432">
        <f t="shared" si="7"/>
        <v>16.808736240000002</v>
      </c>
      <c r="K40" s="432">
        <f t="shared" si="7"/>
        <v>3983.7430333099996</v>
      </c>
      <c r="L40" s="432">
        <f t="shared" si="7"/>
        <v>4.6429708000000005</v>
      </c>
      <c r="M40" s="432">
        <f>M30+M31+M36+M29</f>
        <v>65960.286434380017</v>
      </c>
    </row>
    <row r="45" spans="2:13" ht="15.75" x14ac:dyDescent="0.25">
      <c r="B45" s="565" t="s">
        <v>2917</v>
      </c>
    </row>
    <row r="46" spans="2:13" x14ac:dyDescent="0.25">
      <c r="B46" s="476" t="s">
        <v>2678</v>
      </c>
      <c r="C46" s="475"/>
      <c r="D46" s="475"/>
      <c r="E46" s="475"/>
      <c r="F46" s="475"/>
      <c r="G46" s="475"/>
      <c r="H46" s="475"/>
      <c r="I46" s="475"/>
      <c r="J46" s="475"/>
      <c r="K46" s="475"/>
      <c r="L46" s="475"/>
      <c r="M46" s="475"/>
    </row>
    <row r="47" spans="2:13" x14ac:dyDescent="0.25">
      <c r="B47" s="463"/>
      <c r="C47" s="463"/>
      <c r="D47" s="463"/>
      <c r="E47" s="463"/>
      <c r="F47" s="463"/>
      <c r="G47" s="463"/>
      <c r="H47" s="463"/>
      <c r="I47" s="463"/>
      <c r="J47" s="463"/>
      <c r="K47" s="463"/>
      <c r="L47" s="463"/>
      <c r="M47" s="463"/>
    </row>
    <row r="48" spans="2:13" ht="45" x14ac:dyDescent="0.25">
      <c r="B48" s="463"/>
      <c r="C48" s="436" t="s">
        <v>2862</v>
      </c>
      <c r="D48" s="436" t="s">
        <v>2861</v>
      </c>
      <c r="E48" s="436" t="s">
        <v>2860</v>
      </c>
      <c r="F48" s="436" t="s">
        <v>2859</v>
      </c>
      <c r="G48" s="436" t="s">
        <v>2858</v>
      </c>
      <c r="H48" s="436" t="s">
        <v>2857</v>
      </c>
      <c r="I48" s="436" t="s">
        <v>2856</v>
      </c>
      <c r="J48" s="436" t="s">
        <v>799</v>
      </c>
      <c r="K48" s="436" t="s">
        <v>2855</v>
      </c>
      <c r="L48" s="436" t="s">
        <v>133</v>
      </c>
      <c r="M48" s="435" t="s">
        <v>135</v>
      </c>
    </row>
    <row r="49" spans="2:14" x14ac:dyDescent="0.25">
      <c r="B49" s="383" t="s">
        <v>2916</v>
      </c>
      <c r="C49" s="407">
        <f t="shared" ref="C49:M49" si="8">C9+C29</f>
        <v>14.078467959999999</v>
      </c>
      <c r="D49" s="407">
        <f t="shared" si="8"/>
        <v>0</v>
      </c>
      <c r="E49" s="407">
        <f t="shared" si="8"/>
        <v>12332.791237199999</v>
      </c>
      <c r="F49" s="407">
        <f t="shared" si="8"/>
        <v>2531.7676541400001</v>
      </c>
      <c r="G49" s="407">
        <f t="shared" si="8"/>
        <v>874.98170652000101</v>
      </c>
      <c r="H49" s="407">
        <f t="shared" si="8"/>
        <v>0</v>
      </c>
      <c r="I49" s="407">
        <f t="shared" si="8"/>
        <v>26.450763049999999</v>
      </c>
      <c r="J49" s="407">
        <f t="shared" si="8"/>
        <v>0</v>
      </c>
      <c r="K49" s="407">
        <f t="shared" si="8"/>
        <v>51.292079340000001</v>
      </c>
      <c r="L49" s="407">
        <f t="shared" si="8"/>
        <v>2.5064088500000001</v>
      </c>
      <c r="M49" s="407">
        <f t="shared" si="8"/>
        <v>15833.86831706</v>
      </c>
    </row>
    <row r="50" spans="2:14" x14ac:dyDescent="0.25">
      <c r="B50" s="383" t="s">
        <v>2915</v>
      </c>
      <c r="C50" s="407">
        <f t="shared" ref="C50:M50" si="9">C10+C30</f>
        <v>915.54411261000496</v>
      </c>
      <c r="D50" s="407">
        <f t="shared" si="9"/>
        <v>39.981355540000003</v>
      </c>
      <c r="E50" s="407">
        <f t="shared" si="9"/>
        <v>1577.7580781600002</v>
      </c>
      <c r="F50" s="407">
        <f t="shared" si="9"/>
        <v>1100.8028559600009</v>
      </c>
      <c r="G50" s="407">
        <f t="shared" si="9"/>
        <v>272.77593082999999</v>
      </c>
      <c r="H50" s="407">
        <f t="shared" si="9"/>
        <v>0.62170760000000003</v>
      </c>
      <c r="I50" s="407">
        <f t="shared" si="9"/>
        <v>53.200199939999997</v>
      </c>
      <c r="J50" s="407">
        <f t="shared" si="9"/>
        <v>16.808736240000002</v>
      </c>
      <c r="K50" s="407">
        <f t="shared" si="9"/>
        <v>3198.11600739</v>
      </c>
      <c r="L50" s="407">
        <f t="shared" si="9"/>
        <v>2.1365619499999999</v>
      </c>
      <c r="M50" s="407">
        <f t="shared" si="9"/>
        <v>7177.745546220006</v>
      </c>
    </row>
    <row r="51" spans="2:14" ht="30" x14ac:dyDescent="0.25">
      <c r="B51" s="453" t="s">
        <v>2914</v>
      </c>
      <c r="C51" s="407">
        <f t="shared" ref="C51:M51" si="10">C11+C31</f>
        <v>1.63152586</v>
      </c>
      <c r="D51" s="407">
        <f t="shared" si="10"/>
        <v>0</v>
      </c>
      <c r="E51" s="407">
        <f t="shared" si="10"/>
        <v>39501.988654760004</v>
      </c>
      <c r="F51" s="407">
        <f t="shared" si="10"/>
        <v>184.75465996999998</v>
      </c>
      <c r="G51" s="407">
        <f t="shared" si="10"/>
        <v>56.244772660000002</v>
      </c>
      <c r="H51" s="407">
        <f t="shared" si="10"/>
        <v>26.166843279999998</v>
      </c>
      <c r="I51" s="407">
        <f t="shared" si="10"/>
        <v>70.62620480999999</v>
      </c>
      <c r="J51" s="407">
        <f t="shared" si="10"/>
        <v>0</v>
      </c>
      <c r="K51" s="407">
        <f t="shared" si="10"/>
        <v>846.69520794000005</v>
      </c>
      <c r="L51" s="407">
        <f t="shared" si="10"/>
        <v>0</v>
      </c>
      <c r="M51" s="407">
        <f t="shared" si="10"/>
        <v>40688.107869279993</v>
      </c>
    </row>
    <row r="52" spans="2:14" x14ac:dyDescent="0.25">
      <c r="B52" s="573" t="s">
        <v>2913</v>
      </c>
      <c r="C52" s="407">
        <f t="shared" ref="C52:M52" si="11">C12+C32</f>
        <v>1.1884925500000001</v>
      </c>
      <c r="D52" s="407">
        <f t="shared" si="11"/>
        <v>0</v>
      </c>
      <c r="E52" s="407">
        <f t="shared" si="11"/>
        <v>0</v>
      </c>
      <c r="F52" s="407">
        <f t="shared" si="11"/>
        <v>0</v>
      </c>
      <c r="G52" s="407">
        <f t="shared" si="11"/>
        <v>0</v>
      </c>
      <c r="H52" s="407">
        <f t="shared" si="11"/>
        <v>0</v>
      </c>
      <c r="I52" s="407">
        <f t="shared" si="11"/>
        <v>0</v>
      </c>
      <c r="J52" s="407">
        <f t="shared" si="11"/>
        <v>0</v>
      </c>
      <c r="K52" s="407">
        <f t="shared" si="11"/>
        <v>0</v>
      </c>
      <c r="L52" s="407">
        <f t="shared" si="11"/>
        <v>0</v>
      </c>
      <c r="M52" s="407">
        <f t="shared" si="11"/>
        <v>1.1884925500000001</v>
      </c>
    </row>
    <row r="53" spans="2:14" x14ac:dyDescent="0.25">
      <c r="B53" s="573" t="s">
        <v>2912</v>
      </c>
      <c r="C53" s="407">
        <f t="shared" ref="C53:M53" si="12">C13+C33</f>
        <v>0.44303331000000001</v>
      </c>
      <c r="D53" s="407">
        <f t="shared" si="12"/>
        <v>0</v>
      </c>
      <c r="E53" s="407">
        <f t="shared" si="12"/>
        <v>2240.71549968</v>
      </c>
      <c r="F53" s="407">
        <f t="shared" si="12"/>
        <v>120.30788533999998</v>
      </c>
      <c r="G53" s="407">
        <f t="shared" si="12"/>
        <v>45.776026139999999</v>
      </c>
      <c r="H53" s="407">
        <f t="shared" si="12"/>
        <v>26.166843279999998</v>
      </c>
      <c r="I53" s="407">
        <f t="shared" si="12"/>
        <v>63.943757399999996</v>
      </c>
      <c r="J53" s="407">
        <f t="shared" si="12"/>
        <v>0</v>
      </c>
      <c r="K53" s="407">
        <f t="shared" si="12"/>
        <v>507.21041678</v>
      </c>
      <c r="L53" s="407">
        <f t="shared" si="12"/>
        <v>0</v>
      </c>
      <c r="M53" s="407">
        <f t="shared" si="12"/>
        <v>3004.5634619299999</v>
      </c>
    </row>
    <row r="54" spans="2:14" x14ac:dyDescent="0.25">
      <c r="B54" s="477" t="s">
        <v>2911</v>
      </c>
      <c r="C54" s="407">
        <f t="shared" ref="C54:M54" si="13">C14+C34</f>
        <v>0</v>
      </c>
      <c r="D54" s="407">
        <f t="shared" si="13"/>
        <v>0</v>
      </c>
      <c r="E54" s="407">
        <f t="shared" si="13"/>
        <v>412.91311945000001</v>
      </c>
      <c r="F54" s="407">
        <f t="shared" si="13"/>
        <v>64.446774629999993</v>
      </c>
      <c r="G54" s="407">
        <f t="shared" si="13"/>
        <v>10.46874652</v>
      </c>
      <c r="H54" s="407">
        <f t="shared" si="13"/>
        <v>0</v>
      </c>
      <c r="I54" s="407">
        <f t="shared" si="13"/>
        <v>6.68244741</v>
      </c>
      <c r="J54" s="407">
        <f t="shared" si="13"/>
        <v>0</v>
      </c>
      <c r="K54" s="407">
        <f t="shared" si="13"/>
        <v>308.38171232000002</v>
      </c>
      <c r="L54" s="407">
        <f t="shared" si="13"/>
        <v>0</v>
      </c>
      <c r="M54" s="407">
        <f t="shared" si="13"/>
        <v>802.89280033</v>
      </c>
    </row>
    <row r="55" spans="2:14" x14ac:dyDescent="0.25">
      <c r="B55" s="477" t="s">
        <v>2910</v>
      </c>
      <c r="C55" s="407">
        <f t="shared" ref="C55:M55" si="14">C15+C35</f>
        <v>0</v>
      </c>
      <c r="D55" s="407">
        <f t="shared" si="14"/>
        <v>0</v>
      </c>
      <c r="E55" s="407">
        <f t="shared" si="14"/>
        <v>36848.360035630001</v>
      </c>
      <c r="F55" s="407">
        <f t="shared" si="14"/>
        <v>0</v>
      </c>
      <c r="G55" s="407">
        <f t="shared" si="14"/>
        <v>0</v>
      </c>
      <c r="H55" s="407">
        <f t="shared" si="14"/>
        <v>0</v>
      </c>
      <c r="I55" s="407">
        <f t="shared" si="14"/>
        <v>0</v>
      </c>
      <c r="J55" s="407">
        <f t="shared" si="14"/>
        <v>0</v>
      </c>
      <c r="K55" s="407">
        <f t="shared" si="14"/>
        <v>31.103078839999998</v>
      </c>
      <c r="L55" s="407">
        <f t="shared" si="14"/>
        <v>0</v>
      </c>
      <c r="M55" s="407">
        <f t="shared" si="14"/>
        <v>36879.463114470003</v>
      </c>
    </row>
    <row r="56" spans="2:14" x14ac:dyDescent="0.25">
      <c r="B56" s="383" t="s">
        <v>2909</v>
      </c>
      <c r="C56" s="407">
        <f t="shared" ref="C56:M56" si="15">C16+C36</f>
        <v>2657.4777529000098</v>
      </c>
      <c r="D56" s="407">
        <f t="shared" si="15"/>
        <v>105.4586829</v>
      </c>
      <c r="E56" s="407">
        <f t="shared" si="15"/>
        <v>12.84407133</v>
      </c>
      <c r="F56" s="407">
        <f t="shared" si="15"/>
        <v>5.9873367799999997</v>
      </c>
      <c r="G56" s="407">
        <f t="shared" si="15"/>
        <v>3.8716147200000002</v>
      </c>
      <c r="H56" s="407">
        <f t="shared" si="15"/>
        <v>0</v>
      </c>
      <c r="I56" s="407">
        <f t="shared" si="15"/>
        <v>1.1471660299999999</v>
      </c>
      <c r="J56" s="407">
        <f t="shared" si="15"/>
        <v>0</v>
      </c>
      <c r="K56" s="407">
        <f t="shared" si="15"/>
        <v>168.93747209</v>
      </c>
      <c r="L56" s="407">
        <f t="shared" si="15"/>
        <v>0</v>
      </c>
      <c r="M56" s="407">
        <f t="shared" si="15"/>
        <v>2955.7240967500097</v>
      </c>
    </row>
    <row r="57" spans="2:14" x14ac:dyDescent="0.25">
      <c r="B57" s="397" t="s">
        <v>2908</v>
      </c>
      <c r="C57" s="407">
        <f t="shared" ref="C57:M57" si="16">C17+C37</f>
        <v>0</v>
      </c>
      <c r="D57" s="407">
        <f t="shared" si="16"/>
        <v>0</v>
      </c>
      <c r="E57" s="407">
        <f t="shared" si="16"/>
        <v>0</v>
      </c>
      <c r="F57" s="407">
        <f t="shared" si="16"/>
        <v>0</v>
      </c>
      <c r="G57" s="407">
        <f t="shared" si="16"/>
        <v>0</v>
      </c>
      <c r="H57" s="407">
        <f t="shared" si="16"/>
        <v>0</v>
      </c>
      <c r="I57" s="407">
        <f t="shared" si="16"/>
        <v>0</v>
      </c>
      <c r="J57" s="407">
        <f t="shared" si="16"/>
        <v>0</v>
      </c>
      <c r="K57" s="407">
        <f t="shared" si="16"/>
        <v>69.163091929999993</v>
      </c>
      <c r="L57" s="407">
        <f t="shared" si="16"/>
        <v>0</v>
      </c>
      <c r="M57" s="407">
        <f t="shared" si="16"/>
        <v>69.163091929999993</v>
      </c>
    </row>
    <row r="58" spans="2:14" x14ac:dyDescent="0.25">
      <c r="B58" s="397" t="s">
        <v>2907</v>
      </c>
      <c r="C58" s="407">
        <f t="shared" ref="C58:M58" si="17">C18+C38</f>
        <v>2657.4777529000098</v>
      </c>
      <c r="D58" s="407">
        <f t="shared" si="17"/>
        <v>105.4586829</v>
      </c>
      <c r="E58" s="407">
        <f t="shared" si="17"/>
        <v>12.84407133</v>
      </c>
      <c r="F58" s="407">
        <f t="shared" si="17"/>
        <v>5.9873367799999997</v>
      </c>
      <c r="G58" s="407">
        <f t="shared" si="17"/>
        <v>3.8716147200000002</v>
      </c>
      <c r="H58" s="407">
        <f t="shared" si="17"/>
        <v>0</v>
      </c>
      <c r="I58" s="407">
        <f t="shared" si="17"/>
        <v>1.1471660299999999</v>
      </c>
      <c r="J58" s="407">
        <f t="shared" si="17"/>
        <v>0</v>
      </c>
      <c r="K58" s="407">
        <f t="shared" si="17"/>
        <v>99.774380160000007</v>
      </c>
      <c r="L58" s="407">
        <f t="shared" si="17"/>
        <v>0</v>
      </c>
      <c r="M58" s="407">
        <f t="shared" si="17"/>
        <v>2886.5610048200097</v>
      </c>
    </row>
    <row r="59" spans="2:14" x14ac:dyDescent="0.25">
      <c r="B59" s="397" t="s">
        <v>2906</v>
      </c>
      <c r="C59" s="407">
        <f t="shared" ref="C59:M59" si="18">C19+C39</f>
        <v>0</v>
      </c>
      <c r="D59" s="407">
        <f t="shared" si="18"/>
        <v>0</v>
      </c>
      <c r="E59" s="407">
        <f t="shared" si="18"/>
        <v>0</v>
      </c>
      <c r="F59" s="407">
        <f t="shared" si="18"/>
        <v>0</v>
      </c>
      <c r="G59" s="407">
        <f t="shared" si="18"/>
        <v>0</v>
      </c>
      <c r="H59" s="407">
        <f t="shared" si="18"/>
        <v>0</v>
      </c>
      <c r="I59" s="407">
        <f t="shared" si="18"/>
        <v>0</v>
      </c>
      <c r="J59" s="407">
        <f t="shared" si="18"/>
        <v>0</v>
      </c>
      <c r="K59" s="407">
        <f t="shared" si="18"/>
        <v>0</v>
      </c>
      <c r="L59" s="407">
        <f t="shared" si="18"/>
        <v>0</v>
      </c>
      <c r="M59" s="407">
        <f t="shared" si="18"/>
        <v>0</v>
      </c>
    </row>
    <row r="60" spans="2:14" x14ac:dyDescent="0.25">
      <c r="B60" s="473" t="s">
        <v>135</v>
      </c>
      <c r="C60" s="432">
        <f>C50+C51+C56+C49</f>
        <v>3588.7318593300151</v>
      </c>
      <c r="D60" s="432">
        <f t="shared" ref="D60:M60" si="19">D50+D51+D56+D49</f>
        <v>145.44003844</v>
      </c>
      <c r="E60" s="432">
        <f t="shared" si="19"/>
        <v>53425.382041450001</v>
      </c>
      <c r="F60" s="432">
        <f t="shared" si="19"/>
        <v>3823.3125068500012</v>
      </c>
      <c r="G60" s="432">
        <f t="shared" si="19"/>
        <v>1207.8740247300011</v>
      </c>
      <c r="H60" s="432">
        <f t="shared" si="19"/>
        <v>26.788550879999999</v>
      </c>
      <c r="I60" s="432">
        <f t="shared" si="19"/>
        <v>151.42433382999999</v>
      </c>
      <c r="J60" s="432">
        <f t="shared" si="19"/>
        <v>16.808736240000002</v>
      </c>
      <c r="K60" s="432">
        <f t="shared" si="19"/>
        <v>4265.0407667599993</v>
      </c>
      <c r="L60" s="432">
        <f t="shared" si="19"/>
        <v>4.6429708000000005</v>
      </c>
      <c r="M60" s="432">
        <f t="shared" si="19"/>
        <v>66655.445829310018</v>
      </c>
    </row>
    <row r="64" spans="2:14" x14ac:dyDescent="0.25">
      <c r="N64" s="370" t="s">
        <v>2716</v>
      </c>
    </row>
  </sheetData>
  <hyperlinks>
    <hyperlink ref="N64" location="Contents!A1" display="To Frontpage" xr:uid="{00000000-0004-0000-0E00-000000000000}"/>
  </hyperlinks>
  <pageMargins left="0.70866141732283472" right="0.70866141732283472" top="0.74803149606299213" bottom="0.74803149606299213" header="0.31496062992125984" footer="0.31496062992125984"/>
  <pageSetup paperSize="9" scale="26"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B5:N153"/>
  <sheetViews>
    <sheetView topLeftCell="A52" zoomScale="70" zoomScaleNormal="70" zoomScaleSheetLayoutView="100" workbookViewId="0">
      <selection activeCell="L58" sqref="L58"/>
    </sheetView>
  </sheetViews>
  <sheetFormatPr defaultColWidth="9.140625" defaultRowHeight="15" x14ac:dyDescent="0.25"/>
  <cols>
    <col min="1" max="1" width="4.7109375" style="397" customWidth="1"/>
    <col min="2" max="2" width="25.140625" style="397" bestFit="1" customWidth="1"/>
    <col min="3" max="12" width="17.7109375" style="397" customWidth="1"/>
    <col min="13" max="13" width="18.5703125" style="397" bestFit="1" customWidth="1"/>
    <col min="14" max="20" width="9.140625" style="397"/>
    <col min="21" max="21" width="9.140625" style="397" customWidth="1"/>
    <col min="22" max="16384" width="9.140625" style="397"/>
  </cols>
  <sheetData>
    <row r="5" spans="2:13" ht="15.75" x14ac:dyDescent="0.25">
      <c r="B5" s="565" t="s">
        <v>2993</v>
      </c>
    </row>
    <row r="6" spans="2:13" x14ac:dyDescent="0.25">
      <c r="B6" s="476" t="s">
        <v>2676</v>
      </c>
      <c r="C6" s="475"/>
      <c r="D6" s="475"/>
      <c r="E6" s="475"/>
      <c r="F6" s="475"/>
      <c r="G6" s="475"/>
      <c r="H6" s="475"/>
      <c r="I6" s="475"/>
      <c r="J6" s="475"/>
      <c r="K6" s="475"/>
      <c r="L6" s="475"/>
      <c r="M6" s="475"/>
    </row>
    <row r="7" spans="2:13" x14ac:dyDescent="0.25">
      <c r="B7" s="463"/>
      <c r="C7" s="463"/>
      <c r="D7" s="463"/>
      <c r="E7" s="463"/>
      <c r="F7" s="463"/>
      <c r="G7" s="463"/>
      <c r="H7" s="463"/>
      <c r="I7" s="463"/>
      <c r="J7" s="463"/>
      <c r="K7" s="463"/>
      <c r="L7" s="463"/>
      <c r="M7" s="463"/>
    </row>
    <row r="8" spans="2:13" ht="45" x14ac:dyDescent="0.25">
      <c r="B8" s="463"/>
      <c r="C8" s="436" t="s">
        <v>2862</v>
      </c>
      <c r="D8" s="436" t="s">
        <v>2861</v>
      </c>
      <c r="E8" s="436" t="s">
        <v>2860</v>
      </c>
      <c r="F8" s="436" t="s">
        <v>2859</v>
      </c>
      <c r="G8" s="436" t="s">
        <v>2858</v>
      </c>
      <c r="H8" s="436" t="s">
        <v>2857</v>
      </c>
      <c r="I8" s="436" t="s">
        <v>2856</v>
      </c>
      <c r="J8" s="436" t="s">
        <v>799</v>
      </c>
      <c r="K8" s="436" t="s">
        <v>2855</v>
      </c>
      <c r="L8" s="436" t="s">
        <v>133</v>
      </c>
      <c r="M8" s="435" t="s">
        <v>135</v>
      </c>
    </row>
    <row r="9" spans="2:13" x14ac:dyDescent="0.25">
      <c r="B9" s="397" t="s">
        <v>2992</v>
      </c>
      <c r="C9" s="474">
        <v>1.9383140599999999</v>
      </c>
      <c r="D9" s="474">
        <v>0.27250394</v>
      </c>
      <c r="E9" s="474">
        <v>3960.7920868400001</v>
      </c>
      <c r="F9" s="474"/>
      <c r="G9" s="474">
        <v>30.728378330000002</v>
      </c>
      <c r="H9" s="474"/>
      <c r="I9" s="474"/>
      <c r="J9" s="474">
        <v>1.6171640000000001E-2</v>
      </c>
      <c r="K9" s="474">
        <v>70.900675539999995</v>
      </c>
      <c r="L9" s="474"/>
      <c r="M9" s="474">
        <f>SUM(C9:L9)</f>
        <v>4064.64813035</v>
      </c>
    </row>
    <row r="10" spans="2:13" x14ac:dyDescent="0.25">
      <c r="B10" s="397" t="s">
        <v>2991</v>
      </c>
      <c r="C10" s="474">
        <v>4.2994269699999998</v>
      </c>
      <c r="D10" s="474"/>
      <c r="E10" s="474">
        <v>2712.9789526999998</v>
      </c>
      <c r="F10" s="474">
        <v>391.34504763000001</v>
      </c>
      <c r="G10" s="474">
        <v>8.2825577999999993</v>
      </c>
      <c r="H10" s="474"/>
      <c r="I10" s="474">
        <v>6.8063395900000003</v>
      </c>
      <c r="J10" s="474">
        <v>5.8671389999999997E-2</v>
      </c>
      <c r="K10" s="474">
        <v>850.90463852000005</v>
      </c>
      <c r="L10" s="474">
        <v>1.0553852800000001</v>
      </c>
      <c r="M10" s="474">
        <f>SUM(C10:L10)</f>
        <v>3975.7310198799996</v>
      </c>
    </row>
    <row r="11" spans="2:13" x14ac:dyDescent="0.25">
      <c r="B11" s="397" t="s">
        <v>656</v>
      </c>
      <c r="C11" s="474">
        <v>3.6215345600000002</v>
      </c>
      <c r="D11" s="474"/>
      <c r="E11" s="474">
        <v>1531.31028354</v>
      </c>
      <c r="F11" s="474">
        <v>244.94676423000001</v>
      </c>
      <c r="G11" s="474">
        <v>28.08494765</v>
      </c>
      <c r="H11" s="474"/>
      <c r="I11" s="474">
        <v>32.709109759999997</v>
      </c>
      <c r="J11" s="474"/>
      <c r="K11" s="474">
        <v>638.45191765000004</v>
      </c>
      <c r="L11" s="474"/>
      <c r="M11" s="474">
        <f>SUM(C11:L11)</f>
        <v>2479.1245573900005</v>
      </c>
    </row>
    <row r="12" spans="2:13" x14ac:dyDescent="0.25">
      <c r="B12" s="397" t="s">
        <v>658</v>
      </c>
      <c r="C12" s="474">
        <v>36.608483200000002</v>
      </c>
      <c r="D12" s="474">
        <v>1.85142517</v>
      </c>
      <c r="E12" s="474">
        <v>3780.8321102599998</v>
      </c>
      <c r="F12" s="474">
        <v>212.14678259999999</v>
      </c>
      <c r="G12" s="474">
        <v>91.800146139999995</v>
      </c>
      <c r="H12" s="474"/>
      <c r="I12" s="474">
        <v>0.55767537</v>
      </c>
      <c r="J12" s="474">
        <v>0.59187698</v>
      </c>
      <c r="K12" s="474">
        <v>367.14508953000001</v>
      </c>
      <c r="L12" s="474">
        <v>0.27693445</v>
      </c>
      <c r="M12" s="474">
        <f>SUM(C12:L12)</f>
        <v>4491.8105237</v>
      </c>
    </row>
    <row r="13" spans="2:13" x14ac:dyDescent="0.25">
      <c r="B13" s="397" t="s">
        <v>660</v>
      </c>
      <c r="C13" s="474">
        <v>3542.2641005400101</v>
      </c>
      <c r="D13" s="474">
        <v>143.31610932999999</v>
      </c>
      <c r="E13" s="474">
        <v>41439.468608109797</v>
      </c>
      <c r="F13" s="474">
        <v>2974.87391239</v>
      </c>
      <c r="G13" s="474">
        <v>1048.9779948099999</v>
      </c>
      <c r="H13" s="474">
        <v>26.788550879999999</v>
      </c>
      <c r="I13" s="474">
        <v>111.35120911</v>
      </c>
      <c r="J13" s="474">
        <v>16.142016229999999</v>
      </c>
      <c r="K13" s="474">
        <v>2337.63844552</v>
      </c>
      <c r="L13" s="474">
        <v>3.31065107</v>
      </c>
      <c r="M13" s="474">
        <f>SUM(C13:L13)</f>
        <v>51644.131597989806</v>
      </c>
    </row>
    <row r="14" spans="2:13" x14ac:dyDescent="0.25">
      <c r="B14" s="473" t="s">
        <v>135</v>
      </c>
      <c r="C14" s="432">
        <f t="shared" ref="C14:M14" si="0">SUM(C9:C13)</f>
        <v>3588.7318593300101</v>
      </c>
      <c r="D14" s="432">
        <f t="shared" si="0"/>
        <v>145.44003844</v>
      </c>
      <c r="E14" s="432">
        <f t="shared" si="0"/>
        <v>53425.382041449797</v>
      </c>
      <c r="F14" s="432">
        <f t="shared" si="0"/>
        <v>3823.3125068500003</v>
      </c>
      <c r="G14" s="432">
        <f t="shared" si="0"/>
        <v>1207.87402473</v>
      </c>
      <c r="H14" s="432">
        <f t="shared" si="0"/>
        <v>26.788550879999999</v>
      </c>
      <c r="I14" s="432">
        <f t="shared" si="0"/>
        <v>151.42433382999999</v>
      </c>
      <c r="J14" s="432">
        <f t="shared" si="0"/>
        <v>16.808736239999998</v>
      </c>
      <c r="K14" s="432">
        <f t="shared" si="0"/>
        <v>4265.0407667600002</v>
      </c>
      <c r="L14" s="432">
        <f t="shared" si="0"/>
        <v>4.6429708000000005</v>
      </c>
      <c r="M14" s="432">
        <f t="shared" si="0"/>
        <v>66655.4458293098</v>
      </c>
    </row>
    <row r="15" spans="2:13" x14ac:dyDescent="0.25">
      <c r="C15" s="407"/>
      <c r="D15" s="407"/>
      <c r="E15" s="407"/>
      <c r="F15" s="407"/>
      <c r="G15" s="407"/>
      <c r="H15" s="407"/>
      <c r="I15" s="407"/>
      <c r="J15" s="407"/>
      <c r="K15" s="407"/>
      <c r="L15" s="407"/>
      <c r="M15" s="407"/>
    </row>
    <row r="16" spans="2:13" x14ac:dyDescent="0.25">
      <c r="C16" s="407"/>
      <c r="D16" s="407"/>
      <c r="E16" s="407"/>
      <c r="F16" s="407"/>
      <c r="G16" s="407"/>
      <c r="H16" s="407"/>
      <c r="I16" s="407"/>
      <c r="J16" s="407"/>
      <c r="K16" s="407"/>
      <c r="L16" s="407"/>
      <c r="M16" s="407"/>
    </row>
    <row r="19" spans="2:13" ht="15.75" x14ac:dyDescent="0.25">
      <c r="B19" s="565" t="s">
        <v>2990</v>
      </c>
    </row>
    <row r="20" spans="2:13" x14ac:dyDescent="0.25">
      <c r="B20" s="476" t="s">
        <v>2674</v>
      </c>
      <c r="C20" s="475"/>
      <c r="D20" s="475"/>
      <c r="E20" s="475"/>
      <c r="F20" s="475"/>
      <c r="G20" s="475"/>
      <c r="H20" s="475"/>
      <c r="I20" s="475"/>
      <c r="J20" s="475"/>
      <c r="K20" s="475"/>
      <c r="L20" s="475"/>
      <c r="M20" s="475"/>
    </row>
    <row r="21" spans="2:13" x14ac:dyDescent="0.25">
      <c r="B21" s="463"/>
      <c r="C21" s="463"/>
      <c r="D21" s="463"/>
      <c r="E21" s="463"/>
      <c r="F21" s="463"/>
      <c r="G21" s="463"/>
      <c r="H21" s="463"/>
      <c r="I21" s="463"/>
      <c r="J21" s="463"/>
      <c r="K21" s="463"/>
      <c r="L21" s="463"/>
      <c r="M21" s="463"/>
    </row>
    <row r="22" spans="2:13" ht="45" x14ac:dyDescent="0.25">
      <c r="B22" s="463"/>
      <c r="C22" s="436" t="s">
        <v>2862</v>
      </c>
      <c r="D22" s="436" t="s">
        <v>2861</v>
      </c>
      <c r="E22" s="436" t="s">
        <v>2860</v>
      </c>
      <c r="F22" s="436" t="s">
        <v>2859</v>
      </c>
      <c r="G22" s="436" t="s">
        <v>2858</v>
      </c>
      <c r="H22" s="436" t="s">
        <v>2857</v>
      </c>
      <c r="I22" s="436" t="s">
        <v>2856</v>
      </c>
      <c r="J22" s="436" t="s">
        <v>799</v>
      </c>
      <c r="K22" s="436" t="s">
        <v>2855</v>
      </c>
      <c r="L22" s="436" t="s">
        <v>133</v>
      </c>
      <c r="M22" s="435" t="s">
        <v>135</v>
      </c>
    </row>
    <row r="23" spans="2:13" x14ac:dyDescent="0.25">
      <c r="B23" s="397" t="s">
        <v>2989</v>
      </c>
      <c r="C23" s="474">
        <v>5.12764577</v>
      </c>
      <c r="D23" s="474">
        <v>0.57598201000000004</v>
      </c>
      <c r="E23" s="474">
        <v>4.0719540500000004</v>
      </c>
      <c r="F23" s="474">
        <v>0.24451829999999999</v>
      </c>
      <c r="G23" s="474">
        <v>3.8911419999999999</v>
      </c>
      <c r="H23" s="474">
        <v>0.19609832999999999</v>
      </c>
      <c r="I23" s="474">
        <v>0.24759753000000001</v>
      </c>
      <c r="J23" s="474">
        <v>1.2326886800000001</v>
      </c>
      <c r="K23" s="474">
        <v>1.40287575</v>
      </c>
      <c r="L23" s="474">
        <v>0.12155680000000001</v>
      </c>
      <c r="M23" s="474">
        <f t="shared" ref="M23:M28" si="1">SUM(C23:L23)</f>
        <v>17.112059220000003</v>
      </c>
    </row>
    <row r="24" spans="2:13" x14ac:dyDescent="0.25">
      <c r="B24" s="397" t="s">
        <v>2988</v>
      </c>
      <c r="C24" s="474">
        <v>68.078261870000006</v>
      </c>
      <c r="D24" s="474">
        <v>2.9779581799999999</v>
      </c>
      <c r="E24" s="474">
        <v>39.924369200000001</v>
      </c>
      <c r="F24" s="474">
        <v>1.9552373199999999</v>
      </c>
      <c r="G24" s="474">
        <v>20.132463520000002</v>
      </c>
      <c r="H24" s="474"/>
      <c r="I24" s="474">
        <v>0.58756573999999995</v>
      </c>
      <c r="J24" s="474">
        <v>6.3697649099999998</v>
      </c>
      <c r="K24" s="474">
        <v>9.1567085200000005</v>
      </c>
      <c r="L24" s="474"/>
      <c r="M24" s="474">
        <f t="shared" si="1"/>
        <v>149.18232925999999</v>
      </c>
    </row>
    <row r="25" spans="2:13" x14ac:dyDescent="0.25">
      <c r="B25" s="397" t="s">
        <v>2987</v>
      </c>
      <c r="C25" s="474">
        <v>153.82755850999999</v>
      </c>
      <c r="D25" s="474">
        <v>13.030912450000001</v>
      </c>
      <c r="E25" s="474">
        <v>562.07794918000104</v>
      </c>
      <c r="F25" s="474">
        <v>6.7611164400000003</v>
      </c>
      <c r="G25" s="474">
        <v>30.821448709999999</v>
      </c>
      <c r="H25" s="474">
        <v>9.2845620000000004E-2</v>
      </c>
      <c r="I25" s="474">
        <v>1.47777655</v>
      </c>
      <c r="J25" s="474">
        <v>2.6400949800000002</v>
      </c>
      <c r="K25" s="474">
        <v>10.64105327</v>
      </c>
      <c r="L25" s="474">
        <v>1.84712579</v>
      </c>
      <c r="M25" s="474">
        <f t="shared" si="1"/>
        <v>783.21788150000111</v>
      </c>
    </row>
    <row r="26" spans="2:13" x14ac:dyDescent="0.25">
      <c r="B26" s="397" t="s">
        <v>2986</v>
      </c>
      <c r="C26" s="474">
        <v>285.45882827000003</v>
      </c>
      <c r="D26" s="474">
        <v>3.25163271</v>
      </c>
      <c r="E26" s="474">
        <v>1563.97991301</v>
      </c>
      <c r="F26" s="474">
        <v>59.919348720000002</v>
      </c>
      <c r="G26" s="474">
        <v>118.82283578000001</v>
      </c>
      <c r="H26" s="474">
        <v>0.33276365000000002</v>
      </c>
      <c r="I26" s="474">
        <v>3.8371721399999998</v>
      </c>
      <c r="J26" s="474">
        <v>6.2433655300000002</v>
      </c>
      <c r="K26" s="474">
        <v>98.170443039999995</v>
      </c>
      <c r="L26" s="474">
        <v>1.8169540399999999</v>
      </c>
      <c r="M26" s="474">
        <f t="shared" si="1"/>
        <v>2141.83325689</v>
      </c>
    </row>
    <row r="27" spans="2:13" x14ac:dyDescent="0.25">
      <c r="B27" s="397" t="s">
        <v>2985</v>
      </c>
      <c r="C27" s="474">
        <v>3062.7870296700098</v>
      </c>
      <c r="D27" s="474">
        <v>125.60355309000001</v>
      </c>
      <c r="E27" s="474">
        <v>12805.12029739</v>
      </c>
      <c r="F27" s="474">
        <v>152.61736954</v>
      </c>
      <c r="G27" s="474">
        <v>70.880822010000003</v>
      </c>
      <c r="H27" s="474">
        <v>26.166843279999998</v>
      </c>
      <c r="I27" s="474">
        <v>52.409907769999997</v>
      </c>
      <c r="J27" s="474">
        <v>0.32282213999999998</v>
      </c>
      <c r="K27" s="474">
        <v>1557.4950058100001</v>
      </c>
      <c r="L27" s="474"/>
      <c r="M27" s="474">
        <f t="shared" si="1"/>
        <v>17853.403650700009</v>
      </c>
    </row>
    <row r="28" spans="2:13" x14ac:dyDescent="0.25">
      <c r="B28" s="397" t="s">
        <v>2984</v>
      </c>
      <c r="C28" s="474">
        <v>13.45253524</v>
      </c>
      <c r="D28" s="474"/>
      <c r="E28" s="474">
        <v>38450.207558619899</v>
      </c>
      <c r="F28" s="474">
        <v>3601.8149165300001</v>
      </c>
      <c r="G28" s="474">
        <v>963.32531271000096</v>
      </c>
      <c r="H28" s="474"/>
      <c r="I28" s="474">
        <v>92.864314099999902</v>
      </c>
      <c r="J28" s="474"/>
      <c r="K28" s="474">
        <v>2588.1746803699998</v>
      </c>
      <c r="L28" s="474">
        <v>0.85733417000000001</v>
      </c>
      <c r="M28" s="474">
        <f t="shared" si="1"/>
        <v>45710.696651739905</v>
      </c>
    </row>
    <row r="29" spans="2:13" x14ac:dyDescent="0.25">
      <c r="B29" s="473" t="s">
        <v>135</v>
      </c>
      <c r="C29" s="432">
        <f t="shared" ref="C29:M29" si="2">SUM(C23:C28)</f>
        <v>3588.7318593300101</v>
      </c>
      <c r="D29" s="432">
        <f t="shared" si="2"/>
        <v>145.44003844</v>
      </c>
      <c r="E29" s="432">
        <f t="shared" si="2"/>
        <v>53425.382041449899</v>
      </c>
      <c r="F29" s="432">
        <f t="shared" si="2"/>
        <v>3823.3125068500003</v>
      </c>
      <c r="G29" s="432">
        <f t="shared" si="2"/>
        <v>1207.8740247300009</v>
      </c>
      <c r="H29" s="432">
        <f t="shared" si="2"/>
        <v>26.788550879999999</v>
      </c>
      <c r="I29" s="432">
        <f t="shared" si="2"/>
        <v>151.42433382999991</v>
      </c>
      <c r="J29" s="432">
        <f t="shared" si="2"/>
        <v>16.808736240000002</v>
      </c>
      <c r="K29" s="432">
        <f t="shared" si="2"/>
        <v>4265.0407667599993</v>
      </c>
      <c r="L29" s="432">
        <f t="shared" si="2"/>
        <v>4.6429707999999996</v>
      </c>
      <c r="M29" s="432">
        <f t="shared" si="2"/>
        <v>66655.445829309916</v>
      </c>
    </row>
    <row r="34" spans="2:13" ht="15.75" x14ac:dyDescent="0.25">
      <c r="B34" s="565" t="s">
        <v>2983</v>
      </c>
    </row>
    <row r="35" spans="2:13" x14ac:dyDescent="0.25">
      <c r="B35" s="471" t="s">
        <v>2982</v>
      </c>
      <c r="C35" s="475"/>
      <c r="D35" s="475"/>
      <c r="E35" s="475"/>
      <c r="F35" s="475"/>
      <c r="G35" s="475"/>
      <c r="H35" s="475"/>
      <c r="I35" s="475"/>
      <c r="J35" s="475"/>
      <c r="K35" s="475"/>
      <c r="L35" s="475"/>
      <c r="M35" s="475"/>
    </row>
    <row r="36" spans="2:13" x14ac:dyDescent="0.25">
      <c r="B36" s="463"/>
      <c r="C36" s="463"/>
      <c r="D36" s="463"/>
      <c r="E36" s="463"/>
      <c r="F36" s="463"/>
      <c r="G36" s="463"/>
      <c r="H36" s="463"/>
      <c r="I36" s="463"/>
      <c r="J36" s="463"/>
      <c r="K36" s="463"/>
      <c r="L36" s="463"/>
      <c r="M36" s="463"/>
    </row>
    <row r="37" spans="2:13" ht="45" x14ac:dyDescent="0.25">
      <c r="B37" s="463"/>
      <c r="C37" s="436" t="s">
        <v>2862</v>
      </c>
      <c r="D37" s="436" t="s">
        <v>2861</v>
      </c>
      <c r="E37" s="436" t="s">
        <v>2860</v>
      </c>
      <c r="F37" s="436" t="s">
        <v>2859</v>
      </c>
      <c r="G37" s="436" t="s">
        <v>2858</v>
      </c>
      <c r="H37" s="436" t="s">
        <v>2857</v>
      </c>
      <c r="I37" s="436" t="s">
        <v>2856</v>
      </c>
      <c r="J37" s="436" t="s">
        <v>799</v>
      </c>
      <c r="K37" s="436" t="s">
        <v>2855</v>
      </c>
      <c r="L37" s="436" t="s">
        <v>133</v>
      </c>
      <c r="M37" s="435" t="s">
        <v>135</v>
      </c>
    </row>
    <row r="38" spans="2:13" x14ac:dyDescent="0.25">
      <c r="B38" s="459" t="s">
        <v>2939</v>
      </c>
      <c r="C38" s="496">
        <v>5.4242546134246226E-3</v>
      </c>
      <c r="D38" s="496">
        <v>2.9130466166336385E-3</v>
      </c>
      <c r="E38" s="496">
        <v>0</v>
      </c>
      <c r="F38" s="496">
        <v>0</v>
      </c>
      <c r="G38" s="496">
        <v>1.2017450212500329E-3</v>
      </c>
      <c r="H38" s="496">
        <v>2.7240162284799625E-3</v>
      </c>
      <c r="I38" s="496">
        <v>0</v>
      </c>
      <c r="J38" s="496">
        <v>3.7096534378943282E-5</v>
      </c>
      <c r="K38" s="496">
        <v>0</v>
      </c>
      <c r="L38" s="496">
        <v>0</v>
      </c>
      <c r="M38" s="501">
        <v>1.7599808799635564E-3</v>
      </c>
    </row>
    <row r="39" spans="2:13" x14ac:dyDescent="0.25">
      <c r="B39" s="445"/>
    </row>
    <row r="40" spans="2:13" x14ac:dyDescent="0.25">
      <c r="J40" s="497"/>
    </row>
    <row r="44" spans="2:13" ht="15.75" x14ac:dyDescent="0.25">
      <c r="B44" s="565" t="s">
        <v>2981</v>
      </c>
    </row>
    <row r="45" spans="2:13" x14ac:dyDescent="0.25">
      <c r="B45" s="471" t="s">
        <v>2670</v>
      </c>
      <c r="C45" s="475"/>
      <c r="D45" s="475"/>
      <c r="E45" s="475"/>
      <c r="F45" s="475"/>
      <c r="G45" s="475"/>
      <c r="H45" s="475"/>
      <c r="I45" s="475"/>
      <c r="J45" s="475"/>
      <c r="K45" s="475"/>
      <c r="L45" s="475"/>
      <c r="M45" s="475"/>
    </row>
    <row r="46" spans="2:13" x14ac:dyDescent="0.25">
      <c r="B46" s="463"/>
      <c r="C46" s="463"/>
      <c r="D46" s="463"/>
      <c r="E46" s="463"/>
      <c r="F46" s="463"/>
      <c r="G46" s="463"/>
      <c r="H46" s="463"/>
      <c r="I46" s="463"/>
      <c r="J46" s="463"/>
      <c r="K46" s="463"/>
      <c r="L46" s="463"/>
      <c r="M46" s="463"/>
    </row>
    <row r="47" spans="2:13" ht="45" x14ac:dyDescent="0.25">
      <c r="B47" s="463"/>
      <c r="C47" s="436" t="s">
        <v>2862</v>
      </c>
      <c r="D47" s="436" t="s">
        <v>2861</v>
      </c>
      <c r="E47" s="436" t="s">
        <v>2860</v>
      </c>
      <c r="F47" s="436" t="s">
        <v>2859</v>
      </c>
      <c r="G47" s="436" t="s">
        <v>2858</v>
      </c>
      <c r="H47" s="436" t="s">
        <v>2857</v>
      </c>
      <c r="I47" s="436" t="s">
        <v>2856</v>
      </c>
      <c r="J47" s="436" t="s">
        <v>799</v>
      </c>
      <c r="K47" s="436" t="s">
        <v>2855</v>
      </c>
      <c r="L47" s="436" t="s">
        <v>133</v>
      </c>
      <c r="M47" s="435" t="s">
        <v>135</v>
      </c>
    </row>
    <row r="48" spans="2:13" x14ac:dyDescent="0.25">
      <c r="B48" s="459" t="s">
        <v>2939</v>
      </c>
      <c r="C48" s="496">
        <v>2.9296516249837569E-2</v>
      </c>
      <c r="D48" s="496">
        <v>2.9352154240983808E-2</v>
      </c>
      <c r="E48" s="496">
        <v>0</v>
      </c>
      <c r="F48" s="496">
        <v>0</v>
      </c>
      <c r="G48" s="496">
        <v>3.1998680364935879E-3</v>
      </c>
      <c r="H48" s="496">
        <v>0</v>
      </c>
      <c r="I48" s="496">
        <v>8.8762578677766303E-17</v>
      </c>
      <c r="J48" s="496">
        <v>5.2226172445320974E-17</v>
      </c>
      <c r="K48" s="496">
        <v>0</v>
      </c>
      <c r="L48" s="496">
        <v>0</v>
      </c>
      <c r="M48" s="500">
        <v>2.1685249485718719E-3</v>
      </c>
    </row>
    <row r="49" spans="2:13" x14ac:dyDescent="0.25">
      <c r="B49" s="445"/>
      <c r="C49" s="496"/>
      <c r="D49" s="496"/>
      <c r="E49" s="496"/>
      <c r="F49" s="496"/>
      <c r="G49" s="496"/>
      <c r="H49" s="496"/>
      <c r="I49" s="496"/>
      <c r="J49" s="496"/>
      <c r="K49" s="496"/>
      <c r="L49" s="496"/>
    </row>
    <row r="54" spans="2:13" ht="15.75" x14ac:dyDescent="0.25">
      <c r="B54" s="565" t="s">
        <v>2980</v>
      </c>
    </row>
    <row r="55" spans="2:13" x14ac:dyDescent="0.25">
      <c r="B55" s="471" t="s">
        <v>2668</v>
      </c>
      <c r="C55" s="475"/>
      <c r="D55" s="475"/>
      <c r="E55" s="475"/>
      <c r="F55" s="475"/>
      <c r="G55" s="475"/>
      <c r="H55" s="475"/>
      <c r="I55" s="475"/>
      <c r="J55" s="475"/>
      <c r="K55" s="475"/>
      <c r="L55" s="475"/>
      <c r="M55" s="475"/>
    </row>
    <row r="56" spans="2:13" x14ac:dyDescent="0.25">
      <c r="B56" s="463"/>
      <c r="C56" s="463"/>
      <c r="D56" s="463"/>
      <c r="E56" s="463"/>
      <c r="F56" s="463"/>
      <c r="G56" s="463"/>
      <c r="H56" s="463"/>
      <c r="I56" s="463"/>
      <c r="J56" s="463"/>
      <c r="K56" s="463"/>
      <c r="L56" s="463"/>
      <c r="M56" s="463"/>
    </row>
    <row r="57" spans="2:13" ht="45" x14ac:dyDescent="0.25">
      <c r="B57" s="463"/>
      <c r="C57" s="436" t="s">
        <v>2862</v>
      </c>
      <c r="D57" s="436" t="s">
        <v>2861</v>
      </c>
      <c r="E57" s="436" t="s">
        <v>2860</v>
      </c>
      <c r="F57" s="436" t="s">
        <v>2859</v>
      </c>
      <c r="G57" s="436" t="s">
        <v>2858</v>
      </c>
      <c r="H57" s="436" t="s">
        <v>2857</v>
      </c>
      <c r="I57" s="436" t="s">
        <v>2856</v>
      </c>
      <c r="J57" s="436" t="s">
        <v>799</v>
      </c>
      <c r="K57" s="436" t="s">
        <v>2855</v>
      </c>
      <c r="L57" s="436" t="s">
        <v>133</v>
      </c>
      <c r="M57" s="435" t="s">
        <v>135</v>
      </c>
    </row>
    <row r="58" spans="2:13" x14ac:dyDescent="0.25">
      <c r="B58" s="383" t="s">
        <v>2979</v>
      </c>
      <c r="C58" s="495">
        <v>4.013118370908164E-3</v>
      </c>
      <c r="D58" s="495">
        <v>2.9519220709744143E-3</v>
      </c>
      <c r="E58" s="495">
        <v>0</v>
      </c>
      <c r="F58" s="495">
        <v>0</v>
      </c>
      <c r="G58" s="495">
        <v>4.651019654276002E-5</v>
      </c>
      <c r="H58" s="495">
        <v>0</v>
      </c>
      <c r="I58" s="495">
        <v>0</v>
      </c>
      <c r="J58" s="495">
        <v>0</v>
      </c>
      <c r="K58" s="495">
        <v>0</v>
      </c>
      <c r="L58" s="495">
        <v>0</v>
      </c>
      <c r="M58" s="495">
        <v>2.5960696852507975E-4</v>
      </c>
    </row>
    <row r="59" spans="2:13" x14ac:dyDescent="0.25">
      <c r="B59" s="383" t="s">
        <v>2978</v>
      </c>
      <c r="C59" s="495">
        <v>3.6112866705511275E-2</v>
      </c>
      <c r="D59" s="495">
        <v>0</v>
      </c>
      <c r="E59" s="495">
        <v>0</v>
      </c>
      <c r="F59" s="495">
        <v>0</v>
      </c>
      <c r="G59" s="495">
        <v>1.1741800096359355E-4</v>
      </c>
      <c r="H59" s="495">
        <v>0</v>
      </c>
      <c r="I59" s="495">
        <v>0</v>
      </c>
      <c r="J59" s="495">
        <v>0</v>
      </c>
      <c r="K59" s="495">
        <v>0</v>
      </c>
      <c r="L59" s="495">
        <v>0</v>
      </c>
      <c r="M59" s="495">
        <v>1.9945376566811706E-4</v>
      </c>
    </row>
    <row r="60" spans="2:13" x14ac:dyDescent="0.25">
      <c r="B60" s="383" t="s">
        <v>2977</v>
      </c>
      <c r="C60" s="495">
        <v>8.3099459396282355E-2</v>
      </c>
      <c r="D60" s="495">
        <v>0</v>
      </c>
      <c r="E60" s="495">
        <v>0</v>
      </c>
      <c r="F60" s="495">
        <v>0</v>
      </c>
      <c r="G60" s="495">
        <v>1.0141674279789209E-4</v>
      </c>
      <c r="H60" s="495">
        <v>0</v>
      </c>
      <c r="I60" s="495">
        <v>0</v>
      </c>
      <c r="J60" s="495">
        <v>0</v>
      </c>
      <c r="K60" s="495">
        <v>0</v>
      </c>
      <c r="L60" s="495">
        <v>0</v>
      </c>
      <c r="M60" s="495">
        <v>2.7883994392936394E-4</v>
      </c>
    </row>
    <row r="61" spans="2:13" x14ac:dyDescent="0.25">
      <c r="B61" s="383" t="s">
        <v>2976</v>
      </c>
      <c r="C61" s="495">
        <v>9.8102188990458833E-2</v>
      </c>
      <c r="D61" s="495">
        <v>0</v>
      </c>
      <c r="E61" s="495">
        <v>0</v>
      </c>
      <c r="F61" s="495">
        <v>0</v>
      </c>
      <c r="G61" s="495">
        <v>1.492008160960922E-4</v>
      </c>
      <c r="H61" s="495">
        <v>0</v>
      </c>
      <c r="I61" s="495">
        <v>0</v>
      </c>
      <c r="J61" s="495">
        <v>0</v>
      </c>
      <c r="K61" s="495">
        <v>0</v>
      </c>
      <c r="L61" s="495">
        <v>0</v>
      </c>
      <c r="M61" s="495">
        <v>2.2440200696835562E-4</v>
      </c>
    </row>
    <row r="62" spans="2:13" x14ac:dyDescent="0.25">
      <c r="B62" s="383" t="s">
        <v>2975</v>
      </c>
      <c r="C62" s="495">
        <v>0.15774659646845562</v>
      </c>
      <c r="D62" s="495">
        <v>0</v>
      </c>
      <c r="E62" s="495">
        <v>0</v>
      </c>
      <c r="F62" s="495">
        <v>0</v>
      </c>
      <c r="G62" s="495">
        <v>4.5337374055582817E-4</v>
      </c>
      <c r="H62" s="495">
        <v>0</v>
      </c>
      <c r="I62" s="495">
        <v>0</v>
      </c>
      <c r="J62" s="495">
        <v>0</v>
      </c>
      <c r="K62" s="495">
        <v>0</v>
      </c>
      <c r="L62" s="495">
        <v>0</v>
      </c>
      <c r="M62" s="495">
        <v>1.8715597750133884E-4</v>
      </c>
    </row>
    <row r="63" spans="2:13" x14ac:dyDescent="0.25">
      <c r="B63" s="421" t="s">
        <v>2974</v>
      </c>
      <c r="C63" s="494">
        <v>0.18654852585092607</v>
      </c>
      <c r="D63" s="494">
        <v>0</v>
      </c>
      <c r="E63" s="494">
        <v>0</v>
      </c>
      <c r="F63" s="494">
        <v>0</v>
      </c>
      <c r="G63" s="494">
        <v>1.9252740891584122E-3</v>
      </c>
      <c r="H63" s="494">
        <v>0</v>
      </c>
      <c r="I63" s="494">
        <v>0</v>
      </c>
      <c r="J63" s="494">
        <v>0</v>
      </c>
      <c r="K63" s="494">
        <v>0</v>
      </c>
      <c r="L63" s="494">
        <v>0</v>
      </c>
      <c r="M63" s="494">
        <v>1.4504460843503956E-4</v>
      </c>
    </row>
    <row r="68" spans="2:13" ht="15.75" x14ac:dyDescent="0.25">
      <c r="B68" s="565" t="s">
        <v>2973</v>
      </c>
    </row>
    <row r="69" spans="2:13" x14ac:dyDescent="0.25">
      <c r="B69" s="471" t="s">
        <v>2666</v>
      </c>
      <c r="C69" s="475"/>
      <c r="D69" s="475"/>
      <c r="E69" s="475"/>
      <c r="F69" s="475"/>
      <c r="G69" s="475"/>
      <c r="H69" s="475"/>
      <c r="I69" s="475"/>
      <c r="J69" s="475"/>
      <c r="K69" s="475"/>
      <c r="L69" s="475"/>
      <c r="M69" s="475"/>
    </row>
    <row r="70" spans="2:13" x14ac:dyDescent="0.25">
      <c r="B70" s="463"/>
      <c r="C70" s="463"/>
      <c r="D70" s="463"/>
      <c r="E70" s="463"/>
      <c r="F70" s="463"/>
      <c r="G70" s="463"/>
      <c r="H70" s="463"/>
      <c r="I70" s="463"/>
      <c r="J70" s="463"/>
      <c r="K70" s="463"/>
      <c r="L70" s="463"/>
      <c r="M70" s="463"/>
    </row>
    <row r="71" spans="2:13" ht="45" x14ac:dyDescent="0.25">
      <c r="B71" s="463"/>
      <c r="C71" s="436" t="s">
        <v>2862</v>
      </c>
      <c r="D71" s="436" t="s">
        <v>2861</v>
      </c>
      <c r="E71" s="436" t="s">
        <v>2860</v>
      </c>
      <c r="F71" s="436" t="s">
        <v>2859</v>
      </c>
      <c r="G71" s="436" t="s">
        <v>2858</v>
      </c>
      <c r="H71" s="436" t="s">
        <v>2857</v>
      </c>
      <c r="I71" s="436" t="s">
        <v>2856</v>
      </c>
      <c r="J71" s="436" t="s">
        <v>799</v>
      </c>
      <c r="K71" s="436" t="s">
        <v>2855</v>
      </c>
      <c r="L71" s="436" t="s">
        <v>133</v>
      </c>
      <c r="M71" s="435" t="s">
        <v>135</v>
      </c>
    </row>
    <row r="72" spans="2:13" x14ac:dyDescent="0.25">
      <c r="B72" s="459" t="s">
        <v>2972</v>
      </c>
      <c r="C72" s="474">
        <v>23.862741385072102</v>
      </c>
      <c r="D72" s="474">
        <v>0</v>
      </c>
      <c r="E72" s="474">
        <v>1.46</v>
      </c>
      <c r="F72" s="474">
        <v>0</v>
      </c>
      <c r="G72" s="474">
        <v>0</v>
      </c>
      <c r="H72" s="474">
        <v>0</v>
      </c>
      <c r="I72" s="474">
        <v>0</v>
      </c>
      <c r="J72" s="474">
        <v>10.212863125760739</v>
      </c>
      <c r="K72" s="474">
        <v>0</v>
      </c>
      <c r="L72" s="474">
        <v>0</v>
      </c>
      <c r="M72" s="502">
        <f>SUM(C72:L72)</f>
        <v>35.53560451083284</v>
      </c>
    </row>
    <row r="77" spans="2:13" ht="15.75" x14ac:dyDescent="0.25">
      <c r="B77" s="565" t="s">
        <v>2971</v>
      </c>
    </row>
    <row r="78" spans="2:13" x14ac:dyDescent="0.25">
      <c r="B78" s="471" t="s">
        <v>2664</v>
      </c>
      <c r="C78" s="475"/>
      <c r="D78" s="475"/>
      <c r="E78" s="475"/>
      <c r="F78" s="475"/>
      <c r="G78" s="475"/>
      <c r="H78" s="475"/>
      <c r="I78" s="475"/>
      <c r="J78" s="475"/>
      <c r="K78" s="475"/>
      <c r="L78" s="475"/>
      <c r="M78" s="475"/>
    </row>
    <row r="79" spans="2:13" x14ac:dyDescent="0.25">
      <c r="B79" s="463"/>
      <c r="C79" s="463"/>
      <c r="D79" s="463"/>
      <c r="E79" s="463"/>
      <c r="F79" s="463"/>
      <c r="G79" s="463"/>
      <c r="H79" s="463"/>
      <c r="I79" s="463"/>
      <c r="J79" s="463"/>
      <c r="K79" s="463"/>
      <c r="L79" s="463"/>
      <c r="M79" s="463"/>
    </row>
    <row r="80" spans="2:13" ht="45" x14ac:dyDescent="0.25">
      <c r="B80" s="463"/>
      <c r="C80" s="436" t="s">
        <v>2862</v>
      </c>
      <c r="D80" s="436" t="s">
        <v>2861</v>
      </c>
      <c r="E80" s="436" t="s">
        <v>2860</v>
      </c>
      <c r="F80" s="436" t="s">
        <v>2859</v>
      </c>
      <c r="G80" s="436" t="s">
        <v>2858</v>
      </c>
      <c r="H80" s="436" t="s">
        <v>2857</v>
      </c>
      <c r="I80" s="436" t="s">
        <v>2856</v>
      </c>
      <c r="J80" s="436" t="s">
        <v>799</v>
      </c>
      <c r="K80" s="436" t="s">
        <v>2855</v>
      </c>
      <c r="L80" s="436" t="s">
        <v>133</v>
      </c>
      <c r="M80" s="435" t="s">
        <v>135</v>
      </c>
    </row>
    <row r="81" spans="2:14" x14ac:dyDescent="0.25">
      <c r="B81" s="459" t="s">
        <v>2970</v>
      </c>
      <c r="C81" s="494">
        <v>6.6789851399368201E-3</v>
      </c>
      <c r="D81" s="494"/>
      <c r="E81" s="494">
        <v>2.5577343951404101E-5</v>
      </c>
      <c r="F81" s="494"/>
      <c r="G81" s="494"/>
      <c r="H81" s="494"/>
      <c r="I81" s="494"/>
      <c r="J81" s="494">
        <v>0.17566818259886829</v>
      </c>
      <c r="K81" s="494">
        <v>0</v>
      </c>
      <c r="L81" s="494">
        <v>0</v>
      </c>
      <c r="M81" s="500">
        <v>4.9914256452324179E-4</v>
      </c>
    </row>
    <row r="82" spans="2:14" x14ac:dyDescent="0.25">
      <c r="B82" s="445" t="s">
        <v>2969</v>
      </c>
    </row>
    <row r="83" spans="2:14" x14ac:dyDescent="0.25">
      <c r="B83" s="445"/>
    </row>
    <row r="85" spans="2:14" ht="15.75" x14ac:dyDescent="0.25">
      <c r="B85" s="565" t="s">
        <v>2968</v>
      </c>
    </row>
    <row r="86" spans="2:14" x14ac:dyDescent="0.25">
      <c r="B86" s="476" t="s">
        <v>2967</v>
      </c>
      <c r="C86" s="476"/>
      <c r="D86" s="475"/>
      <c r="E86" s="475"/>
      <c r="F86" s="475"/>
      <c r="G86" s="475"/>
      <c r="H86" s="475"/>
      <c r="I86" s="475"/>
      <c r="J86" s="475"/>
      <c r="K86" s="475"/>
      <c r="L86" s="475"/>
      <c r="M86" s="475"/>
      <c r="N86" s="475"/>
    </row>
    <row r="87" spans="2:14" x14ac:dyDescent="0.25">
      <c r="B87" s="463"/>
      <c r="C87" s="463"/>
      <c r="D87" s="463"/>
      <c r="E87" s="463"/>
      <c r="F87" s="463"/>
      <c r="G87" s="463"/>
      <c r="H87" s="463"/>
      <c r="I87" s="463"/>
      <c r="J87" s="463"/>
      <c r="K87" s="463"/>
      <c r="L87" s="463"/>
      <c r="M87" s="463"/>
      <c r="N87" s="463"/>
    </row>
    <row r="88" spans="2:14" x14ac:dyDescent="0.25">
      <c r="B88" s="463"/>
      <c r="C88" s="462" t="s">
        <v>2966</v>
      </c>
      <c r="D88" s="462" t="s">
        <v>2934</v>
      </c>
      <c r="E88" s="462" t="s">
        <v>2933</v>
      </c>
      <c r="F88" s="462" t="s">
        <v>2932</v>
      </c>
      <c r="G88" s="462" t="s">
        <v>2931</v>
      </c>
      <c r="H88" s="462" t="s">
        <v>2930</v>
      </c>
      <c r="I88" s="462" t="s">
        <v>2929</v>
      </c>
      <c r="J88" s="462" t="s">
        <v>2928</v>
      </c>
      <c r="K88" s="462" t="s">
        <v>2965</v>
      </c>
      <c r="L88" s="462" t="s">
        <v>2926</v>
      </c>
      <c r="M88" s="462" t="s">
        <v>133</v>
      </c>
      <c r="N88" s="493" t="s">
        <v>135</v>
      </c>
    </row>
    <row r="89" spans="2:14" x14ac:dyDescent="0.25">
      <c r="B89" s="397" t="s">
        <v>2964</v>
      </c>
      <c r="C89" s="491">
        <v>0</v>
      </c>
      <c r="D89" s="491">
        <v>0</v>
      </c>
      <c r="E89" s="491">
        <v>0</v>
      </c>
      <c r="F89" s="491">
        <v>0</v>
      </c>
      <c r="G89" s="491">
        <v>0</v>
      </c>
      <c r="H89" s="491">
        <v>0</v>
      </c>
      <c r="I89" s="491">
        <v>0</v>
      </c>
      <c r="J89" s="491">
        <v>0</v>
      </c>
      <c r="K89" s="491">
        <v>0</v>
      </c>
      <c r="L89" s="491">
        <v>0</v>
      </c>
      <c r="M89" s="491">
        <v>0</v>
      </c>
      <c r="N89" s="491">
        <f>SUM(C89:M89)</f>
        <v>0</v>
      </c>
    </row>
    <row r="90" spans="2:14" x14ac:dyDescent="0.25">
      <c r="B90" s="492" t="s">
        <v>2963</v>
      </c>
      <c r="C90" s="491">
        <v>0</v>
      </c>
      <c r="D90" s="491">
        <v>0</v>
      </c>
      <c r="E90" s="491">
        <v>0</v>
      </c>
      <c r="F90" s="491">
        <v>0</v>
      </c>
      <c r="G90" s="491">
        <v>0</v>
      </c>
      <c r="H90" s="491">
        <v>0</v>
      </c>
      <c r="I90" s="491">
        <v>0</v>
      </c>
      <c r="J90" s="491">
        <v>0</v>
      </c>
      <c r="K90" s="491">
        <v>0</v>
      </c>
      <c r="L90" s="491">
        <v>0</v>
      </c>
      <c r="M90" s="491">
        <v>0</v>
      </c>
      <c r="N90" s="491">
        <f>SUM(C90:M90)</f>
        <v>0</v>
      </c>
    </row>
    <row r="91" spans="2:14" x14ac:dyDescent="0.25">
      <c r="B91" s="492" t="s">
        <v>2962</v>
      </c>
      <c r="C91" s="491">
        <v>0</v>
      </c>
      <c r="D91" s="491">
        <v>0</v>
      </c>
      <c r="E91" s="491">
        <v>0</v>
      </c>
      <c r="F91" s="491">
        <v>0</v>
      </c>
      <c r="G91" s="491">
        <v>0</v>
      </c>
      <c r="H91" s="491">
        <v>0</v>
      </c>
      <c r="I91" s="491">
        <v>0</v>
      </c>
      <c r="J91" s="491">
        <v>0</v>
      </c>
      <c r="K91" s="491">
        <v>0</v>
      </c>
      <c r="L91" s="491">
        <v>0</v>
      </c>
      <c r="M91" s="491">
        <v>0</v>
      </c>
      <c r="N91" s="491">
        <f>SUM(C91:M91)</f>
        <v>0</v>
      </c>
    </row>
    <row r="92" spans="2:14" x14ac:dyDescent="0.25">
      <c r="B92" s="492" t="s">
        <v>2961</v>
      </c>
      <c r="C92" s="491">
        <v>0</v>
      </c>
      <c r="D92" s="491">
        <v>0</v>
      </c>
      <c r="E92" s="491">
        <v>0</v>
      </c>
      <c r="F92" s="491">
        <v>0</v>
      </c>
      <c r="G92" s="491">
        <v>0</v>
      </c>
      <c r="H92" s="491">
        <v>0</v>
      </c>
      <c r="I92" s="491">
        <v>0</v>
      </c>
      <c r="J92" s="491">
        <v>0</v>
      </c>
      <c r="K92" s="491">
        <v>0</v>
      </c>
      <c r="L92" s="491">
        <v>0</v>
      </c>
      <c r="M92" s="491">
        <v>0</v>
      </c>
      <c r="N92" s="491">
        <f>SUM(C92:M92)</f>
        <v>0</v>
      </c>
    </row>
    <row r="93" spans="2:14" x14ac:dyDescent="0.25">
      <c r="B93" s="492" t="s">
        <v>2960</v>
      </c>
      <c r="C93" s="491">
        <v>0</v>
      </c>
      <c r="D93" s="491">
        <v>0</v>
      </c>
      <c r="E93" s="491">
        <v>0</v>
      </c>
      <c r="F93" s="491">
        <v>0</v>
      </c>
      <c r="G93" s="491">
        <v>0</v>
      </c>
      <c r="H93" s="491">
        <v>0</v>
      </c>
      <c r="I93" s="491">
        <v>0</v>
      </c>
      <c r="J93" s="491">
        <v>0</v>
      </c>
      <c r="K93" s="491">
        <v>0</v>
      </c>
      <c r="L93" s="491">
        <v>0</v>
      </c>
      <c r="M93" s="491">
        <v>0</v>
      </c>
      <c r="N93" s="491">
        <f>SUM(C93:M93)</f>
        <v>0</v>
      </c>
    </row>
    <row r="94" spans="2:14" x14ac:dyDescent="0.25">
      <c r="B94" s="473" t="s">
        <v>135</v>
      </c>
      <c r="C94" s="490">
        <f t="shared" ref="C94:N94" si="3">SUM(C89:C93)</f>
        <v>0</v>
      </c>
      <c r="D94" s="490">
        <f t="shared" si="3"/>
        <v>0</v>
      </c>
      <c r="E94" s="490">
        <f t="shared" si="3"/>
        <v>0</v>
      </c>
      <c r="F94" s="490">
        <f t="shared" si="3"/>
        <v>0</v>
      </c>
      <c r="G94" s="490">
        <f t="shared" si="3"/>
        <v>0</v>
      </c>
      <c r="H94" s="490">
        <f t="shared" si="3"/>
        <v>0</v>
      </c>
      <c r="I94" s="490">
        <f t="shared" si="3"/>
        <v>0</v>
      </c>
      <c r="J94" s="490">
        <f t="shared" si="3"/>
        <v>0</v>
      </c>
      <c r="K94" s="490">
        <f t="shared" si="3"/>
        <v>0</v>
      </c>
      <c r="L94" s="490">
        <f t="shared" si="3"/>
        <v>0</v>
      </c>
      <c r="M94" s="490">
        <f t="shared" si="3"/>
        <v>0</v>
      </c>
      <c r="N94" s="490">
        <f t="shared" si="3"/>
        <v>0</v>
      </c>
    </row>
    <row r="95" spans="2:14" x14ac:dyDescent="0.25">
      <c r="B95" s="360"/>
      <c r="C95" s="489"/>
      <c r="D95" s="489"/>
      <c r="E95" s="489"/>
      <c r="F95" s="489"/>
      <c r="G95" s="489"/>
      <c r="H95" s="489"/>
      <c r="I95" s="489"/>
      <c r="J95" s="489"/>
      <c r="K95" s="489"/>
      <c r="L95" s="489"/>
      <c r="M95" s="489"/>
      <c r="N95" s="489"/>
    </row>
    <row r="96" spans="2:14" x14ac:dyDescent="0.25">
      <c r="B96" s="360"/>
      <c r="C96" s="489"/>
      <c r="D96" s="489"/>
      <c r="E96" s="489"/>
      <c r="F96" s="489"/>
      <c r="G96" s="489"/>
      <c r="H96" s="489"/>
      <c r="I96" s="489"/>
      <c r="J96" s="489"/>
      <c r="K96" s="489"/>
      <c r="L96" s="489"/>
      <c r="M96" s="489"/>
      <c r="N96" s="489"/>
    </row>
    <row r="97" spans="2:14" ht="15.75" x14ac:dyDescent="0.25">
      <c r="B97" s="565" t="s">
        <v>2959</v>
      </c>
    </row>
    <row r="98" spans="2:14" x14ac:dyDescent="0.25">
      <c r="B98" s="476" t="s">
        <v>2958</v>
      </c>
      <c r="C98" s="476"/>
      <c r="D98" s="475"/>
      <c r="E98" s="475"/>
      <c r="F98" s="475"/>
      <c r="G98" s="475"/>
      <c r="H98" s="475"/>
      <c r="I98" s="475"/>
      <c r="J98" s="475"/>
      <c r="K98" s="475"/>
      <c r="L98" s="475"/>
      <c r="M98" s="475"/>
      <c r="N98" s="475"/>
    </row>
    <row r="99" spans="2:14" x14ac:dyDescent="0.25">
      <c r="B99" s="463"/>
      <c r="C99" s="463"/>
      <c r="D99" s="463"/>
      <c r="E99" s="463"/>
      <c r="F99" s="463"/>
      <c r="G99" s="463"/>
      <c r="H99" s="463"/>
      <c r="I99" s="463"/>
      <c r="J99" s="463"/>
      <c r="K99" s="463"/>
      <c r="L99" s="463"/>
      <c r="M99" s="463"/>
      <c r="N99" s="463"/>
    </row>
    <row r="100" spans="2:14" x14ac:dyDescent="0.25">
      <c r="B100" s="463"/>
      <c r="C100" s="482" t="s">
        <v>2935</v>
      </c>
      <c r="D100" s="482" t="s">
        <v>2934</v>
      </c>
      <c r="E100" s="482" t="s">
        <v>2933</v>
      </c>
      <c r="F100" s="482" t="s">
        <v>2932</v>
      </c>
      <c r="G100" s="482" t="s">
        <v>2931</v>
      </c>
      <c r="H100" s="482" t="s">
        <v>2930</v>
      </c>
      <c r="I100" s="482" t="s">
        <v>2929</v>
      </c>
      <c r="J100" s="482" t="s">
        <v>2928</v>
      </c>
      <c r="K100" s="482" t="s">
        <v>2927</v>
      </c>
      <c r="L100" s="482" t="s">
        <v>2926</v>
      </c>
      <c r="M100" s="482" t="s">
        <v>133</v>
      </c>
      <c r="N100" s="481" t="s">
        <v>135</v>
      </c>
    </row>
    <row r="101" spans="2:14" x14ac:dyDescent="0.25">
      <c r="B101" s="488" t="s">
        <v>2957</v>
      </c>
      <c r="C101" s="480">
        <v>0</v>
      </c>
      <c r="D101" s="480">
        <v>0</v>
      </c>
      <c r="E101" s="480">
        <v>0</v>
      </c>
      <c r="F101" s="480">
        <v>0</v>
      </c>
      <c r="G101" s="480">
        <v>0</v>
      </c>
      <c r="H101" s="480">
        <v>0</v>
      </c>
      <c r="I101" s="480">
        <v>0</v>
      </c>
      <c r="J101" s="480">
        <v>0</v>
      </c>
      <c r="K101" s="480">
        <v>0</v>
      </c>
      <c r="L101" s="480">
        <v>0</v>
      </c>
      <c r="M101" s="480">
        <v>0</v>
      </c>
      <c r="N101" s="480">
        <f t="shared" ref="N101:N108" si="4">SUM(C101:M101)</f>
        <v>0</v>
      </c>
    </row>
    <row r="102" spans="2:14" x14ac:dyDescent="0.25">
      <c r="B102" s="488" t="s">
        <v>2956</v>
      </c>
      <c r="C102" s="480">
        <v>0</v>
      </c>
      <c r="D102" s="480">
        <v>0</v>
      </c>
      <c r="E102" s="480">
        <v>0</v>
      </c>
      <c r="F102" s="480">
        <v>0</v>
      </c>
      <c r="G102" s="480">
        <v>0</v>
      </c>
      <c r="H102" s="480">
        <v>0</v>
      </c>
      <c r="I102" s="480">
        <v>0</v>
      </c>
      <c r="J102" s="480">
        <v>0</v>
      </c>
      <c r="K102" s="480">
        <v>0</v>
      </c>
      <c r="L102" s="480">
        <v>0</v>
      </c>
      <c r="M102" s="480">
        <v>0</v>
      </c>
      <c r="N102" s="480">
        <f t="shared" si="4"/>
        <v>0</v>
      </c>
    </row>
    <row r="103" spans="2:14" x14ac:dyDescent="0.25">
      <c r="B103" s="488" t="s">
        <v>2955</v>
      </c>
      <c r="C103" s="480">
        <v>0</v>
      </c>
      <c r="D103" s="480">
        <v>0</v>
      </c>
      <c r="E103" s="480">
        <v>0</v>
      </c>
      <c r="F103" s="480">
        <v>0</v>
      </c>
      <c r="G103" s="480">
        <v>0</v>
      </c>
      <c r="H103" s="480">
        <v>0</v>
      </c>
      <c r="I103" s="480">
        <v>0</v>
      </c>
      <c r="J103" s="480">
        <v>0</v>
      </c>
      <c r="K103" s="480">
        <v>0</v>
      </c>
      <c r="L103" s="480">
        <v>0</v>
      </c>
      <c r="M103" s="480">
        <v>0</v>
      </c>
      <c r="N103" s="480">
        <f t="shared" si="4"/>
        <v>0</v>
      </c>
    </row>
    <row r="104" spans="2:14" x14ac:dyDescent="0.25">
      <c r="B104" s="488" t="s">
        <v>2954</v>
      </c>
      <c r="C104" s="480">
        <v>0</v>
      </c>
      <c r="D104" s="480">
        <v>0</v>
      </c>
      <c r="E104" s="480">
        <v>0</v>
      </c>
      <c r="F104" s="480">
        <v>0</v>
      </c>
      <c r="G104" s="480">
        <v>0</v>
      </c>
      <c r="H104" s="480">
        <v>0</v>
      </c>
      <c r="I104" s="480">
        <v>0</v>
      </c>
      <c r="J104" s="480">
        <v>0</v>
      </c>
      <c r="K104" s="480">
        <v>0</v>
      </c>
      <c r="L104" s="480">
        <v>0</v>
      </c>
      <c r="M104" s="480">
        <v>0</v>
      </c>
      <c r="N104" s="480">
        <f t="shared" si="4"/>
        <v>0</v>
      </c>
    </row>
    <row r="105" spans="2:14" x14ac:dyDescent="0.25">
      <c r="B105" s="488" t="s">
        <v>2953</v>
      </c>
      <c r="C105" s="480">
        <v>0</v>
      </c>
      <c r="D105" s="480">
        <v>0</v>
      </c>
      <c r="E105" s="480">
        <v>0</v>
      </c>
      <c r="F105" s="480">
        <v>0</v>
      </c>
      <c r="G105" s="480">
        <v>0</v>
      </c>
      <c r="H105" s="480">
        <v>0</v>
      </c>
      <c r="I105" s="480">
        <v>0</v>
      </c>
      <c r="J105" s="480">
        <v>0</v>
      </c>
      <c r="K105" s="480">
        <v>0</v>
      </c>
      <c r="L105" s="480">
        <v>0</v>
      </c>
      <c r="M105" s="480">
        <v>0</v>
      </c>
      <c r="N105" s="480">
        <f t="shared" si="4"/>
        <v>0</v>
      </c>
    </row>
    <row r="106" spans="2:14" x14ac:dyDescent="0.25">
      <c r="B106" s="488" t="s">
        <v>2952</v>
      </c>
      <c r="C106" s="480">
        <v>0</v>
      </c>
      <c r="D106" s="480">
        <v>0</v>
      </c>
      <c r="E106" s="480">
        <v>0</v>
      </c>
      <c r="F106" s="480">
        <v>0</v>
      </c>
      <c r="G106" s="480">
        <v>0</v>
      </c>
      <c r="H106" s="480">
        <v>0</v>
      </c>
      <c r="I106" s="480">
        <v>0</v>
      </c>
      <c r="J106" s="480">
        <v>0</v>
      </c>
      <c r="K106" s="480">
        <v>0</v>
      </c>
      <c r="L106" s="480">
        <v>0</v>
      </c>
      <c r="M106" s="480">
        <v>0</v>
      </c>
      <c r="N106" s="480">
        <f t="shared" si="4"/>
        <v>0</v>
      </c>
    </row>
    <row r="107" spans="2:14" x14ac:dyDescent="0.25">
      <c r="B107" s="488" t="s">
        <v>2951</v>
      </c>
      <c r="C107" s="480">
        <v>0</v>
      </c>
      <c r="D107" s="480">
        <v>0</v>
      </c>
      <c r="E107" s="480">
        <v>0</v>
      </c>
      <c r="F107" s="480">
        <v>0</v>
      </c>
      <c r="G107" s="480">
        <v>0</v>
      </c>
      <c r="H107" s="480">
        <v>0</v>
      </c>
      <c r="I107" s="480">
        <v>0</v>
      </c>
      <c r="J107" s="480">
        <v>0</v>
      </c>
      <c r="K107" s="480">
        <v>0</v>
      </c>
      <c r="L107" s="480">
        <v>0</v>
      </c>
      <c r="M107" s="480">
        <v>0</v>
      </c>
      <c r="N107" s="480">
        <f t="shared" si="4"/>
        <v>0</v>
      </c>
    </row>
    <row r="108" spans="2:14" x14ac:dyDescent="0.25">
      <c r="B108" s="488" t="s">
        <v>2950</v>
      </c>
      <c r="C108" s="480">
        <v>0</v>
      </c>
      <c r="D108" s="480">
        <v>0</v>
      </c>
      <c r="E108" s="480">
        <v>0</v>
      </c>
      <c r="F108" s="480">
        <v>0</v>
      </c>
      <c r="G108" s="480">
        <v>0</v>
      </c>
      <c r="H108" s="480">
        <v>0</v>
      </c>
      <c r="I108" s="480">
        <v>0</v>
      </c>
      <c r="J108" s="480">
        <v>0</v>
      </c>
      <c r="K108" s="480">
        <v>0</v>
      </c>
      <c r="L108" s="480">
        <v>0</v>
      </c>
      <c r="M108" s="480">
        <v>0</v>
      </c>
      <c r="N108" s="480">
        <f t="shared" si="4"/>
        <v>0</v>
      </c>
    </row>
    <row r="109" spans="2:14" x14ac:dyDescent="0.25">
      <c r="B109" s="473" t="s">
        <v>135</v>
      </c>
      <c r="C109" s="479">
        <f t="shared" ref="C109:N109" si="5">SUM(C101:C108)</f>
        <v>0</v>
      </c>
      <c r="D109" s="479">
        <f t="shared" si="5"/>
        <v>0</v>
      </c>
      <c r="E109" s="479">
        <f t="shared" si="5"/>
        <v>0</v>
      </c>
      <c r="F109" s="479">
        <f t="shared" si="5"/>
        <v>0</v>
      </c>
      <c r="G109" s="479">
        <f t="shared" si="5"/>
        <v>0</v>
      </c>
      <c r="H109" s="479">
        <f t="shared" si="5"/>
        <v>0</v>
      </c>
      <c r="I109" s="479">
        <f t="shared" si="5"/>
        <v>0</v>
      </c>
      <c r="J109" s="479">
        <f t="shared" si="5"/>
        <v>0</v>
      </c>
      <c r="K109" s="479">
        <f t="shared" si="5"/>
        <v>0</v>
      </c>
      <c r="L109" s="479">
        <f t="shared" si="5"/>
        <v>0</v>
      </c>
      <c r="M109" s="479">
        <f t="shared" si="5"/>
        <v>0</v>
      </c>
      <c r="N109" s="479">
        <f t="shared" si="5"/>
        <v>0</v>
      </c>
    </row>
    <row r="110" spans="2:14" x14ac:dyDescent="0.25">
      <c r="C110" s="407"/>
      <c r="D110" s="407"/>
      <c r="E110" s="407"/>
      <c r="F110" s="407"/>
      <c r="G110" s="407"/>
      <c r="H110" s="407"/>
      <c r="I110" s="407"/>
      <c r="J110" s="407"/>
      <c r="K110" s="407"/>
      <c r="L110" s="407"/>
      <c r="M110" s="407"/>
      <c r="N110" s="407"/>
    </row>
    <row r="112" spans="2:14" x14ac:dyDescent="0.25">
      <c r="B112" s="360"/>
      <c r="C112" s="487"/>
      <c r="D112" s="487"/>
      <c r="E112" s="487"/>
      <c r="F112" s="487"/>
      <c r="G112" s="487"/>
      <c r="H112" s="487"/>
      <c r="I112" s="487"/>
      <c r="J112" s="487"/>
      <c r="K112" s="487"/>
      <c r="L112" s="487"/>
      <c r="M112" s="487"/>
      <c r="N112" s="487"/>
    </row>
    <row r="113" spans="2:14" ht="15.75" x14ac:dyDescent="0.25">
      <c r="B113" s="565" t="s">
        <v>2949</v>
      </c>
      <c r="C113" s="487"/>
      <c r="D113" s="487"/>
      <c r="E113" s="487"/>
      <c r="F113" s="487"/>
      <c r="G113" s="487"/>
      <c r="H113" s="487"/>
      <c r="I113" s="487"/>
      <c r="J113" s="487"/>
      <c r="K113" s="487"/>
      <c r="L113" s="487"/>
      <c r="M113" s="487"/>
      <c r="N113" s="487"/>
    </row>
    <row r="114" spans="2:14" x14ac:dyDescent="0.25">
      <c r="B114" s="485" t="s">
        <v>2947</v>
      </c>
      <c r="C114" s="485"/>
      <c r="D114" s="484"/>
      <c r="E114" s="484"/>
      <c r="F114" s="484"/>
    </row>
    <row r="115" spans="2:14" x14ac:dyDescent="0.25">
      <c r="F115" s="574" t="s">
        <v>2940</v>
      </c>
    </row>
    <row r="116" spans="2:14" x14ac:dyDescent="0.25">
      <c r="B116" s="463" t="s">
        <v>2939</v>
      </c>
      <c r="C116" s="483"/>
      <c r="D116" s="483"/>
      <c r="E116" s="483"/>
      <c r="F116" s="483">
        <v>0</v>
      </c>
    </row>
    <row r="117" spans="2:14" x14ac:dyDescent="0.25">
      <c r="B117" s="473" t="s">
        <v>135</v>
      </c>
      <c r="C117" s="479"/>
      <c r="D117" s="479"/>
      <c r="E117" s="479"/>
      <c r="F117" s="479">
        <f>SUM(F116:F116)</f>
        <v>0</v>
      </c>
    </row>
    <row r="119" spans="2:14" ht="15.75" x14ac:dyDescent="0.25">
      <c r="B119" s="565" t="s">
        <v>2948</v>
      </c>
    </row>
    <row r="120" spans="2:14" x14ac:dyDescent="0.25">
      <c r="B120" s="485" t="s">
        <v>2947</v>
      </c>
      <c r="C120" s="485"/>
      <c r="D120" s="484"/>
      <c r="E120" s="484"/>
      <c r="F120" s="484"/>
    </row>
    <row r="121" spans="2:14" x14ac:dyDescent="0.25">
      <c r="F121" s="574" t="s">
        <v>2940</v>
      </c>
    </row>
    <row r="122" spans="2:14" x14ac:dyDescent="0.25">
      <c r="B122" s="397" t="s">
        <v>2946</v>
      </c>
      <c r="F122" s="486">
        <v>0</v>
      </c>
    </row>
    <row r="123" spans="2:14" x14ac:dyDescent="0.25">
      <c r="B123" s="397" t="s">
        <v>2945</v>
      </c>
      <c r="F123" s="486">
        <v>0</v>
      </c>
    </row>
    <row r="124" spans="2:14" x14ac:dyDescent="0.25">
      <c r="B124" s="397" t="s">
        <v>2944</v>
      </c>
      <c r="F124" s="486">
        <v>0</v>
      </c>
    </row>
    <row r="125" spans="2:14" x14ac:dyDescent="0.25">
      <c r="B125" s="397" t="s">
        <v>2943</v>
      </c>
      <c r="C125" s="483"/>
      <c r="D125" s="483"/>
      <c r="E125" s="483"/>
      <c r="F125" s="483">
        <v>0</v>
      </c>
    </row>
    <row r="126" spans="2:14" x14ac:dyDescent="0.25">
      <c r="B126" s="473" t="s">
        <v>135</v>
      </c>
      <c r="C126" s="479"/>
      <c r="D126" s="479"/>
      <c r="E126" s="479"/>
      <c r="F126" s="479">
        <f>SUM(F122:F125)</f>
        <v>0</v>
      </c>
    </row>
    <row r="128" spans="2:14" ht="15.75" x14ac:dyDescent="0.25">
      <c r="B128" s="565" t="s">
        <v>2942</v>
      </c>
    </row>
    <row r="129" spans="2:14" x14ac:dyDescent="0.25">
      <c r="B129" s="485" t="s">
        <v>2666</v>
      </c>
      <c r="C129" s="485"/>
      <c r="D129" s="484"/>
      <c r="E129" s="484"/>
      <c r="F129" s="484"/>
    </row>
    <row r="130" spans="2:14" x14ac:dyDescent="0.25">
      <c r="F130" s="574" t="s">
        <v>2940</v>
      </c>
    </row>
    <row r="131" spans="2:14" x14ac:dyDescent="0.25">
      <c r="B131" s="463" t="s">
        <v>2939</v>
      </c>
      <c r="C131" s="483"/>
      <c r="D131" s="483"/>
      <c r="E131" s="483"/>
      <c r="F131" s="483">
        <v>0</v>
      </c>
    </row>
    <row r="132" spans="2:14" x14ac:dyDescent="0.25">
      <c r="B132" s="473" t="s">
        <v>135</v>
      </c>
      <c r="C132" s="479"/>
      <c r="D132" s="479"/>
      <c r="E132" s="479"/>
      <c r="F132" s="479">
        <f>SUM(F131:F131)</f>
        <v>0</v>
      </c>
    </row>
    <row r="134" spans="2:14" ht="15.75" x14ac:dyDescent="0.25">
      <c r="B134" s="565" t="s">
        <v>2941</v>
      </c>
    </row>
    <row r="135" spans="2:14" x14ac:dyDescent="0.25">
      <c r="B135" s="485" t="s">
        <v>2664</v>
      </c>
      <c r="C135" s="485"/>
      <c r="D135" s="484"/>
      <c r="E135" s="484"/>
      <c r="F135" s="484"/>
    </row>
    <row r="136" spans="2:14" x14ac:dyDescent="0.25">
      <c r="F136" s="574" t="s">
        <v>2940</v>
      </c>
    </row>
    <row r="137" spans="2:14" x14ac:dyDescent="0.25">
      <c r="B137" s="463" t="s">
        <v>2939</v>
      </c>
      <c r="C137" s="483"/>
      <c r="D137" s="483"/>
      <c r="E137" s="483"/>
      <c r="F137" s="483">
        <v>0</v>
      </c>
    </row>
    <row r="138" spans="2:14" x14ac:dyDescent="0.25">
      <c r="B138" s="473" t="s">
        <v>135</v>
      </c>
      <c r="C138" s="479"/>
      <c r="D138" s="479"/>
      <c r="E138" s="479"/>
      <c r="F138" s="479">
        <f>SUM(F137:F137)</f>
        <v>0</v>
      </c>
    </row>
    <row r="141" spans="2:14" ht="15.75" x14ac:dyDescent="0.25">
      <c r="B141" s="565" t="s">
        <v>2938</v>
      </c>
    </row>
    <row r="142" spans="2:14" x14ac:dyDescent="0.25">
      <c r="B142" s="476" t="s">
        <v>2937</v>
      </c>
      <c r="C142" s="476"/>
      <c r="D142" s="475"/>
      <c r="E142" s="475"/>
      <c r="F142" s="475"/>
      <c r="G142" s="475"/>
      <c r="H142" s="475"/>
      <c r="I142" s="475"/>
      <c r="J142" s="475"/>
      <c r="K142" s="475"/>
      <c r="L142" s="475"/>
      <c r="M142" s="475"/>
      <c r="N142" s="475"/>
    </row>
    <row r="143" spans="2:14" x14ac:dyDescent="0.25">
      <c r="B143" s="463"/>
      <c r="C143" s="463"/>
      <c r="D143" s="463"/>
      <c r="E143" s="463"/>
      <c r="F143" s="463"/>
      <c r="G143" s="463"/>
      <c r="H143" s="463"/>
      <c r="I143" s="463"/>
      <c r="J143" s="463"/>
      <c r="K143" s="463"/>
      <c r="L143" s="463"/>
      <c r="M143" s="463"/>
      <c r="N143" s="463"/>
    </row>
    <row r="144" spans="2:14" x14ac:dyDescent="0.25">
      <c r="B144" s="463" t="s">
        <v>2936</v>
      </c>
      <c r="C144" s="482" t="s">
        <v>2935</v>
      </c>
      <c r="D144" s="482" t="s">
        <v>2934</v>
      </c>
      <c r="E144" s="482" t="s">
        <v>2933</v>
      </c>
      <c r="F144" s="482" t="s">
        <v>2932</v>
      </c>
      <c r="G144" s="482" t="s">
        <v>2931</v>
      </c>
      <c r="H144" s="482" t="s">
        <v>2930</v>
      </c>
      <c r="I144" s="482" t="s">
        <v>2929</v>
      </c>
      <c r="J144" s="482" t="s">
        <v>2928</v>
      </c>
      <c r="K144" s="482" t="s">
        <v>2927</v>
      </c>
      <c r="L144" s="482" t="s">
        <v>2926</v>
      </c>
      <c r="M144" s="482" t="s">
        <v>133</v>
      </c>
      <c r="N144" s="481" t="s">
        <v>135</v>
      </c>
    </row>
    <row r="145" spans="2:14" x14ac:dyDescent="0.25">
      <c r="B145" s="397" t="s">
        <v>2925</v>
      </c>
      <c r="C145" s="480">
        <v>0</v>
      </c>
      <c r="D145" s="480">
        <v>0</v>
      </c>
      <c r="E145" s="480">
        <v>0</v>
      </c>
      <c r="F145" s="480">
        <v>0</v>
      </c>
      <c r="G145" s="480">
        <v>0</v>
      </c>
      <c r="H145" s="480">
        <v>0</v>
      </c>
      <c r="I145" s="480">
        <v>0</v>
      </c>
      <c r="J145" s="480">
        <v>0</v>
      </c>
      <c r="K145" s="480">
        <v>0</v>
      </c>
      <c r="L145" s="480">
        <v>0</v>
      </c>
      <c r="M145" s="480">
        <v>0</v>
      </c>
      <c r="N145" s="480">
        <f>SUM(C145:M145)</f>
        <v>0</v>
      </c>
    </row>
    <row r="146" spans="2:14" x14ac:dyDescent="0.25">
      <c r="B146" s="397" t="s">
        <v>2924</v>
      </c>
      <c r="C146" s="480">
        <v>0</v>
      </c>
      <c r="D146" s="480">
        <v>0</v>
      </c>
      <c r="E146" s="480">
        <v>0</v>
      </c>
      <c r="F146" s="480">
        <v>0</v>
      </c>
      <c r="G146" s="480">
        <v>0</v>
      </c>
      <c r="H146" s="480">
        <v>0</v>
      </c>
      <c r="I146" s="480">
        <v>0</v>
      </c>
      <c r="J146" s="480">
        <v>0</v>
      </c>
      <c r="K146" s="480">
        <v>0</v>
      </c>
      <c r="L146" s="480">
        <v>0</v>
      </c>
      <c r="M146" s="480">
        <v>0</v>
      </c>
      <c r="N146" s="480">
        <f>SUM(C146:M146)</f>
        <v>0</v>
      </c>
    </row>
    <row r="147" spans="2:14" x14ac:dyDescent="0.25">
      <c r="B147" s="397" t="s">
        <v>2923</v>
      </c>
      <c r="C147" s="480">
        <v>0</v>
      </c>
      <c r="D147" s="480">
        <v>0</v>
      </c>
      <c r="E147" s="480">
        <v>0</v>
      </c>
      <c r="F147" s="480">
        <v>0</v>
      </c>
      <c r="G147" s="480">
        <v>0</v>
      </c>
      <c r="H147" s="480">
        <v>0</v>
      </c>
      <c r="I147" s="480">
        <v>0</v>
      </c>
      <c r="J147" s="480">
        <v>0</v>
      </c>
      <c r="K147" s="480">
        <v>0</v>
      </c>
      <c r="L147" s="480">
        <v>0</v>
      </c>
      <c r="M147" s="480">
        <v>0</v>
      </c>
      <c r="N147" s="480">
        <f>SUM(C147:M147)</f>
        <v>0</v>
      </c>
    </row>
    <row r="148" spans="2:14" x14ac:dyDescent="0.25">
      <c r="B148" s="397" t="s">
        <v>2922</v>
      </c>
      <c r="C148" s="480">
        <v>0</v>
      </c>
      <c r="D148" s="480">
        <v>0</v>
      </c>
      <c r="E148" s="480">
        <v>0</v>
      </c>
      <c r="F148" s="480">
        <v>0</v>
      </c>
      <c r="G148" s="480">
        <v>0</v>
      </c>
      <c r="H148" s="480">
        <v>0</v>
      </c>
      <c r="I148" s="480">
        <v>0</v>
      </c>
      <c r="J148" s="480">
        <v>0</v>
      </c>
      <c r="K148" s="480">
        <v>0</v>
      </c>
      <c r="L148" s="480">
        <v>0</v>
      </c>
      <c r="M148" s="480">
        <v>0</v>
      </c>
      <c r="N148" s="480">
        <f>SUM(C148:M148)</f>
        <v>0</v>
      </c>
    </row>
    <row r="149" spans="2:14" x14ac:dyDescent="0.25">
      <c r="B149" s="397" t="s">
        <v>953</v>
      </c>
      <c r="C149" s="480">
        <v>0</v>
      </c>
      <c r="D149" s="480">
        <v>0</v>
      </c>
      <c r="E149" s="480">
        <v>0</v>
      </c>
      <c r="F149" s="480">
        <v>0</v>
      </c>
      <c r="G149" s="480">
        <v>0</v>
      </c>
      <c r="H149" s="480">
        <v>0</v>
      </c>
      <c r="I149" s="480">
        <v>0</v>
      </c>
      <c r="J149" s="480">
        <v>0</v>
      </c>
      <c r="K149" s="480">
        <v>0</v>
      </c>
      <c r="L149" s="480">
        <v>0</v>
      </c>
      <c r="M149" s="480">
        <v>0</v>
      </c>
      <c r="N149" s="480">
        <f>SUM(C149:M149)</f>
        <v>0</v>
      </c>
    </row>
    <row r="150" spans="2:14" x14ac:dyDescent="0.25">
      <c r="B150" s="473" t="s">
        <v>135</v>
      </c>
      <c r="C150" s="479">
        <f t="shared" ref="C150:N150" si="6">SUM(C145:C149)</f>
        <v>0</v>
      </c>
      <c r="D150" s="479">
        <f t="shared" si="6"/>
        <v>0</v>
      </c>
      <c r="E150" s="479">
        <f t="shared" si="6"/>
        <v>0</v>
      </c>
      <c r="F150" s="479">
        <f t="shared" si="6"/>
        <v>0</v>
      </c>
      <c r="G150" s="479">
        <f t="shared" si="6"/>
        <v>0</v>
      </c>
      <c r="H150" s="479">
        <f t="shared" si="6"/>
        <v>0</v>
      </c>
      <c r="I150" s="479">
        <f t="shared" si="6"/>
        <v>0</v>
      </c>
      <c r="J150" s="479">
        <f t="shared" si="6"/>
        <v>0</v>
      </c>
      <c r="K150" s="479">
        <f t="shared" si="6"/>
        <v>0</v>
      </c>
      <c r="L150" s="479">
        <f t="shared" si="6"/>
        <v>0</v>
      </c>
      <c r="M150" s="479">
        <f t="shared" si="6"/>
        <v>0</v>
      </c>
      <c r="N150" s="479">
        <f t="shared" si="6"/>
        <v>0</v>
      </c>
    </row>
    <row r="153" spans="2:14" x14ac:dyDescent="0.25">
      <c r="N153" s="370" t="s">
        <v>2716</v>
      </c>
    </row>
  </sheetData>
  <hyperlinks>
    <hyperlink ref="N153" location="Contents!A1" display="To Frontpage" xr:uid="{00000000-0004-0000-0F00-000000000000}"/>
  </hyperlinks>
  <pageMargins left="0.70866141732283472" right="0.70866141732283472" top="0.74803149606299213" bottom="0.74803149606299213" header="0.31496062992125984" footer="0.31496062992125984"/>
  <pageSetup paperSize="9" scale="3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243386"/>
  </sheetPr>
  <dimension ref="A1:N112"/>
  <sheetViews>
    <sheetView topLeftCell="A69" zoomScale="80" zoomScaleNormal="80" workbookViewId="0">
      <selection activeCell="E91" sqref="E91"/>
    </sheetView>
  </sheetViews>
  <sheetFormatPr defaultColWidth="8.85546875" defaultRowHeight="15" outlineLevelRow="1" x14ac:dyDescent="0.25"/>
  <cols>
    <col min="1" max="1" width="13.28515625" style="264" customWidth="1"/>
    <col min="2" max="2" width="60.5703125" style="264" bestFit="1" customWidth="1"/>
    <col min="3" max="4" width="41" style="264" customWidth="1"/>
    <col min="5" max="5" width="20" style="264" customWidth="1"/>
    <col min="6" max="6" width="19" style="264" customWidth="1"/>
    <col min="7" max="7" width="25.5703125" style="264" customWidth="1"/>
    <col min="8" max="8" width="7.28515625" style="264" customWidth="1"/>
    <col min="9" max="9" width="92" style="264" customWidth="1"/>
    <col min="10" max="11" width="47.7109375" style="264" customWidth="1"/>
    <col min="12" max="12" width="7.28515625" style="264" customWidth="1"/>
    <col min="13" max="13" width="25.7109375" style="264" customWidth="1"/>
    <col min="14" max="14" width="25.7109375" style="263" customWidth="1"/>
    <col min="15" max="16384" width="8.85546875" style="316"/>
  </cols>
  <sheetData>
    <row r="1" spans="1:13" ht="45" customHeight="1" x14ac:dyDescent="0.25">
      <c r="A1" s="618" t="s">
        <v>1556</v>
      </c>
      <c r="B1" s="618"/>
    </row>
    <row r="2" spans="1:13" ht="31.5" x14ac:dyDescent="0.25">
      <c r="A2" s="272" t="s">
        <v>1555</v>
      </c>
      <c r="B2" s="272"/>
      <c r="C2" s="263"/>
      <c r="D2" s="263"/>
      <c r="E2" s="263"/>
      <c r="F2" s="273" t="s">
        <v>2998</v>
      </c>
      <c r="G2" s="274"/>
      <c r="H2" s="263"/>
      <c r="I2" s="272"/>
      <c r="J2" s="263"/>
      <c r="K2" s="263"/>
      <c r="L2" s="263"/>
      <c r="M2" s="263"/>
    </row>
    <row r="3" spans="1:13" ht="15.75" thickBot="1" x14ac:dyDescent="0.3">
      <c r="A3" s="263"/>
      <c r="B3" s="275"/>
      <c r="C3" s="275"/>
      <c r="D3" s="263"/>
      <c r="E3" s="263"/>
      <c r="F3" s="263"/>
      <c r="G3" s="263"/>
      <c r="H3" s="263"/>
      <c r="L3" s="263"/>
      <c r="M3" s="263"/>
    </row>
    <row r="4" spans="1:13" ht="19.5" thickBot="1" x14ac:dyDescent="0.3">
      <c r="A4" s="276"/>
      <c r="B4" s="277" t="s">
        <v>58</v>
      </c>
      <c r="C4" s="278" t="s">
        <v>213</v>
      </c>
      <c r="D4" s="276"/>
      <c r="E4" s="276"/>
      <c r="F4" s="263"/>
      <c r="G4" s="263"/>
      <c r="H4" s="263"/>
      <c r="I4" s="326" t="s">
        <v>1548</v>
      </c>
      <c r="J4" s="584" t="s">
        <v>1226</v>
      </c>
      <c r="L4" s="263"/>
      <c r="M4" s="263"/>
    </row>
    <row r="5" spans="1:13" ht="15.75" thickBot="1" x14ac:dyDescent="0.3">
      <c r="H5" s="263"/>
      <c r="I5" s="583" t="s">
        <v>1228</v>
      </c>
      <c r="J5" s="264" t="s">
        <v>1229</v>
      </c>
      <c r="L5" s="263"/>
      <c r="M5" s="263"/>
    </row>
    <row r="6" spans="1:13" ht="18.75" x14ac:dyDescent="0.25">
      <c r="A6" s="281"/>
      <c r="B6" s="353" t="s">
        <v>1453</v>
      </c>
      <c r="C6" s="281"/>
      <c r="E6" s="267"/>
      <c r="F6" s="267"/>
      <c r="G6" s="267"/>
      <c r="H6" s="263"/>
      <c r="I6" s="583" t="s">
        <v>1231</v>
      </c>
      <c r="J6" s="264" t="s">
        <v>1232</v>
      </c>
      <c r="L6" s="263"/>
      <c r="M6" s="263"/>
    </row>
    <row r="7" spans="1:13" x14ac:dyDescent="0.25">
      <c r="B7" s="354" t="s">
        <v>1554</v>
      </c>
      <c r="H7" s="263"/>
      <c r="I7" s="583" t="s">
        <v>1234</v>
      </c>
      <c r="J7" s="264" t="s">
        <v>1235</v>
      </c>
      <c r="L7" s="263"/>
      <c r="M7" s="263"/>
    </row>
    <row r="8" spans="1:13" x14ac:dyDescent="0.25">
      <c r="B8" s="354" t="s">
        <v>1466</v>
      </c>
      <c r="H8" s="263"/>
      <c r="I8" s="583" t="s">
        <v>1546</v>
      </c>
      <c r="J8" s="264" t="s">
        <v>1547</v>
      </c>
      <c r="L8" s="263"/>
      <c r="M8" s="263"/>
    </row>
    <row r="9" spans="1:13" ht="15.75" thickBot="1" x14ac:dyDescent="0.3">
      <c r="B9" s="355" t="s">
        <v>1488</v>
      </c>
      <c r="H9" s="263"/>
      <c r="L9" s="263"/>
      <c r="M9" s="263"/>
    </row>
    <row r="10" spans="1:13" x14ac:dyDescent="0.25">
      <c r="B10" s="356"/>
      <c r="H10" s="263"/>
      <c r="I10" s="582" t="s">
        <v>1550</v>
      </c>
      <c r="L10" s="263"/>
      <c r="M10" s="263"/>
    </row>
    <row r="11" spans="1:13" x14ac:dyDescent="0.25">
      <c r="B11" s="356"/>
      <c r="H11" s="263"/>
      <c r="I11" s="582" t="s">
        <v>1552</v>
      </c>
      <c r="L11" s="263"/>
      <c r="M11" s="263"/>
    </row>
    <row r="12" spans="1:13" ht="37.5" x14ac:dyDescent="0.25">
      <c r="A12" s="326" t="s">
        <v>68</v>
      </c>
      <c r="B12" s="326" t="s">
        <v>1537</v>
      </c>
      <c r="C12" s="578"/>
      <c r="D12" s="578"/>
      <c r="E12" s="578"/>
      <c r="F12" s="578"/>
      <c r="G12" s="578"/>
      <c r="H12" s="263"/>
      <c r="L12" s="263"/>
      <c r="M12" s="263"/>
    </row>
    <row r="13" spans="1:13" ht="15" customHeight="1" x14ac:dyDescent="0.25">
      <c r="A13" s="288"/>
      <c r="B13" s="576" t="s">
        <v>1465</v>
      </c>
      <c r="C13" s="288" t="s">
        <v>1536</v>
      </c>
      <c r="D13" s="288" t="s">
        <v>1549</v>
      </c>
      <c r="E13" s="581"/>
      <c r="F13" s="575"/>
      <c r="G13" s="575"/>
      <c r="H13" s="263"/>
      <c r="L13" s="263"/>
      <c r="M13" s="263"/>
    </row>
    <row r="14" spans="1:13" x14ac:dyDescent="0.25">
      <c r="A14" s="264" t="s">
        <v>1454</v>
      </c>
      <c r="B14" s="266" t="s">
        <v>1419</v>
      </c>
      <c r="C14" s="264" t="s">
        <v>1232</v>
      </c>
      <c r="D14" s="580"/>
      <c r="E14" s="267"/>
      <c r="F14" s="267"/>
      <c r="G14" s="267"/>
      <c r="H14" s="263"/>
      <c r="L14" s="263"/>
      <c r="M14" s="263"/>
    </row>
    <row r="15" spans="1:13" x14ac:dyDescent="0.25">
      <c r="A15" s="264" t="s">
        <v>1455</v>
      </c>
      <c r="B15" s="266" t="s">
        <v>420</v>
      </c>
      <c r="C15" s="264" t="s">
        <v>2632</v>
      </c>
      <c r="D15" s="264" t="s">
        <v>2995</v>
      </c>
      <c r="E15" s="267"/>
      <c r="F15" s="267"/>
      <c r="G15" s="267"/>
      <c r="H15" s="263"/>
      <c r="L15" s="263"/>
      <c r="M15" s="263"/>
    </row>
    <row r="16" spans="1:13" x14ac:dyDescent="0.25">
      <c r="A16" s="264" t="s">
        <v>1456</v>
      </c>
      <c r="B16" s="266" t="s">
        <v>1420</v>
      </c>
      <c r="C16" s="264" t="s">
        <v>1232</v>
      </c>
      <c r="E16" s="267"/>
      <c r="F16" s="267"/>
      <c r="G16" s="267"/>
      <c r="H16" s="263"/>
      <c r="L16" s="263"/>
      <c r="M16" s="263"/>
    </row>
    <row r="17" spans="1:13" x14ac:dyDescent="0.25">
      <c r="A17" s="264" t="s">
        <v>1457</v>
      </c>
      <c r="B17" s="266" t="s">
        <v>1421</v>
      </c>
      <c r="C17" s="264" t="s">
        <v>1232</v>
      </c>
      <c r="E17" s="267"/>
      <c r="F17" s="267"/>
      <c r="G17" s="267"/>
      <c r="H17" s="263"/>
      <c r="L17" s="263"/>
      <c r="M17" s="263"/>
    </row>
    <row r="18" spans="1:13" x14ac:dyDescent="0.25">
      <c r="A18" s="264" t="s">
        <v>1458</v>
      </c>
      <c r="B18" s="266" t="s">
        <v>1422</v>
      </c>
      <c r="C18" s="264" t="s">
        <v>2632</v>
      </c>
      <c r="D18" s="264" t="s">
        <v>2995</v>
      </c>
      <c r="E18" s="267"/>
      <c r="F18" s="267"/>
      <c r="G18" s="267"/>
      <c r="H18" s="263"/>
      <c r="L18" s="263"/>
      <c r="M18" s="263"/>
    </row>
    <row r="19" spans="1:13" x14ac:dyDescent="0.25">
      <c r="A19" s="264" t="s">
        <v>1459</v>
      </c>
      <c r="B19" s="266" t="s">
        <v>1423</v>
      </c>
      <c r="C19" s="264" t="s">
        <v>1232</v>
      </c>
      <c r="E19" s="267"/>
      <c r="F19" s="267"/>
      <c r="G19" s="267"/>
      <c r="H19" s="263"/>
      <c r="L19" s="263"/>
      <c r="M19" s="263"/>
    </row>
    <row r="20" spans="1:13" x14ac:dyDescent="0.25">
      <c r="A20" s="264" t="s">
        <v>1460</v>
      </c>
      <c r="B20" s="266" t="s">
        <v>1424</v>
      </c>
      <c r="C20" s="264" t="s">
        <v>2997</v>
      </c>
      <c r="D20" s="264" t="s">
        <v>2996</v>
      </c>
      <c r="E20" s="267"/>
      <c r="F20" s="267"/>
      <c r="G20" s="267"/>
      <c r="H20" s="263"/>
      <c r="L20" s="263"/>
      <c r="M20" s="263"/>
    </row>
    <row r="21" spans="1:13" x14ac:dyDescent="0.25">
      <c r="A21" s="264" t="s">
        <v>1461</v>
      </c>
      <c r="B21" s="266" t="s">
        <v>1425</v>
      </c>
      <c r="C21" s="264" t="s">
        <v>1232</v>
      </c>
      <c r="E21" s="267"/>
      <c r="F21" s="267"/>
      <c r="G21" s="267"/>
      <c r="H21" s="263"/>
      <c r="L21" s="263"/>
      <c r="M21" s="263"/>
    </row>
    <row r="22" spans="1:13" x14ac:dyDescent="0.25">
      <c r="A22" s="264" t="s">
        <v>1462</v>
      </c>
      <c r="B22" s="266" t="s">
        <v>1426</v>
      </c>
      <c r="C22" s="264" t="s">
        <v>1235</v>
      </c>
      <c r="E22" s="267"/>
      <c r="F22" s="267"/>
      <c r="G22" s="267"/>
      <c r="H22" s="263"/>
      <c r="L22" s="263"/>
      <c r="M22" s="263"/>
    </row>
    <row r="23" spans="1:13" x14ac:dyDescent="0.25">
      <c r="A23" s="264" t="s">
        <v>1463</v>
      </c>
      <c r="B23" s="266" t="s">
        <v>1532</v>
      </c>
      <c r="C23" s="264" t="s">
        <v>1229</v>
      </c>
      <c r="E23" s="267"/>
      <c r="F23" s="267"/>
      <c r="G23" s="267"/>
      <c r="H23" s="263"/>
      <c r="L23" s="263"/>
      <c r="M23" s="263"/>
    </row>
    <row r="24" spans="1:13" x14ac:dyDescent="0.25">
      <c r="A24" s="264" t="s">
        <v>1534</v>
      </c>
      <c r="B24" s="266" t="s">
        <v>1533</v>
      </c>
      <c r="C24" s="264" t="s">
        <v>2632</v>
      </c>
      <c r="D24" s="264" t="s">
        <v>2995</v>
      </c>
      <c r="E24" s="267"/>
      <c r="F24" s="267"/>
      <c r="G24" s="267"/>
      <c r="H24" s="263"/>
      <c r="L24" s="263"/>
      <c r="M24" s="263"/>
    </row>
    <row r="25" spans="1:13" outlineLevel="1" x14ac:dyDescent="0.25">
      <c r="A25" s="264" t="s">
        <v>1464</v>
      </c>
      <c r="B25" s="290"/>
      <c r="E25" s="267"/>
      <c r="F25" s="267"/>
      <c r="G25" s="267"/>
      <c r="H25" s="263"/>
      <c r="L25" s="263"/>
      <c r="M25" s="263"/>
    </row>
    <row r="26" spans="1:13" outlineLevel="1" x14ac:dyDescent="0.25">
      <c r="A26" s="264" t="s">
        <v>1467</v>
      </c>
      <c r="B26" s="290"/>
      <c r="E26" s="267"/>
      <c r="F26" s="267"/>
      <c r="G26" s="267"/>
      <c r="H26" s="263"/>
      <c r="L26" s="263"/>
      <c r="M26" s="263"/>
    </row>
    <row r="27" spans="1:13" outlineLevel="1" x14ac:dyDescent="0.25">
      <c r="A27" s="264" t="s">
        <v>1468</v>
      </c>
      <c r="B27" s="290"/>
      <c r="E27" s="267"/>
      <c r="F27" s="267"/>
      <c r="G27" s="267"/>
      <c r="H27" s="263"/>
      <c r="L27" s="263"/>
      <c r="M27" s="263"/>
    </row>
    <row r="28" spans="1:13" outlineLevel="1" x14ac:dyDescent="0.25">
      <c r="A28" s="264" t="s">
        <v>1469</v>
      </c>
      <c r="B28" s="290"/>
      <c r="E28" s="267"/>
      <c r="F28" s="267"/>
      <c r="G28" s="267"/>
      <c r="H28" s="263"/>
      <c r="L28" s="263"/>
      <c r="M28" s="263"/>
    </row>
    <row r="29" spans="1:13" outlineLevel="1" x14ac:dyDescent="0.25">
      <c r="A29" s="264" t="s">
        <v>1470</v>
      </c>
      <c r="B29" s="290"/>
      <c r="E29" s="267"/>
      <c r="F29" s="267"/>
      <c r="G29" s="267"/>
      <c r="H29" s="263"/>
      <c r="L29" s="263"/>
      <c r="M29" s="263"/>
    </row>
    <row r="30" spans="1:13" outlineLevel="1" x14ac:dyDescent="0.25">
      <c r="A30" s="264" t="s">
        <v>1471</v>
      </c>
      <c r="B30" s="290"/>
      <c r="E30" s="267"/>
      <c r="F30" s="267"/>
      <c r="G30" s="267"/>
      <c r="H30" s="263"/>
      <c r="L30" s="263"/>
      <c r="M30" s="263"/>
    </row>
    <row r="31" spans="1:13" outlineLevel="1" x14ac:dyDescent="0.25">
      <c r="A31" s="264" t="s">
        <v>1472</v>
      </c>
      <c r="B31" s="290"/>
      <c r="E31" s="267"/>
      <c r="F31" s="267"/>
      <c r="G31" s="267"/>
      <c r="H31" s="263"/>
      <c r="L31" s="263"/>
      <c r="M31" s="263"/>
    </row>
    <row r="32" spans="1:13" outlineLevel="1" x14ac:dyDescent="0.25">
      <c r="A32" s="264" t="s">
        <v>1473</v>
      </c>
      <c r="B32" s="290"/>
      <c r="E32" s="267"/>
      <c r="F32" s="267"/>
      <c r="G32" s="267"/>
      <c r="H32" s="263"/>
      <c r="L32" s="263"/>
      <c r="M32" s="263"/>
    </row>
    <row r="33" spans="1:13" ht="18.75" x14ac:dyDescent="0.25">
      <c r="A33" s="578"/>
      <c r="B33" s="326" t="s">
        <v>1466</v>
      </c>
      <c r="C33" s="578"/>
      <c r="D33" s="578"/>
      <c r="E33" s="578"/>
      <c r="F33" s="578"/>
      <c r="G33" s="578"/>
      <c r="H33" s="263"/>
      <c r="L33" s="263"/>
      <c r="M33" s="263"/>
    </row>
    <row r="34" spans="1:13" ht="15" customHeight="1" x14ac:dyDescent="0.25">
      <c r="A34" s="288"/>
      <c r="B34" s="576" t="s">
        <v>1427</v>
      </c>
      <c r="C34" s="288" t="s">
        <v>1544</v>
      </c>
      <c r="D34" s="288" t="s">
        <v>1549</v>
      </c>
      <c r="E34" s="288" t="s">
        <v>1428</v>
      </c>
      <c r="F34" s="575"/>
      <c r="G34" s="575"/>
      <c r="H34" s="263"/>
      <c r="L34" s="263"/>
      <c r="M34" s="263"/>
    </row>
    <row r="35" spans="1:13" x14ac:dyDescent="0.25">
      <c r="A35" s="264" t="s">
        <v>1489</v>
      </c>
      <c r="B35" s="266" t="s">
        <v>2994</v>
      </c>
      <c r="C35" s="264" t="s">
        <v>1232</v>
      </c>
      <c r="D35" s="264" t="s">
        <v>1232</v>
      </c>
      <c r="E35" s="264" t="s">
        <v>1232</v>
      </c>
      <c r="F35" s="579"/>
      <c r="G35" s="579"/>
      <c r="H35" s="263"/>
      <c r="L35" s="263"/>
      <c r="M35" s="263"/>
    </row>
    <row r="36" spans="1:13" x14ac:dyDescent="0.25">
      <c r="A36" s="264" t="s">
        <v>1490</v>
      </c>
      <c r="B36" s="266" t="s">
        <v>1429</v>
      </c>
      <c r="C36" s="264" t="s">
        <v>1232</v>
      </c>
      <c r="D36" s="264" t="s">
        <v>1232</v>
      </c>
      <c r="E36" s="264" t="s">
        <v>1232</v>
      </c>
      <c r="H36" s="263"/>
      <c r="L36" s="263"/>
      <c r="M36" s="263"/>
    </row>
    <row r="37" spans="1:13" x14ac:dyDescent="0.25">
      <c r="A37" s="264" t="s">
        <v>1491</v>
      </c>
      <c r="B37" s="266" t="s">
        <v>1430</v>
      </c>
      <c r="C37" s="264" t="s">
        <v>1232</v>
      </c>
      <c r="D37" s="264" t="s">
        <v>1232</v>
      </c>
      <c r="E37" s="264" t="s">
        <v>1232</v>
      </c>
      <c r="H37" s="263"/>
      <c r="L37" s="263"/>
      <c r="M37" s="263"/>
    </row>
    <row r="38" spans="1:13" x14ac:dyDescent="0.25">
      <c r="A38" s="264" t="s">
        <v>1492</v>
      </c>
      <c r="B38" s="266" t="s">
        <v>1431</v>
      </c>
      <c r="C38" s="264" t="s">
        <v>1232</v>
      </c>
      <c r="D38" s="264" t="s">
        <v>1232</v>
      </c>
      <c r="E38" s="264" t="s">
        <v>1232</v>
      </c>
      <c r="H38" s="263"/>
      <c r="L38" s="263"/>
      <c r="M38" s="263"/>
    </row>
    <row r="39" spans="1:13" x14ac:dyDescent="0.25">
      <c r="A39" s="264" t="s">
        <v>1493</v>
      </c>
      <c r="B39" s="266" t="s">
        <v>1432</v>
      </c>
      <c r="C39" s="264" t="s">
        <v>1232</v>
      </c>
      <c r="D39" s="264" t="s">
        <v>1232</v>
      </c>
      <c r="E39" s="264" t="s">
        <v>1232</v>
      </c>
      <c r="H39" s="263"/>
      <c r="L39" s="263"/>
      <c r="M39" s="263"/>
    </row>
    <row r="40" spans="1:13" x14ac:dyDescent="0.25">
      <c r="A40" s="264" t="s">
        <v>1494</v>
      </c>
      <c r="B40" s="266" t="s">
        <v>1433</v>
      </c>
      <c r="C40" s="264" t="s">
        <v>1232</v>
      </c>
      <c r="D40" s="264" t="s">
        <v>1232</v>
      </c>
      <c r="E40" s="264" t="s">
        <v>1232</v>
      </c>
      <c r="H40" s="263"/>
      <c r="L40" s="263"/>
      <c r="M40" s="263"/>
    </row>
    <row r="41" spans="1:13" x14ac:dyDescent="0.25">
      <c r="A41" s="264" t="s">
        <v>1495</v>
      </c>
      <c r="B41" s="266" t="s">
        <v>1434</v>
      </c>
      <c r="C41" s="264" t="s">
        <v>1232</v>
      </c>
      <c r="D41" s="264" t="s">
        <v>1232</v>
      </c>
      <c r="E41" s="264" t="s">
        <v>1232</v>
      </c>
      <c r="H41" s="263"/>
      <c r="L41" s="263"/>
      <c r="M41" s="263"/>
    </row>
    <row r="42" spans="1:13" x14ac:dyDescent="0.25">
      <c r="A42" s="264" t="s">
        <v>1496</v>
      </c>
      <c r="B42" s="266" t="s">
        <v>1435</v>
      </c>
      <c r="C42" s="264" t="s">
        <v>1232</v>
      </c>
      <c r="D42" s="264" t="s">
        <v>1232</v>
      </c>
      <c r="E42" s="264" t="s">
        <v>1232</v>
      </c>
      <c r="H42" s="263"/>
      <c r="L42" s="263"/>
      <c r="M42" s="263"/>
    </row>
    <row r="43" spans="1:13" x14ac:dyDescent="0.25">
      <c r="A43" s="264" t="s">
        <v>1497</v>
      </c>
      <c r="B43" s="266" t="s">
        <v>1436</v>
      </c>
      <c r="C43" s="264" t="s">
        <v>1232</v>
      </c>
      <c r="D43" s="264" t="s">
        <v>1232</v>
      </c>
      <c r="E43" s="264" t="s">
        <v>1232</v>
      </c>
      <c r="H43" s="263"/>
      <c r="L43" s="263"/>
      <c r="M43" s="263"/>
    </row>
    <row r="44" spans="1:13" x14ac:dyDescent="0.25">
      <c r="A44" s="264" t="s">
        <v>1498</v>
      </c>
      <c r="B44" s="266" t="s">
        <v>1437</v>
      </c>
      <c r="C44" s="264" t="s">
        <v>1232</v>
      </c>
      <c r="D44" s="264" t="s">
        <v>1232</v>
      </c>
      <c r="E44" s="264" t="s">
        <v>1232</v>
      </c>
      <c r="H44" s="263"/>
      <c r="L44" s="263"/>
      <c r="M44" s="263"/>
    </row>
    <row r="45" spans="1:13" x14ac:dyDescent="0.25">
      <c r="A45" s="264" t="s">
        <v>1499</v>
      </c>
      <c r="B45" s="266" t="s">
        <v>1438</v>
      </c>
      <c r="C45" s="264" t="s">
        <v>1232</v>
      </c>
      <c r="D45" s="264" t="s">
        <v>1232</v>
      </c>
      <c r="E45" s="264" t="s">
        <v>1232</v>
      </c>
      <c r="H45" s="263"/>
      <c r="L45" s="263"/>
      <c r="M45" s="263"/>
    </row>
    <row r="46" spans="1:13" x14ac:dyDescent="0.25">
      <c r="A46" s="264" t="s">
        <v>1500</v>
      </c>
      <c r="B46" s="266" t="s">
        <v>1439</v>
      </c>
      <c r="C46" s="264" t="s">
        <v>1232</v>
      </c>
      <c r="D46" s="264" t="s">
        <v>1232</v>
      </c>
      <c r="E46" s="264" t="s">
        <v>1232</v>
      </c>
      <c r="H46" s="263"/>
      <c r="L46" s="263"/>
      <c r="M46" s="263"/>
    </row>
    <row r="47" spans="1:13" x14ac:dyDescent="0.25">
      <c r="A47" s="264" t="s">
        <v>1501</v>
      </c>
      <c r="B47" s="266" t="s">
        <v>1440</v>
      </c>
      <c r="C47" s="264" t="s">
        <v>1232</v>
      </c>
      <c r="D47" s="264" t="s">
        <v>1232</v>
      </c>
      <c r="E47" s="264" t="s">
        <v>1232</v>
      </c>
      <c r="H47" s="263"/>
      <c r="L47" s="263"/>
      <c r="M47" s="263"/>
    </row>
    <row r="48" spans="1:13" x14ac:dyDescent="0.25">
      <c r="A48" s="264" t="s">
        <v>1502</v>
      </c>
      <c r="B48" s="266" t="s">
        <v>1441</v>
      </c>
      <c r="C48" s="264" t="s">
        <v>1232</v>
      </c>
      <c r="D48" s="264" t="s">
        <v>1232</v>
      </c>
      <c r="E48" s="264" t="s">
        <v>1232</v>
      </c>
      <c r="H48" s="263"/>
      <c r="L48" s="263"/>
      <c r="M48" s="263"/>
    </row>
    <row r="49" spans="1:13" x14ac:dyDescent="0.25">
      <c r="A49" s="264" t="s">
        <v>1503</v>
      </c>
      <c r="B49" s="266" t="s">
        <v>1442</v>
      </c>
      <c r="C49" s="264" t="s">
        <v>1232</v>
      </c>
      <c r="D49" s="264" t="s">
        <v>1232</v>
      </c>
      <c r="E49" s="264" t="s">
        <v>1232</v>
      </c>
      <c r="H49" s="263"/>
      <c r="L49" s="263"/>
      <c r="M49" s="263"/>
    </row>
    <row r="50" spans="1:13" x14ac:dyDescent="0.25">
      <c r="A50" s="264" t="s">
        <v>1504</v>
      </c>
      <c r="B50" s="266" t="s">
        <v>1443</v>
      </c>
      <c r="C50" s="264" t="s">
        <v>1232</v>
      </c>
      <c r="D50" s="264" t="s">
        <v>1232</v>
      </c>
      <c r="E50" s="264" t="s">
        <v>1232</v>
      </c>
      <c r="H50" s="263"/>
      <c r="L50" s="263"/>
      <c r="M50" s="263"/>
    </row>
    <row r="51" spans="1:13" x14ac:dyDescent="0.25">
      <c r="A51" s="264" t="s">
        <v>1505</v>
      </c>
      <c r="B51" s="266" t="s">
        <v>1444</v>
      </c>
      <c r="C51" s="264" t="s">
        <v>1232</v>
      </c>
      <c r="D51" s="264" t="s">
        <v>1232</v>
      </c>
      <c r="E51" s="264" t="s">
        <v>1232</v>
      </c>
      <c r="H51" s="263"/>
      <c r="L51" s="263"/>
      <c r="M51" s="263"/>
    </row>
    <row r="52" spans="1:13" x14ac:dyDescent="0.25">
      <c r="A52" s="264" t="s">
        <v>1506</v>
      </c>
      <c r="B52" s="266" t="s">
        <v>1445</v>
      </c>
      <c r="C52" s="264" t="s">
        <v>1232</v>
      </c>
      <c r="D52" s="264" t="s">
        <v>1232</v>
      </c>
      <c r="E52" s="264" t="s">
        <v>1232</v>
      </c>
      <c r="H52" s="263"/>
      <c r="L52" s="263"/>
      <c r="M52" s="263"/>
    </row>
    <row r="53" spans="1:13" x14ac:dyDescent="0.25">
      <c r="A53" s="264" t="s">
        <v>1507</v>
      </c>
      <c r="B53" s="266" t="s">
        <v>1446</v>
      </c>
      <c r="C53" s="264" t="s">
        <v>1232</v>
      </c>
      <c r="D53" s="264" t="s">
        <v>1232</v>
      </c>
      <c r="E53" s="264" t="s">
        <v>1232</v>
      </c>
      <c r="H53" s="263"/>
      <c r="L53" s="263"/>
      <c r="M53" s="263"/>
    </row>
    <row r="54" spans="1:13" x14ac:dyDescent="0.25">
      <c r="A54" s="264" t="s">
        <v>1508</v>
      </c>
      <c r="B54" s="266" t="s">
        <v>1447</v>
      </c>
      <c r="C54" s="264" t="s">
        <v>1232</v>
      </c>
      <c r="D54" s="264" t="s">
        <v>1232</v>
      </c>
      <c r="E54" s="264" t="s">
        <v>1232</v>
      </c>
      <c r="H54" s="263"/>
      <c r="L54" s="263"/>
      <c r="M54" s="263"/>
    </row>
    <row r="55" spans="1:13" x14ac:dyDescent="0.25">
      <c r="A55" s="264" t="s">
        <v>1509</v>
      </c>
      <c r="B55" s="266" t="s">
        <v>1448</v>
      </c>
      <c r="C55" s="264" t="s">
        <v>1232</v>
      </c>
      <c r="D55" s="264" t="s">
        <v>1232</v>
      </c>
      <c r="E55" s="264" t="s">
        <v>1232</v>
      </c>
      <c r="H55" s="263"/>
      <c r="L55" s="263"/>
      <c r="M55" s="263"/>
    </row>
    <row r="56" spans="1:13" x14ac:dyDescent="0.25">
      <c r="A56" s="264" t="s">
        <v>1510</v>
      </c>
      <c r="B56" s="266" t="s">
        <v>1449</v>
      </c>
      <c r="C56" s="264" t="s">
        <v>1232</v>
      </c>
      <c r="D56" s="264" t="s">
        <v>1232</v>
      </c>
      <c r="E56" s="264" t="s">
        <v>1232</v>
      </c>
      <c r="H56" s="263"/>
      <c r="L56" s="263"/>
      <c r="M56" s="263"/>
    </row>
    <row r="57" spans="1:13" x14ac:dyDescent="0.25">
      <c r="A57" s="264" t="s">
        <v>1511</v>
      </c>
      <c r="B57" s="266" t="s">
        <v>1450</v>
      </c>
      <c r="C57" s="264" t="s">
        <v>1232</v>
      </c>
      <c r="D57" s="264" t="s">
        <v>1232</v>
      </c>
      <c r="E57" s="264" t="s">
        <v>1232</v>
      </c>
      <c r="H57" s="263"/>
      <c r="L57" s="263"/>
      <c r="M57" s="263"/>
    </row>
    <row r="58" spans="1:13" x14ac:dyDescent="0.25">
      <c r="A58" s="264" t="s">
        <v>1512</v>
      </c>
      <c r="B58" s="266" t="s">
        <v>1451</v>
      </c>
      <c r="C58" s="264" t="s">
        <v>1232</v>
      </c>
      <c r="D58" s="264" t="s">
        <v>1232</v>
      </c>
      <c r="E58" s="264" t="s">
        <v>1232</v>
      </c>
      <c r="H58" s="263"/>
      <c r="L58" s="263"/>
      <c r="M58" s="263"/>
    </row>
    <row r="59" spans="1:13" x14ac:dyDescent="0.25">
      <c r="A59" s="264" t="s">
        <v>1513</v>
      </c>
      <c r="B59" s="266" t="s">
        <v>1452</v>
      </c>
      <c r="C59" s="264" t="s">
        <v>1232</v>
      </c>
      <c r="D59" s="264" t="s">
        <v>1232</v>
      </c>
      <c r="E59" s="264" t="s">
        <v>1232</v>
      </c>
      <c r="H59" s="263"/>
      <c r="L59" s="263"/>
      <c r="M59" s="263"/>
    </row>
    <row r="60" spans="1:13" outlineLevel="1" x14ac:dyDescent="0.25">
      <c r="A60" s="264" t="s">
        <v>1474</v>
      </c>
      <c r="B60" s="266"/>
      <c r="E60" s="266"/>
      <c r="F60" s="266"/>
      <c r="G60" s="266"/>
      <c r="H60" s="263"/>
      <c r="L60" s="263"/>
      <c r="M60" s="263"/>
    </row>
    <row r="61" spans="1:13" outlineLevel="1" x14ac:dyDescent="0.25">
      <c r="A61" s="264" t="s">
        <v>1475</v>
      </c>
      <c r="B61" s="266"/>
      <c r="E61" s="266"/>
      <c r="F61" s="266"/>
      <c r="G61" s="266"/>
      <c r="H61" s="263"/>
      <c r="L61" s="263"/>
      <c r="M61" s="263"/>
    </row>
    <row r="62" spans="1:13" outlineLevel="1" x14ac:dyDescent="0.25">
      <c r="A62" s="264" t="s">
        <v>1476</v>
      </c>
      <c r="B62" s="266"/>
      <c r="E62" s="266"/>
      <c r="F62" s="266"/>
      <c r="G62" s="266"/>
      <c r="H62" s="263"/>
      <c r="L62" s="263"/>
      <c r="M62" s="263"/>
    </row>
    <row r="63" spans="1:13" outlineLevel="1" x14ac:dyDescent="0.25">
      <c r="A63" s="264" t="s">
        <v>1477</v>
      </c>
      <c r="B63" s="266"/>
      <c r="E63" s="266"/>
      <c r="F63" s="266"/>
      <c r="G63" s="266"/>
      <c r="H63" s="263"/>
      <c r="L63" s="263"/>
      <c r="M63" s="263"/>
    </row>
    <row r="64" spans="1:13" outlineLevel="1" x14ac:dyDescent="0.25">
      <c r="A64" s="264" t="s">
        <v>1478</v>
      </c>
      <c r="B64" s="266"/>
      <c r="E64" s="266"/>
      <c r="F64" s="266"/>
      <c r="G64" s="266"/>
      <c r="H64" s="263"/>
      <c r="L64" s="263"/>
      <c r="M64" s="263"/>
    </row>
    <row r="65" spans="1:14" outlineLevel="1" x14ac:dyDescent="0.25">
      <c r="A65" s="264" t="s">
        <v>1479</v>
      </c>
      <c r="B65" s="266"/>
      <c r="E65" s="266"/>
      <c r="F65" s="266"/>
      <c r="G65" s="266"/>
      <c r="H65" s="263"/>
      <c r="L65" s="263"/>
      <c r="M65" s="263"/>
    </row>
    <row r="66" spans="1:14" outlineLevel="1" x14ac:dyDescent="0.25">
      <c r="A66" s="264" t="s">
        <v>1480</v>
      </c>
      <c r="B66" s="266"/>
      <c r="E66" s="266"/>
      <c r="F66" s="266"/>
      <c r="G66" s="266"/>
      <c r="H66" s="263"/>
      <c r="L66" s="263"/>
      <c r="M66" s="263"/>
    </row>
    <row r="67" spans="1:14" outlineLevel="1" x14ac:dyDescent="0.25">
      <c r="A67" s="264" t="s">
        <v>1481</v>
      </c>
      <c r="B67" s="266"/>
      <c r="E67" s="266"/>
      <c r="F67" s="266"/>
      <c r="G67" s="266"/>
      <c r="H67" s="263"/>
      <c r="L67" s="263"/>
      <c r="M67" s="263"/>
    </row>
    <row r="68" spans="1:14" outlineLevel="1" x14ac:dyDescent="0.25">
      <c r="A68" s="264" t="s">
        <v>1482</v>
      </c>
      <c r="B68" s="266"/>
      <c r="E68" s="266"/>
      <c r="F68" s="266"/>
      <c r="G68" s="266"/>
      <c r="H68" s="263"/>
      <c r="L68" s="263"/>
      <c r="M68" s="263"/>
    </row>
    <row r="69" spans="1:14" outlineLevel="1" x14ac:dyDescent="0.25">
      <c r="A69" s="264" t="s">
        <v>1483</v>
      </c>
      <c r="B69" s="266"/>
      <c r="E69" s="266"/>
      <c r="F69" s="266"/>
      <c r="G69" s="266"/>
      <c r="H69" s="263"/>
      <c r="L69" s="263"/>
      <c r="M69" s="263"/>
    </row>
    <row r="70" spans="1:14" outlineLevel="1" x14ac:dyDescent="0.25">
      <c r="A70" s="264" t="s">
        <v>1484</v>
      </c>
      <c r="B70" s="266"/>
      <c r="E70" s="266"/>
      <c r="F70" s="266"/>
      <c r="G70" s="266"/>
      <c r="H70" s="263"/>
      <c r="L70" s="263"/>
      <c r="M70" s="263"/>
    </row>
    <row r="71" spans="1:14" outlineLevel="1" x14ac:dyDescent="0.25">
      <c r="A71" s="264" t="s">
        <v>1485</v>
      </c>
      <c r="B71" s="266"/>
      <c r="E71" s="266"/>
      <c r="F71" s="266"/>
      <c r="G71" s="266"/>
      <c r="H71" s="263"/>
      <c r="L71" s="263"/>
      <c r="M71" s="263"/>
    </row>
    <row r="72" spans="1:14" outlineLevel="1" x14ac:dyDescent="0.25">
      <c r="A72" s="264" t="s">
        <v>1486</v>
      </c>
      <c r="B72" s="266"/>
      <c r="E72" s="266"/>
      <c r="F72" s="266"/>
      <c r="G72" s="266"/>
      <c r="H72" s="263"/>
      <c r="L72" s="263"/>
      <c r="M72" s="263"/>
    </row>
    <row r="73" spans="1:14" ht="37.5" x14ac:dyDescent="0.25">
      <c r="A73" s="578"/>
      <c r="B73" s="326" t="s">
        <v>1488</v>
      </c>
      <c r="C73" s="578"/>
      <c r="D73" s="578"/>
      <c r="E73" s="578"/>
      <c r="F73" s="578"/>
      <c r="G73" s="578"/>
      <c r="H73" s="263"/>
    </row>
    <row r="74" spans="1:14" ht="15" customHeight="1" x14ac:dyDescent="0.25">
      <c r="A74" s="288"/>
      <c r="B74" s="576" t="s">
        <v>806</v>
      </c>
      <c r="C74" s="288" t="s">
        <v>1553</v>
      </c>
      <c r="D74" s="288"/>
      <c r="E74" s="575"/>
      <c r="F74" s="575"/>
      <c r="G74" s="575"/>
      <c r="H74" s="316"/>
      <c r="I74" s="316"/>
      <c r="J74" s="316"/>
      <c r="K74" s="316"/>
      <c r="L74" s="316"/>
      <c r="M74" s="316"/>
      <c r="N74" s="316"/>
    </row>
    <row r="75" spans="1:14" x14ac:dyDescent="0.25">
      <c r="A75" s="264" t="s">
        <v>1514</v>
      </c>
      <c r="B75" s="264" t="s">
        <v>1535</v>
      </c>
      <c r="C75" s="577">
        <v>200.32168881791279</v>
      </c>
      <c r="H75" s="263"/>
    </row>
    <row r="76" spans="1:14" x14ac:dyDescent="0.25">
      <c r="A76" s="264" t="s">
        <v>1515</v>
      </c>
      <c r="B76" s="264" t="s">
        <v>1551</v>
      </c>
      <c r="C76" s="577">
        <v>259.309341899944</v>
      </c>
      <c r="H76" s="263"/>
    </row>
    <row r="77" spans="1:14" outlineLevel="1" x14ac:dyDescent="0.25">
      <c r="A77" s="264" t="s">
        <v>1516</v>
      </c>
      <c r="H77" s="263"/>
    </row>
    <row r="78" spans="1:14" outlineLevel="1" x14ac:dyDescent="0.25">
      <c r="A78" s="264" t="s">
        <v>1517</v>
      </c>
      <c r="H78" s="263"/>
    </row>
    <row r="79" spans="1:14" outlineLevel="1" x14ac:dyDescent="0.25">
      <c r="A79" s="264" t="s">
        <v>1518</v>
      </c>
      <c r="H79" s="263"/>
    </row>
    <row r="80" spans="1:14" outlineLevel="1" x14ac:dyDescent="0.25">
      <c r="A80" s="264" t="s">
        <v>1519</v>
      </c>
      <c r="H80" s="263"/>
    </row>
    <row r="81" spans="1:8" ht="30" x14ac:dyDescent="0.25">
      <c r="A81" s="288"/>
      <c r="B81" s="576" t="s">
        <v>1520</v>
      </c>
      <c r="C81" s="288" t="s">
        <v>502</v>
      </c>
      <c r="D81" s="288" t="s">
        <v>503</v>
      </c>
      <c r="E81" s="575" t="s">
        <v>818</v>
      </c>
      <c r="F81" s="575" t="s">
        <v>1003</v>
      </c>
      <c r="G81" s="575" t="s">
        <v>1543</v>
      </c>
      <c r="H81" s="263"/>
    </row>
    <row r="82" spans="1:8" x14ac:dyDescent="0.25">
      <c r="A82" s="264" t="s">
        <v>1521</v>
      </c>
      <c r="B82" s="264" t="s">
        <v>1610</v>
      </c>
      <c r="C82" s="498">
        <v>2.1329983884382857E-4</v>
      </c>
      <c r="D82" s="498">
        <v>1.8937952946623455E-5</v>
      </c>
      <c r="E82" s="498" t="s">
        <v>1232</v>
      </c>
      <c r="F82" s="498" t="s">
        <v>1232</v>
      </c>
      <c r="G82" s="498">
        <v>2.0028111932798387E-4</v>
      </c>
      <c r="H82" s="263"/>
    </row>
    <row r="83" spans="1:8" x14ac:dyDescent="0.25">
      <c r="A83" s="264" t="s">
        <v>1522</v>
      </c>
      <c r="B83" s="264" t="s">
        <v>1540</v>
      </c>
      <c r="C83" s="498">
        <v>1.690547774541517E-4</v>
      </c>
      <c r="D83" s="498">
        <v>9.1396355914554824E-6</v>
      </c>
      <c r="E83" s="498" t="s">
        <v>1232</v>
      </c>
      <c r="F83" s="498" t="s">
        <v>1232</v>
      </c>
      <c r="G83" s="498">
        <v>1.5834336472713169E-4</v>
      </c>
      <c r="H83" s="263"/>
    </row>
    <row r="84" spans="1:8" x14ac:dyDescent="0.25">
      <c r="A84" s="264" t="s">
        <v>1523</v>
      </c>
      <c r="B84" s="264" t="s">
        <v>1538</v>
      </c>
      <c r="C84" s="498">
        <v>1.4071833770991956E-4</v>
      </c>
      <c r="D84" s="498">
        <v>0</v>
      </c>
      <c r="E84" s="498" t="s">
        <v>1232</v>
      </c>
      <c r="F84" s="498" t="s">
        <v>1232</v>
      </c>
      <c r="G84" s="498">
        <v>1.312927625210153E-4</v>
      </c>
      <c r="H84" s="263"/>
    </row>
    <row r="85" spans="1:8" x14ac:dyDescent="0.25">
      <c r="A85" s="264" t="s">
        <v>1524</v>
      </c>
      <c r="B85" s="264" t="s">
        <v>1539</v>
      </c>
      <c r="C85" s="498">
        <v>3.6484607721713039E-5</v>
      </c>
      <c r="D85" s="498">
        <v>0</v>
      </c>
      <c r="E85" s="498" t="s">
        <v>1232</v>
      </c>
      <c r="F85" s="498" t="s">
        <v>1232</v>
      </c>
      <c r="G85" s="498">
        <v>3.4040801044380153E-5</v>
      </c>
      <c r="H85" s="263"/>
    </row>
    <row r="86" spans="1:8" x14ac:dyDescent="0.25">
      <c r="A86" s="264" t="s">
        <v>1542</v>
      </c>
      <c r="B86" s="264" t="s">
        <v>1541</v>
      </c>
      <c r="C86" s="498">
        <v>9.1045215527840834E-5</v>
      </c>
      <c r="D86" s="498">
        <v>0</v>
      </c>
      <c r="E86" s="498" t="s">
        <v>1232</v>
      </c>
      <c r="F86" s="498" t="s">
        <v>1232</v>
      </c>
      <c r="G86" s="498">
        <v>8.4946838169825995E-5</v>
      </c>
      <c r="H86" s="263"/>
    </row>
    <row r="87" spans="1:8" outlineLevel="1" x14ac:dyDescent="0.25">
      <c r="A87" s="264" t="s">
        <v>1525</v>
      </c>
      <c r="H87" s="263"/>
    </row>
    <row r="88" spans="1:8" outlineLevel="1" x14ac:dyDescent="0.25">
      <c r="A88" s="264" t="s">
        <v>1526</v>
      </c>
      <c r="H88" s="263"/>
    </row>
    <row r="89" spans="1:8" outlineLevel="1" x14ac:dyDescent="0.25">
      <c r="A89" s="264" t="s">
        <v>1527</v>
      </c>
      <c r="H89" s="263"/>
    </row>
    <row r="90" spans="1:8" outlineLevel="1" x14ac:dyDescent="0.25">
      <c r="A90" s="264" t="s">
        <v>1528</v>
      </c>
      <c r="H90" s="263"/>
    </row>
    <row r="91" spans="1:8" x14ac:dyDescent="0.25">
      <c r="H91" s="263"/>
    </row>
    <row r="92" spans="1:8" x14ac:dyDescent="0.25">
      <c r="H92" s="263"/>
    </row>
    <row r="93" spans="1:8" x14ac:dyDescent="0.25">
      <c r="H93" s="263"/>
    </row>
    <row r="94" spans="1:8" x14ac:dyDescent="0.25">
      <c r="H94" s="263"/>
    </row>
    <row r="95" spans="1:8" x14ac:dyDescent="0.25">
      <c r="H95" s="263"/>
    </row>
    <row r="96" spans="1:8" x14ac:dyDescent="0.25">
      <c r="H96" s="263"/>
    </row>
    <row r="97" spans="8:8" x14ac:dyDescent="0.25">
      <c r="H97" s="263"/>
    </row>
    <row r="98" spans="8:8" x14ac:dyDescent="0.25">
      <c r="H98" s="263"/>
    </row>
    <row r="99" spans="8:8" x14ac:dyDescent="0.25">
      <c r="H99" s="263"/>
    </row>
    <row r="100" spans="8:8" x14ac:dyDescent="0.25">
      <c r="H100" s="263"/>
    </row>
    <row r="101" spans="8:8" x14ac:dyDescent="0.25">
      <c r="H101" s="263"/>
    </row>
    <row r="102" spans="8:8" x14ac:dyDescent="0.25">
      <c r="H102" s="263"/>
    </row>
    <row r="103" spans="8:8" x14ac:dyDescent="0.25">
      <c r="H103" s="263"/>
    </row>
    <row r="104" spans="8:8" x14ac:dyDescent="0.25">
      <c r="H104" s="263"/>
    </row>
    <row r="105" spans="8:8" x14ac:dyDescent="0.25">
      <c r="H105" s="263"/>
    </row>
    <row r="106" spans="8:8" x14ac:dyDescent="0.25">
      <c r="H106" s="263"/>
    </row>
    <row r="107" spans="8:8" x14ac:dyDescent="0.25">
      <c r="H107" s="263"/>
    </row>
    <row r="108" spans="8:8" x14ac:dyDescent="0.25">
      <c r="H108" s="263"/>
    </row>
    <row r="109" spans="8:8" x14ac:dyDescent="0.25">
      <c r="H109" s="263"/>
    </row>
    <row r="110" spans="8:8" x14ac:dyDescent="0.25">
      <c r="H110" s="263"/>
    </row>
    <row r="111" spans="8:8" x14ac:dyDescent="0.25">
      <c r="H111" s="263"/>
    </row>
    <row r="112" spans="8:8" x14ac:dyDescent="0.25">
      <c r="H112" s="26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xr:uid="{00000000-0004-0000-1000-000000000000}"/>
    <hyperlink ref="B7" location="'E. Optional ECB-ECAIs data'!B12" display="1. Additional information on the programme" xr:uid="{00000000-0004-0000-1000-000001000000}"/>
    <hyperlink ref="B9" location="'E. Optional ECB-ECAIs data'!B73" display="3.  Additional information on the asset distribution" xr:uid="{00000000-0004-0000-10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4" t="s">
        <v>803</v>
      </c>
      <c r="B1" s="174"/>
      <c r="C1" s="49"/>
      <c r="D1" s="49"/>
      <c r="E1" s="49"/>
      <c r="F1" s="182" t="s">
        <v>2065</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58</v>
      </c>
      <c r="C3" s="54" t="s">
        <v>59</v>
      </c>
      <c r="D3" s="52"/>
      <c r="E3" s="52"/>
      <c r="F3" s="52"/>
      <c r="G3" s="52"/>
      <c r="H3"/>
      <c r="L3" s="49"/>
      <c r="M3" s="49"/>
    </row>
    <row r="4" spans="1:14" ht="15.75" thickBot="1" x14ac:dyDescent="0.3">
      <c r="H4"/>
      <c r="L4" s="49"/>
      <c r="M4" s="49"/>
    </row>
    <row r="5" spans="1:14" ht="18.75" x14ac:dyDescent="0.25">
      <c r="B5" s="56" t="s">
        <v>804</v>
      </c>
      <c r="C5" s="55"/>
      <c r="E5" s="57"/>
      <c r="F5" s="57"/>
      <c r="H5"/>
      <c r="L5" s="49"/>
      <c r="M5" s="49"/>
    </row>
    <row r="6" spans="1:14" ht="15.75" thickBot="1" x14ac:dyDescent="0.3">
      <c r="B6" s="60" t="s">
        <v>805</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68</v>
      </c>
      <c r="B8" s="62" t="s">
        <v>805</v>
      </c>
      <c r="C8" s="63"/>
      <c r="D8" s="63"/>
      <c r="E8" s="63"/>
      <c r="F8" s="63"/>
      <c r="G8" s="64"/>
      <c r="H8"/>
      <c r="I8" s="68"/>
      <c r="J8" s="57"/>
      <c r="K8" s="57"/>
      <c r="L8" s="57"/>
      <c r="M8" s="57"/>
    </row>
    <row r="9" spans="1:14" ht="15" customHeight="1" x14ac:dyDescent="0.25">
      <c r="A9" s="70"/>
      <c r="B9" s="71" t="s">
        <v>806</v>
      </c>
      <c r="C9" s="70"/>
      <c r="D9" s="70"/>
      <c r="E9" s="70"/>
      <c r="F9" s="73"/>
      <c r="G9" s="73"/>
      <c r="H9"/>
      <c r="I9" s="68"/>
      <c r="J9" s="65"/>
      <c r="K9" s="65"/>
      <c r="L9" s="65"/>
      <c r="M9" s="84"/>
      <c r="N9" s="84"/>
    </row>
    <row r="10" spans="1:14" x14ac:dyDescent="0.25">
      <c r="A10" s="51" t="s">
        <v>807</v>
      </c>
      <c r="B10" s="51" t="s">
        <v>808</v>
      </c>
      <c r="C10" s="178" t="s">
        <v>70</v>
      </c>
      <c r="E10" s="68"/>
      <c r="F10" s="68"/>
      <c r="H10"/>
      <c r="I10" s="68"/>
      <c r="L10" s="68"/>
      <c r="M10" s="68"/>
    </row>
    <row r="11" spans="1:14" outlineLevel="1" x14ac:dyDescent="0.25">
      <c r="A11" s="51" t="s">
        <v>809</v>
      </c>
      <c r="B11" s="80" t="s">
        <v>496</v>
      </c>
      <c r="C11" s="178"/>
      <c r="E11" s="68"/>
      <c r="F11" s="68"/>
      <c r="H11"/>
      <c r="I11" s="68"/>
      <c r="L11" s="68"/>
      <c r="M11" s="68"/>
    </row>
    <row r="12" spans="1:14" outlineLevel="1" x14ac:dyDescent="0.25">
      <c r="A12" s="51" t="s">
        <v>810</v>
      </c>
      <c r="B12" s="80" t="s">
        <v>498</v>
      </c>
      <c r="C12" s="178"/>
      <c r="E12" s="68"/>
      <c r="F12" s="68"/>
      <c r="H12"/>
      <c r="I12" s="68"/>
      <c r="L12" s="68"/>
      <c r="M12" s="68"/>
    </row>
    <row r="13" spans="1:14" outlineLevel="1" x14ac:dyDescent="0.25">
      <c r="A13" s="51" t="s">
        <v>811</v>
      </c>
      <c r="E13" s="68"/>
      <c r="F13" s="68"/>
      <c r="H13"/>
      <c r="I13" s="68"/>
      <c r="L13" s="68"/>
      <c r="M13" s="68"/>
    </row>
    <row r="14" spans="1:14" outlineLevel="1" x14ac:dyDescent="0.25">
      <c r="A14" s="51" t="s">
        <v>812</v>
      </c>
      <c r="E14" s="68"/>
      <c r="F14" s="68"/>
      <c r="H14"/>
      <c r="I14" s="68"/>
      <c r="L14" s="68"/>
      <c r="M14" s="68"/>
    </row>
    <row r="15" spans="1:14" outlineLevel="1" x14ac:dyDescent="0.25">
      <c r="A15" s="51" t="s">
        <v>813</v>
      </c>
      <c r="E15" s="68"/>
      <c r="F15" s="68"/>
      <c r="H15"/>
      <c r="I15" s="68"/>
      <c r="L15" s="68"/>
      <c r="M15" s="68"/>
    </row>
    <row r="16" spans="1:14" outlineLevel="1" x14ac:dyDescent="0.25">
      <c r="A16" s="51" t="s">
        <v>814</v>
      </c>
      <c r="E16" s="68"/>
      <c r="F16" s="68"/>
      <c r="H16"/>
      <c r="I16" s="68"/>
      <c r="L16" s="68"/>
      <c r="M16" s="68"/>
    </row>
    <row r="17" spans="1:14" outlineLevel="1" x14ac:dyDescent="0.25">
      <c r="A17" s="51" t="s">
        <v>815</v>
      </c>
      <c r="E17" s="68"/>
      <c r="F17" s="68"/>
      <c r="H17"/>
      <c r="I17" s="68"/>
      <c r="L17" s="68"/>
      <c r="M17" s="68"/>
    </row>
    <row r="18" spans="1:14" x14ac:dyDescent="0.25">
      <c r="A18" s="70"/>
      <c r="B18" s="70" t="s">
        <v>816</v>
      </c>
      <c r="C18" s="70" t="s">
        <v>673</v>
      </c>
      <c r="D18" s="70" t="s">
        <v>817</v>
      </c>
      <c r="E18" s="70"/>
      <c r="F18" s="70" t="s">
        <v>818</v>
      </c>
      <c r="G18" s="70" t="s">
        <v>819</v>
      </c>
      <c r="H18"/>
      <c r="I18" s="101"/>
      <c r="J18" s="65"/>
      <c r="K18" s="65"/>
      <c r="L18" s="57"/>
      <c r="M18" s="65"/>
      <c r="N18" s="65"/>
    </row>
    <row r="19" spans="1:14" x14ac:dyDescent="0.25">
      <c r="A19" s="51" t="s">
        <v>820</v>
      </c>
      <c r="B19" s="51" t="s">
        <v>821</v>
      </c>
      <c r="C19" s="177" t="s">
        <v>70</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678</v>
      </c>
      <c r="C21" s="65"/>
      <c r="D21" s="65"/>
      <c r="E21" s="65"/>
      <c r="F21" s="84"/>
      <c r="G21" s="84"/>
      <c r="H21"/>
      <c r="I21" s="68"/>
      <c r="J21" s="65"/>
      <c r="K21" s="65"/>
      <c r="L21" s="65"/>
      <c r="M21" s="84"/>
      <c r="N21" s="84"/>
    </row>
    <row r="22" spans="1:14" x14ac:dyDescent="0.25">
      <c r="A22" s="51" t="s">
        <v>822</v>
      </c>
      <c r="B22" s="68" t="s">
        <v>595</v>
      </c>
      <c r="C22" s="177" t="s">
        <v>70</v>
      </c>
      <c r="D22" s="178" t="s">
        <v>70</v>
      </c>
      <c r="E22" s="68"/>
      <c r="F22" s="191" t="str">
        <f>IF($C$37=0,"",IF(C22="[for completion]","",C22/$C$37))</f>
        <v/>
      </c>
      <c r="G22" s="191" t="str">
        <f>IF($D$37=0,"",IF(D22="[for completion]","",D22/$D$37))</f>
        <v/>
      </c>
      <c r="H22"/>
      <c r="I22" s="68"/>
      <c r="L22" s="68"/>
      <c r="M22" s="77"/>
      <c r="N22" s="77"/>
    </row>
    <row r="23" spans="1:14" x14ac:dyDescent="0.25">
      <c r="A23" s="51" t="s">
        <v>823</v>
      </c>
      <c r="B23" s="68" t="s">
        <v>595</v>
      </c>
      <c r="C23" s="177" t="s">
        <v>70</v>
      </c>
      <c r="D23" s="178" t="s">
        <v>70</v>
      </c>
      <c r="E23" s="68"/>
      <c r="F23" s="191" t="str">
        <f t="shared" ref="F23:F36" si="0">IF($C$37=0,"",IF(C23="[for completion]","",C23/$C$37))</f>
        <v/>
      </c>
      <c r="G23" s="191" t="str">
        <f t="shared" ref="G23:G36" si="1">IF($D$37=0,"",IF(D23="[for completion]","",D23/$D$37))</f>
        <v/>
      </c>
      <c r="H23"/>
      <c r="I23" s="68"/>
      <c r="L23" s="68"/>
      <c r="M23" s="77"/>
      <c r="N23" s="77"/>
    </row>
    <row r="24" spans="1:14" x14ac:dyDescent="0.25">
      <c r="A24" s="51" t="s">
        <v>824</v>
      </c>
      <c r="B24" s="68" t="s">
        <v>595</v>
      </c>
      <c r="C24" s="177" t="s">
        <v>70</v>
      </c>
      <c r="D24" s="178" t="s">
        <v>70</v>
      </c>
      <c r="F24" s="191" t="str">
        <f t="shared" si="0"/>
        <v/>
      </c>
      <c r="G24" s="191" t="str">
        <f t="shared" si="1"/>
        <v/>
      </c>
      <c r="H24"/>
      <c r="I24" s="68"/>
      <c r="M24" s="77"/>
      <c r="N24" s="77"/>
    </row>
    <row r="25" spans="1:14" x14ac:dyDescent="0.25">
      <c r="A25" s="51" t="s">
        <v>825</v>
      </c>
      <c r="B25" s="68" t="s">
        <v>595</v>
      </c>
      <c r="C25" s="177" t="s">
        <v>70</v>
      </c>
      <c r="D25" s="178" t="s">
        <v>70</v>
      </c>
      <c r="E25" s="88"/>
      <c r="F25" s="191" t="str">
        <f t="shared" si="0"/>
        <v/>
      </c>
      <c r="G25" s="191" t="str">
        <f t="shared" si="1"/>
        <v/>
      </c>
      <c r="H25"/>
      <c r="I25" s="68"/>
      <c r="L25" s="88"/>
      <c r="M25" s="77"/>
      <c r="N25" s="77"/>
    </row>
    <row r="26" spans="1:14" x14ac:dyDescent="0.25">
      <c r="A26" s="51" t="s">
        <v>826</v>
      </c>
      <c r="B26" s="68" t="s">
        <v>595</v>
      </c>
      <c r="C26" s="177" t="s">
        <v>70</v>
      </c>
      <c r="D26" s="178" t="s">
        <v>70</v>
      </c>
      <c r="E26" s="88"/>
      <c r="F26" s="191" t="str">
        <f t="shared" si="0"/>
        <v/>
      </c>
      <c r="G26" s="191" t="str">
        <f t="shared" si="1"/>
        <v/>
      </c>
      <c r="H26"/>
      <c r="I26" s="68"/>
      <c r="L26" s="88"/>
      <c r="M26" s="77"/>
      <c r="N26" s="77"/>
    </row>
    <row r="27" spans="1:14" x14ac:dyDescent="0.25">
      <c r="A27" s="51" t="s">
        <v>827</v>
      </c>
      <c r="B27" s="68" t="s">
        <v>595</v>
      </c>
      <c r="C27" s="177" t="s">
        <v>70</v>
      </c>
      <c r="D27" s="178" t="s">
        <v>70</v>
      </c>
      <c r="E27" s="88"/>
      <c r="F27" s="191" t="str">
        <f t="shared" si="0"/>
        <v/>
      </c>
      <c r="G27" s="191" t="str">
        <f t="shared" si="1"/>
        <v/>
      </c>
      <c r="H27"/>
      <c r="I27" s="68"/>
      <c r="L27" s="88"/>
      <c r="M27" s="77"/>
      <c r="N27" s="77"/>
    </row>
    <row r="28" spans="1:14" x14ac:dyDescent="0.25">
      <c r="A28" s="51" t="s">
        <v>828</v>
      </c>
      <c r="B28" s="68" t="s">
        <v>595</v>
      </c>
      <c r="C28" s="177" t="s">
        <v>70</v>
      </c>
      <c r="D28" s="178" t="s">
        <v>70</v>
      </c>
      <c r="E28" s="88"/>
      <c r="F28" s="191" t="str">
        <f t="shared" si="0"/>
        <v/>
      </c>
      <c r="G28" s="191" t="str">
        <f t="shared" si="1"/>
        <v/>
      </c>
      <c r="H28"/>
      <c r="I28" s="68"/>
      <c r="L28" s="88"/>
      <c r="M28" s="77"/>
      <c r="N28" s="77"/>
    </row>
    <row r="29" spans="1:14" x14ac:dyDescent="0.25">
      <c r="A29" s="51" t="s">
        <v>829</v>
      </c>
      <c r="B29" s="68" t="s">
        <v>595</v>
      </c>
      <c r="C29" s="177" t="s">
        <v>70</v>
      </c>
      <c r="D29" s="178" t="s">
        <v>70</v>
      </c>
      <c r="E29" s="88"/>
      <c r="F29" s="191" t="str">
        <f t="shared" si="0"/>
        <v/>
      </c>
      <c r="G29" s="191" t="str">
        <f t="shared" si="1"/>
        <v/>
      </c>
      <c r="H29"/>
      <c r="I29" s="68"/>
      <c r="L29" s="88"/>
      <c r="M29" s="77"/>
      <c r="N29" s="77"/>
    </row>
    <row r="30" spans="1:14" x14ac:dyDescent="0.25">
      <c r="A30" s="51" t="s">
        <v>830</v>
      </c>
      <c r="B30" s="68" t="s">
        <v>595</v>
      </c>
      <c r="C30" s="177" t="s">
        <v>70</v>
      </c>
      <c r="D30" s="178" t="s">
        <v>70</v>
      </c>
      <c r="E30" s="88"/>
      <c r="F30" s="191" t="str">
        <f t="shared" si="0"/>
        <v/>
      </c>
      <c r="G30" s="191" t="str">
        <f t="shared" si="1"/>
        <v/>
      </c>
      <c r="H30"/>
      <c r="I30" s="68"/>
      <c r="L30" s="88"/>
      <c r="M30" s="77"/>
      <c r="N30" s="77"/>
    </row>
    <row r="31" spans="1:14" x14ac:dyDescent="0.25">
      <c r="A31" s="51" t="s">
        <v>831</v>
      </c>
      <c r="B31" s="68" t="s">
        <v>595</v>
      </c>
      <c r="C31" s="177" t="s">
        <v>70</v>
      </c>
      <c r="D31" s="178" t="s">
        <v>70</v>
      </c>
      <c r="E31" s="88"/>
      <c r="F31" s="191" t="str">
        <f t="shared" si="0"/>
        <v/>
      </c>
      <c r="G31" s="191" t="str">
        <f t="shared" si="1"/>
        <v/>
      </c>
      <c r="H31"/>
      <c r="I31" s="68"/>
      <c r="L31" s="88"/>
      <c r="M31" s="77"/>
      <c r="N31" s="77"/>
    </row>
    <row r="32" spans="1:14" x14ac:dyDescent="0.25">
      <c r="A32" s="51" t="s">
        <v>832</v>
      </c>
      <c r="B32" s="68" t="s">
        <v>595</v>
      </c>
      <c r="C32" s="177" t="s">
        <v>70</v>
      </c>
      <c r="D32" s="178" t="s">
        <v>70</v>
      </c>
      <c r="E32" s="88"/>
      <c r="F32" s="191" t="str">
        <f t="shared" si="0"/>
        <v/>
      </c>
      <c r="G32" s="191" t="str">
        <f t="shared" si="1"/>
        <v/>
      </c>
      <c r="H32"/>
      <c r="I32" s="68"/>
      <c r="L32" s="88"/>
      <c r="M32" s="77"/>
      <c r="N32" s="77"/>
    </row>
    <row r="33" spans="1:14" x14ac:dyDescent="0.25">
      <c r="A33" s="51" t="s">
        <v>833</v>
      </c>
      <c r="B33" s="68" t="s">
        <v>595</v>
      </c>
      <c r="C33" s="177" t="s">
        <v>70</v>
      </c>
      <c r="D33" s="178" t="s">
        <v>70</v>
      </c>
      <c r="E33" s="88"/>
      <c r="F33" s="191" t="str">
        <f t="shared" si="0"/>
        <v/>
      </c>
      <c r="G33" s="191" t="str">
        <f t="shared" si="1"/>
        <v/>
      </c>
      <c r="H33"/>
      <c r="I33" s="68"/>
      <c r="L33" s="88"/>
      <c r="M33" s="77"/>
      <c r="N33" s="77"/>
    </row>
    <row r="34" spans="1:14" x14ac:dyDescent="0.25">
      <c r="A34" s="51" t="s">
        <v>834</v>
      </c>
      <c r="B34" s="68" t="s">
        <v>595</v>
      </c>
      <c r="C34" s="177" t="s">
        <v>70</v>
      </c>
      <c r="D34" s="178" t="s">
        <v>70</v>
      </c>
      <c r="E34" s="88"/>
      <c r="F34" s="191" t="str">
        <f t="shared" si="0"/>
        <v/>
      </c>
      <c r="G34" s="191" t="str">
        <f t="shared" si="1"/>
        <v/>
      </c>
      <c r="H34"/>
      <c r="I34" s="68"/>
      <c r="L34" s="88"/>
      <c r="M34" s="77"/>
      <c r="N34" s="77"/>
    </row>
    <row r="35" spans="1:14" x14ac:dyDescent="0.25">
      <c r="A35" s="51" t="s">
        <v>835</v>
      </c>
      <c r="B35" s="68" t="s">
        <v>595</v>
      </c>
      <c r="C35" s="177" t="s">
        <v>70</v>
      </c>
      <c r="D35" s="178" t="s">
        <v>70</v>
      </c>
      <c r="E35" s="88"/>
      <c r="F35" s="191" t="str">
        <f t="shared" si="0"/>
        <v/>
      </c>
      <c r="G35" s="191" t="str">
        <f t="shared" si="1"/>
        <v/>
      </c>
      <c r="H35"/>
      <c r="I35" s="68"/>
      <c r="L35" s="88"/>
      <c r="M35" s="77"/>
      <c r="N35" s="77"/>
    </row>
    <row r="36" spans="1:14" x14ac:dyDescent="0.25">
      <c r="A36" s="51" t="s">
        <v>836</v>
      </c>
      <c r="B36" s="68" t="s">
        <v>595</v>
      </c>
      <c r="C36" s="177" t="s">
        <v>70</v>
      </c>
      <c r="D36" s="178" t="s">
        <v>70</v>
      </c>
      <c r="E36" s="88"/>
      <c r="F36" s="191" t="str">
        <f t="shared" si="0"/>
        <v/>
      </c>
      <c r="G36" s="191" t="str">
        <f t="shared" si="1"/>
        <v/>
      </c>
      <c r="H36"/>
      <c r="I36" s="68"/>
      <c r="L36" s="88"/>
      <c r="M36" s="77"/>
      <c r="N36" s="77"/>
    </row>
    <row r="37" spans="1:14" x14ac:dyDescent="0.25">
      <c r="A37" s="51" t="s">
        <v>837</v>
      </c>
      <c r="B37" s="78" t="s">
        <v>135</v>
      </c>
      <c r="C37" s="179">
        <f>SUM(C22:C36)</f>
        <v>0</v>
      </c>
      <c r="D37" s="76">
        <f>SUM(D22:D36)</f>
        <v>0</v>
      </c>
      <c r="E37" s="88"/>
      <c r="F37" s="192">
        <f>SUM(F22:F36)</f>
        <v>0</v>
      </c>
      <c r="G37" s="192">
        <f>SUM(G22:G36)</f>
        <v>0</v>
      </c>
      <c r="H37"/>
      <c r="I37" s="78"/>
      <c r="J37" s="68"/>
      <c r="K37" s="68"/>
      <c r="L37" s="88"/>
      <c r="M37" s="79"/>
      <c r="N37" s="79"/>
    </row>
    <row r="38" spans="1:14" x14ac:dyDescent="0.25">
      <c r="A38" s="70"/>
      <c r="B38" s="71" t="s">
        <v>838</v>
      </c>
      <c r="C38" s="70" t="s">
        <v>100</v>
      </c>
      <c r="D38" s="70"/>
      <c r="E38" s="72"/>
      <c r="F38" s="70" t="s">
        <v>818</v>
      </c>
      <c r="G38" s="70"/>
      <c r="H38"/>
      <c r="I38" s="101"/>
      <c r="J38" s="65"/>
      <c r="K38" s="65"/>
      <c r="L38" s="57"/>
      <c r="M38" s="65"/>
      <c r="N38" s="65"/>
    </row>
    <row r="39" spans="1:14" x14ac:dyDescent="0.25">
      <c r="A39" s="51" t="s">
        <v>839</v>
      </c>
      <c r="B39" s="68" t="s">
        <v>840</v>
      </c>
      <c r="C39" s="177" t="s">
        <v>70</v>
      </c>
      <c r="E39" s="103"/>
      <c r="F39" s="191" t="str">
        <f>IF($C$42=0,"",IF(C39="[for completion]","",C39/$C$42))</f>
        <v/>
      </c>
      <c r="G39" s="76"/>
      <c r="H39"/>
      <c r="I39" s="68"/>
      <c r="L39" s="103"/>
      <c r="M39" s="77"/>
      <c r="N39" s="76"/>
    </row>
    <row r="40" spans="1:14" x14ac:dyDescent="0.25">
      <c r="A40" s="51" t="s">
        <v>841</v>
      </c>
      <c r="B40" s="68" t="s">
        <v>842</v>
      </c>
      <c r="C40" s="177" t="s">
        <v>70</v>
      </c>
      <c r="E40" s="103"/>
      <c r="F40" s="191" t="str">
        <f>IF($C$42=0,"",IF(C40="[for completion]","",C40/$C$42))</f>
        <v/>
      </c>
      <c r="G40" s="76"/>
      <c r="H40"/>
      <c r="I40" s="68"/>
      <c r="L40" s="103"/>
      <c r="M40" s="77"/>
      <c r="N40" s="76"/>
    </row>
    <row r="41" spans="1:14" x14ac:dyDescent="0.25">
      <c r="A41" s="51" t="s">
        <v>843</v>
      </c>
      <c r="B41" s="68" t="s">
        <v>133</v>
      </c>
      <c r="C41" s="177" t="s">
        <v>70</v>
      </c>
      <c r="E41" s="88"/>
      <c r="F41" s="191" t="str">
        <f>IF($C$42=0,"",IF(C41="[for completion]","",C41/$C$42))</f>
        <v/>
      </c>
      <c r="G41" s="76"/>
      <c r="H41"/>
      <c r="I41" s="68"/>
      <c r="L41" s="88"/>
      <c r="M41" s="77"/>
      <c r="N41" s="76"/>
    </row>
    <row r="42" spans="1:14" x14ac:dyDescent="0.25">
      <c r="A42" s="51" t="s">
        <v>844</v>
      </c>
      <c r="B42" s="78" t="s">
        <v>135</v>
      </c>
      <c r="C42" s="179">
        <f>SUM(C39:C41)</f>
        <v>0</v>
      </c>
      <c r="D42" s="68"/>
      <c r="E42" s="88"/>
      <c r="F42" s="192">
        <f>SUM(F39:F41)</f>
        <v>0</v>
      </c>
      <c r="G42" s="76"/>
      <c r="H42"/>
      <c r="I42" s="68"/>
      <c r="L42" s="88"/>
      <c r="M42" s="77"/>
      <c r="N42" s="76"/>
    </row>
    <row r="43" spans="1:14" outlineLevel="1" x14ac:dyDescent="0.25">
      <c r="A43" s="51" t="s">
        <v>845</v>
      </c>
      <c r="B43" s="78"/>
      <c r="C43" s="68"/>
      <c r="D43" s="68"/>
      <c r="E43" s="88"/>
      <c r="F43" s="79"/>
      <c r="G43" s="76"/>
      <c r="H43"/>
      <c r="I43" s="68"/>
      <c r="L43" s="88"/>
      <c r="M43" s="77"/>
      <c r="N43" s="76"/>
    </row>
    <row r="44" spans="1:14" outlineLevel="1" x14ac:dyDescent="0.25">
      <c r="A44" s="51" t="s">
        <v>846</v>
      </c>
      <c r="B44" s="78"/>
      <c r="C44" s="68"/>
      <c r="D44" s="68"/>
      <c r="E44" s="88"/>
      <c r="F44" s="79"/>
      <c r="G44" s="76"/>
      <c r="H44"/>
      <c r="I44" s="68"/>
      <c r="L44" s="88"/>
      <c r="M44" s="77"/>
      <c r="N44" s="76"/>
    </row>
    <row r="45" spans="1:14" outlineLevel="1" x14ac:dyDescent="0.25">
      <c r="A45" s="51" t="s">
        <v>847</v>
      </c>
      <c r="B45" s="68"/>
      <c r="E45" s="88"/>
      <c r="F45" s="77"/>
      <c r="G45" s="76"/>
      <c r="H45"/>
      <c r="I45" s="68"/>
      <c r="L45" s="88"/>
      <c r="M45" s="77"/>
      <c r="N45" s="76"/>
    </row>
    <row r="46" spans="1:14" outlineLevel="1" x14ac:dyDescent="0.25">
      <c r="A46" s="51" t="s">
        <v>848</v>
      </c>
      <c r="B46" s="68"/>
      <c r="E46" s="88"/>
      <c r="F46" s="77"/>
      <c r="G46" s="76"/>
      <c r="H46"/>
      <c r="I46" s="68"/>
      <c r="L46" s="88"/>
      <c r="M46" s="77"/>
      <c r="N46" s="76"/>
    </row>
    <row r="47" spans="1:14" outlineLevel="1" x14ac:dyDescent="0.25">
      <c r="A47" s="51" t="s">
        <v>849</v>
      </c>
      <c r="B47" s="68"/>
      <c r="E47" s="88"/>
      <c r="F47" s="77"/>
      <c r="G47" s="76"/>
      <c r="H47"/>
      <c r="I47" s="68"/>
      <c r="L47" s="88"/>
      <c r="M47" s="77"/>
      <c r="N47" s="76"/>
    </row>
    <row r="48" spans="1:14" ht="15" customHeight="1" x14ac:dyDescent="0.25">
      <c r="A48" s="70"/>
      <c r="B48" s="71" t="s">
        <v>512</v>
      </c>
      <c r="C48" s="70" t="s">
        <v>818</v>
      </c>
      <c r="D48" s="70"/>
      <c r="E48" s="72"/>
      <c r="F48" s="73"/>
      <c r="G48" s="73"/>
      <c r="H48"/>
      <c r="I48" s="101"/>
      <c r="J48" s="65"/>
      <c r="K48" s="65"/>
      <c r="L48" s="57"/>
      <c r="M48" s="84"/>
      <c r="N48" s="84"/>
    </row>
    <row r="49" spans="1:14" x14ac:dyDescent="0.25">
      <c r="A49" s="51" t="s">
        <v>850</v>
      </c>
      <c r="B49" s="100" t="s">
        <v>514</v>
      </c>
      <c r="C49" s="171">
        <f>SUM(C50:C76)</f>
        <v>0</v>
      </c>
      <c r="G49" s="51"/>
      <c r="H49"/>
      <c r="I49" s="57"/>
      <c r="N49" s="51"/>
    </row>
    <row r="50" spans="1:14" x14ac:dyDescent="0.25">
      <c r="A50" s="51" t="s">
        <v>851</v>
      </c>
      <c r="B50" s="51" t="s">
        <v>516</v>
      </c>
      <c r="C50" s="171" t="s">
        <v>70</v>
      </c>
      <c r="G50" s="51"/>
      <c r="H50"/>
      <c r="N50" s="51"/>
    </row>
    <row r="51" spans="1:14" x14ac:dyDescent="0.25">
      <c r="A51" s="51" t="s">
        <v>852</v>
      </c>
      <c r="B51" s="51" t="s">
        <v>518</v>
      </c>
      <c r="C51" s="171" t="s">
        <v>70</v>
      </c>
      <c r="G51" s="51"/>
      <c r="H51"/>
      <c r="N51" s="51"/>
    </row>
    <row r="52" spans="1:14" x14ac:dyDescent="0.25">
      <c r="A52" s="51" t="s">
        <v>853</v>
      </c>
      <c r="B52" s="51" t="s">
        <v>520</v>
      </c>
      <c r="C52" s="171" t="s">
        <v>70</v>
      </c>
      <c r="G52" s="51"/>
      <c r="H52"/>
      <c r="N52" s="51"/>
    </row>
    <row r="53" spans="1:14" x14ac:dyDescent="0.25">
      <c r="A53" s="51" t="s">
        <v>854</v>
      </c>
      <c r="B53" s="51" t="s">
        <v>522</v>
      </c>
      <c r="C53" s="171" t="s">
        <v>70</v>
      </c>
      <c r="G53" s="51"/>
      <c r="H53"/>
      <c r="N53" s="51"/>
    </row>
    <row r="54" spans="1:14" x14ac:dyDescent="0.25">
      <c r="A54" s="51" t="s">
        <v>855</v>
      </c>
      <c r="B54" s="51" t="s">
        <v>524</v>
      </c>
      <c r="C54" s="171" t="s">
        <v>70</v>
      </c>
      <c r="G54" s="51"/>
      <c r="H54"/>
      <c r="N54" s="51"/>
    </row>
    <row r="55" spans="1:14" x14ac:dyDescent="0.25">
      <c r="A55" s="51" t="s">
        <v>856</v>
      </c>
      <c r="B55" s="51" t="s">
        <v>2607</v>
      </c>
      <c r="C55" s="171" t="s">
        <v>70</v>
      </c>
      <c r="G55" s="51"/>
      <c r="H55"/>
      <c r="N55" s="51"/>
    </row>
    <row r="56" spans="1:14" x14ac:dyDescent="0.25">
      <c r="A56" s="51" t="s">
        <v>857</v>
      </c>
      <c r="B56" s="51" t="s">
        <v>527</v>
      </c>
      <c r="C56" s="171" t="s">
        <v>70</v>
      </c>
      <c r="G56" s="51"/>
      <c r="H56"/>
      <c r="N56" s="51"/>
    </row>
    <row r="57" spans="1:14" x14ac:dyDescent="0.25">
      <c r="A57" s="51" t="s">
        <v>858</v>
      </c>
      <c r="B57" s="51" t="s">
        <v>529</v>
      </c>
      <c r="C57" s="171" t="s">
        <v>70</v>
      </c>
      <c r="G57" s="51"/>
      <c r="H57"/>
      <c r="N57" s="51"/>
    </row>
    <row r="58" spans="1:14" x14ac:dyDescent="0.25">
      <c r="A58" s="51" t="s">
        <v>859</v>
      </c>
      <c r="B58" s="51" t="s">
        <v>531</v>
      </c>
      <c r="C58" s="171" t="s">
        <v>70</v>
      </c>
      <c r="G58" s="51"/>
      <c r="H58"/>
      <c r="N58" s="51"/>
    </row>
    <row r="59" spans="1:14" x14ac:dyDescent="0.25">
      <c r="A59" s="51" t="s">
        <v>860</v>
      </c>
      <c r="B59" s="51" t="s">
        <v>533</v>
      </c>
      <c r="C59" s="171" t="s">
        <v>70</v>
      </c>
      <c r="G59" s="51"/>
      <c r="H59"/>
      <c r="N59" s="51"/>
    </row>
    <row r="60" spans="1:14" x14ac:dyDescent="0.25">
      <c r="A60" s="51" t="s">
        <v>861</v>
      </c>
      <c r="B60" s="51" t="s">
        <v>535</v>
      </c>
      <c r="C60" s="171" t="s">
        <v>70</v>
      </c>
      <c r="G60" s="51"/>
      <c r="H60"/>
      <c r="N60" s="51"/>
    </row>
    <row r="61" spans="1:14" x14ac:dyDescent="0.25">
      <c r="A61" s="51" t="s">
        <v>862</v>
      </c>
      <c r="B61" s="51" t="s">
        <v>537</v>
      </c>
      <c r="C61" s="171" t="s">
        <v>70</v>
      </c>
      <c r="G61" s="51"/>
      <c r="H61"/>
      <c r="N61" s="51"/>
    </row>
    <row r="62" spans="1:14" x14ac:dyDescent="0.25">
      <c r="A62" s="51" t="s">
        <v>863</v>
      </c>
      <c r="B62" s="51" t="s">
        <v>539</v>
      </c>
      <c r="C62" s="171" t="s">
        <v>70</v>
      </c>
      <c r="G62" s="51"/>
      <c r="H62"/>
      <c r="N62" s="51"/>
    </row>
    <row r="63" spans="1:14" x14ac:dyDescent="0.25">
      <c r="A63" s="51" t="s">
        <v>864</v>
      </c>
      <c r="B63" s="51" t="s">
        <v>541</v>
      </c>
      <c r="C63" s="171" t="s">
        <v>70</v>
      </c>
      <c r="G63" s="51"/>
      <c r="H63"/>
      <c r="N63" s="51"/>
    </row>
    <row r="64" spans="1:14" x14ac:dyDescent="0.25">
      <c r="A64" s="51" t="s">
        <v>865</v>
      </c>
      <c r="B64" s="51" t="s">
        <v>543</v>
      </c>
      <c r="C64" s="171" t="s">
        <v>70</v>
      </c>
      <c r="G64" s="51"/>
      <c r="H64"/>
      <c r="N64" s="51"/>
    </row>
    <row r="65" spans="1:14" x14ac:dyDescent="0.25">
      <c r="A65" s="51" t="s">
        <v>866</v>
      </c>
      <c r="B65" s="51" t="s">
        <v>3</v>
      </c>
      <c r="C65" s="171" t="s">
        <v>70</v>
      </c>
      <c r="G65" s="51"/>
      <c r="H65"/>
      <c r="N65" s="51"/>
    </row>
    <row r="66" spans="1:14" x14ac:dyDescent="0.25">
      <c r="A66" s="51" t="s">
        <v>867</v>
      </c>
      <c r="B66" s="51" t="s">
        <v>546</v>
      </c>
      <c r="C66" s="171" t="s">
        <v>70</v>
      </c>
      <c r="G66" s="51"/>
      <c r="H66"/>
      <c r="N66" s="51"/>
    </row>
    <row r="67" spans="1:14" x14ac:dyDescent="0.25">
      <c r="A67" s="51" t="s">
        <v>868</v>
      </c>
      <c r="B67" s="51" t="s">
        <v>548</v>
      </c>
      <c r="C67" s="171" t="s">
        <v>70</v>
      </c>
      <c r="G67" s="51"/>
      <c r="H67"/>
      <c r="N67" s="51"/>
    </row>
    <row r="68" spans="1:14" x14ac:dyDescent="0.25">
      <c r="A68" s="51" t="s">
        <v>869</v>
      </c>
      <c r="B68" s="51" t="s">
        <v>550</v>
      </c>
      <c r="C68" s="171" t="s">
        <v>70</v>
      </c>
      <c r="G68" s="51"/>
      <c r="H68"/>
      <c r="N68" s="51"/>
    </row>
    <row r="69" spans="1:14" x14ac:dyDescent="0.25">
      <c r="A69" s="271" t="s">
        <v>870</v>
      </c>
      <c r="B69" s="51" t="s">
        <v>552</v>
      </c>
      <c r="C69" s="171" t="s">
        <v>70</v>
      </c>
      <c r="G69" s="51"/>
      <c r="H69"/>
      <c r="N69" s="51"/>
    </row>
    <row r="70" spans="1:14" x14ac:dyDescent="0.25">
      <c r="A70" s="271" t="s">
        <v>871</v>
      </c>
      <c r="B70" s="51" t="s">
        <v>554</v>
      </c>
      <c r="C70" s="171" t="s">
        <v>70</v>
      </c>
      <c r="G70" s="51"/>
      <c r="H70"/>
      <c r="N70" s="51"/>
    </row>
    <row r="71" spans="1:14" x14ac:dyDescent="0.25">
      <c r="A71" s="271" t="s">
        <v>872</v>
      </c>
      <c r="B71" s="51" t="s">
        <v>556</v>
      </c>
      <c r="C71" s="171" t="s">
        <v>70</v>
      </c>
      <c r="G71" s="51"/>
      <c r="H71"/>
      <c r="N71" s="51"/>
    </row>
    <row r="72" spans="1:14" x14ac:dyDescent="0.25">
      <c r="A72" s="271" t="s">
        <v>873</v>
      </c>
      <c r="B72" s="51" t="s">
        <v>558</v>
      </c>
      <c r="C72" s="171" t="s">
        <v>70</v>
      </c>
      <c r="G72" s="51"/>
      <c r="H72"/>
      <c r="N72" s="51"/>
    </row>
    <row r="73" spans="1:14" x14ac:dyDescent="0.25">
      <c r="A73" s="271" t="s">
        <v>874</v>
      </c>
      <c r="B73" s="51" t="s">
        <v>560</v>
      </c>
      <c r="C73" s="171" t="s">
        <v>70</v>
      </c>
      <c r="G73" s="51"/>
      <c r="H73"/>
      <c r="N73" s="51"/>
    </row>
    <row r="74" spans="1:14" x14ac:dyDescent="0.25">
      <c r="A74" s="271" t="s">
        <v>875</v>
      </c>
      <c r="B74" s="51" t="s">
        <v>562</v>
      </c>
      <c r="C74" s="171" t="s">
        <v>70</v>
      </c>
      <c r="G74" s="51"/>
      <c r="H74"/>
      <c r="N74" s="51"/>
    </row>
    <row r="75" spans="1:14" x14ac:dyDescent="0.25">
      <c r="A75" s="271" t="s">
        <v>876</v>
      </c>
      <c r="B75" s="51" t="s">
        <v>564</v>
      </c>
      <c r="C75" s="171" t="s">
        <v>70</v>
      </c>
      <c r="G75" s="51"/>
      <c r="H75"/>
      <c r="N75" s="51"/>
    </row>
    <row r="76" spans="1:14" x14ac:dyDescent="0.25">
      <c r="A76" s="271" t="s">
        <v>877</v>
      </c>
      <c r="B76" s="51" t="s">
        <v>6</v>
      </c>
      <c r="C76" s="171" t="s">
        <v>70</v>
      </c>
      <c r="G76" s="51"/>
      <c r="H76"/>
      <c r="N76" s="51"/>
    </row>
    <row r="77" spans="1:14" x14ac:dyDescent="0.25">
      <c r="A77" s="271" t="s">
        <v>878</v>
      </c>
      <c r="B77" s="100" t="s">
        <v>305</v>
      </c>
      <c r="C77" s="171">
        <f>SUM(C78:C80)</f>
        <v>0</v>
      </c>
      <c r="G77" s="51"/>
      <c r="H77"/>
      <c r="I77" s="57"/>
      <c r="N77" s="51"/>
    </row>
    <row r="78" spans="1:14" x14ac:dyDescent="0.25">
      <c r="A78" s="271" t="s">
        <v>879</v>
      </c>
      <c r="B78" s="51" t="s">
        <v>570</v>
      </c>
      <c r="C78" s="171" t="s">
        <v>70</v>
      </c>
      <c r="G78" s="51"/>
      <c r="H78"/>
      <c r="N78" s="51"/>
    </row>
    <row r="79" spans="1:14" x14ac:dyDescent="0.25">
      <c r="A79" s="271" t="s">
        <v>880</v>
      </c>
      <c r="B79" s="51" t="s">
        <v>572</v>
      </c>
      <c r="C79" s="171" t="s">
        <v>70</v>
      </c>
      <c r="G79" s="51"/>
      <c r="H79"/>
      <c r="N79" s="51"/>
    </row>
    <row r="80" spans="1:14" x14ac:dyDescent="0.25">
      <c r="A80" s="271" t="s">
        <v>881</v>
      </c>
      <c r="B80" s="51" t="s">
        <v>2</v>
      </c>
      <c r="C80" s="171" t="s">
        <v>70</v>
      </c>
      <c r="G80" s="51"/>
      <c r="H80"/>
      <c r="N80" s="51"/>
    </row>
    <row r="81" spans="1:14" x14ac:dyDescent="0.25">
      <c r="A81" s="271" t="s">
        <v>882</v>
      </c>
      <c r="B81" s="100" t="s">
        <v>133</v>
      </c>
      <c r="C81" s="171">
        <f>SUM(C82:C92)</f>
        <v>0</v>
      </c>
      <c r="G81" s="51"/>
      <c r="H81"/>
      <c r="I81" s="57"/>
      <c r="N81" s="51"/>
    </row>
    <row r="82" spans="1:14" x14ac:dyDescent="0.25">
      <c r="A82" s="271" t="s">
        <v>883</v>
      </c>
      <c r="B82" s="68" t="s">
        <v>307</v>
      </c>
      <c r="C82" s="171" t="s">
        <v>70</v>
      </c>
      <c r="G82" s="51"/>
      <c r="H82"/>
      <c r="I82" s="68"/>
      <c r="N82" s="51"/>
    </row>
    <row r="83" spans="1:14" x14ac:dyDescent="0.25">
      <c r="A83" s="271" t="s">
        <v>884</v>
      </c>
      <c r="B83" s="271" t="s">
        <v>567</v>
      </c>
      <c r="C83" s="171" t="s">
        <v>70</v>
      </c>
      <c r="D83" s="271"/>
      <c r="E83" s="271"/>
      <c r="F83" s="271"/>
      <c r="G83" s="271"/>
      <c r="H83" s="254"/>
      <c r="I83" s="257"/>
      <c r="J83" s="271"/>
      <c r="K83" s="271"/>
      <c r="L83" s="271"/>
      <c r="M83" s="271"/>
      <c r="N83" s="271"/>
    </row>
    <row r="84" spans="1:14" x14ac:dyDescent="0.25">
      <c r="A84" s="271" t="s">
        <v>885</v>
      </c>
      <c r="B84" s="68" t="s">
        <v>309</v>
      </c>
      <c r="C84" s="171" t="s">
        <v>70</v>
      </c>
      <c r="G84" s="51"/>
      <c r="H84"/>
      <c r="I84" s="68"/>
      <c r="N84" s="51"/>
    </row>
    <row r="85" spans="1:14" x14ac:dyDescent="0.25">
      <c r="A85" s="271" t="s">
        <v>886</v>
      </c>
      <c r="B85" s="68" t="s">
        <v>311</v>
      </c>
      <c r="C85" s="171" t="s">
        <v>70</v>
      </c>
      <c r="G85" s="51"/>
      <c r="H85"/>
      <c r="I85" s="68"/>
      <c r="N85" s="51"/>
    </row>
    <row r="86" spans="1:14" x14ac:dyDescent="0.25">
      <c r="A86" s="271" t="s">
        <v>887</v>
      </c>
      <c r="B86" s="68" t="s">
        <v>12</v>
      </c>
      <c r="C86" s="171" t="s">
        <v>70</v>
      </c>
      <c r="G86" s="51"/>
      <c r="H86"/>
      <c r="I86" s="68"/>
      <c r="N86" s="51"/>
    </row>
    <row r="87" spans="1:14" x14ac:dyDescent="0.25">
      <c r="A87" s="271" t="s">
        <v>888</v>
      </c>
      <c r="B87" s="68" t="s">
        <v>314</v>
      </c>
      <c r="C87" s="171" t="s">
        <v>70</v>
      </c>
      <c r="G87" s="51"/>
      <c r="H87"/>
      <c r="I87" s="68"/>
      <c r="N87" s="51"/>
    </row>
    <row r="88" spans="1:14" x14ac:dyDescent="0.25">
      <c r="A88" s="271" t="s">
        <v>889</v>
      </c>
      <c r="B88" s="68" t="s">
        <v>316</v>
      </c>
      <c r="C88" s="171" t="s">
        <v>70</v>
      </c>
      <c r="G88" s="51"/>
      <c r="H88"/>
      <c r="I88" s="68"/>
      <c r="N88" s="51"/>
    </row>
    <row r="89" spans="1:14" x14ac:dyDescent="0.25">
      <c r="A89" s="271" t="s">
        <v>890</v>
      </c>
      <c r="B89" s="68" t="s">
        <v>318</v>
      </c>
      <c r="C89" s="171" t="s">
        <v>70</v>
      </c>
      <c r="G89" s="51"/>
      <c r="H89"/>
      <c r="I89" s="68"/>
      <c r="N89" s="51"/>
    </row>
    <row r="90" spans="1:14" x14ac:dyDescent="0.25">
      <c r="A90" s="271" t="s">
        <v>891</v>
      </c>
      <c r="B90" s="68" t="s">
        <v>320</v>
      </c>
      <c r="C90" s="171" t="s">
        <v>70</v>
      </c>
      <c r="G90" s="51"/>
      <c r="H90"/>
      <c r="I90" s="68"/>
      <c r="N90" s="51"/>
    </row>
    <row r="91" spans="1:14" x14ac:dyDescent="0.25">
      <c r="A91" s="271" t="s">
        <v>892</v>
      </c>
      <c r="B91" s="68" t="s">
        <v>322</v>
      </c>
      <c r="C91" s="171" t="s">
        <v>70</v>
      </c>
      <c r="G91" s="51"/>
      <c r="H91"/>
      <c r="I91" s="68"/>
      <c r="N91" s="51"/>
    </row>
    <row r="92" spans="1:14" x14ac:dyDescent="0.25">
      <c r="A92" s="271" t="s">
        <v>893</v>
      </c>
      <c r="B92" s="68" t="s">
        <v>133</v>
      </c>
      <c r="C92" s="171" t="s">
        <v>70</v>
      </c>
      <c r="G92" s="51"/>
      <c r="H92"/>
      <c r="I92" s="68"/>
      <c r="N92" s="51"/>
    </row>
    <row r="93" spans="1:14" outlineLevel="1" x14ac:dyDescent="0.25">
      <c r="A93" s="51" t="s">
        <v>894</v>
      </c>
      <c r="B93" s="80" t="s">
        <v>137</v>
      </c>
      <c r="C93" s="171"/>
      <c r="G93" s="51"/>
      <c r="H93"/>
      <c r="I93" s="68"/>
      <c r="N93" s="51"/>
    </row>
    <row r="94" spans="1:14" outlineLevel="1" x14ac:dyDescent="0.25">
      <c r="A94" s="51" t="s">
        <v>895</v>
      </c>
      <c r="B94" s="80" t="s">
        <v>137</v>
      </c>
      <c r="C94" s="171"/>
      <c r="G94" s="51"/>
      <c r="H94"/>
      <c r="I94" s="68"/>
      <c r="N94" s="51"/>
    </row>
    <row r="95" spans="1:14" outlineLevel="1" x14ac:dyDescent="0.25">
      <c r="A95" s="51" t="s">
        <v>896</v>
      </c>
      <c r="B95" s="80" t="s">
        <v>137</v>
      </c>
      <c r="C95" s="171"/>
      <c r="G95" s="51"/>
      <c r="H95"/>
      <c r="I95" s="68"/>
      <c r="N95" s="51"/>
    </row>
    <row r="96" spans="1:14" outlineLevel="1" x14ac:dyDescent="0.25">
      <c r="A96" s="51" t="s">
        <v>897</v>
      </c>
      <c r="B96" s="80" t="s">
        <v>137</v>
      </c>
      <c r="C96" s="171"/>
      <c r="G96" s="51"/>
      <c r="H96"/>
      <c r="I96" s="68"/>
      <c r="N96" s="51"/>
    </row>
    <row r="97" spans="1:14" outlineLevel="1" x14ac:dyDescent="0.25">
      <c r="A97" s="51" t="s">
        <v>898</v>
      </c>
      <c r="B97" s="80" t="s">
        <v>137</v>
      </c>
      <c r="C97" s="171"/>
      <c r="G97" s="51"/>
      <c r="H97"/>
      <c r="I97" s="68"/>
      <c r="N97" s="51"/>
    </row>
    <row r="98" spans="1:14" outlineLevel="1" x14ac:dyDescent="0.25">
      <c r="A98" s="51" t="s">
        <v>899</v>
      </c>
      <c r="B98" s="80" t="s">
        <v>137</v>
      </c>
      <c r="C98" s="171"/>
      <c r="G98" s="51"/>
      <c r="H98"/>
      <c r="I98" s="68"/>
      <c r="N98" s="51"/>
    </row>
    <row r="99" spans="1:14" outlineLevel="1" x14ac:dyDescent="0.25">
      <c r="A99" s="51" t="s">
        <v>900</v>
      </c>
      <c r="B99" s="80" t="s">
        <v>137</v>
      </c>
      <c r="C99" s="171"/>
      <c r="G99" s="51"/>
      <c r="H99"/>
      <c r="I99" s="68"/>
      <c r="N99" s="51"/>
    </row>
    <row r="100" spans="1:14" outlineLevel="1" x14ac:dyDescent="0.25">
      <c r="A100" s="51" t="s">
        <v>901</v>
      </c>
      <c r="B100" s="80" t="s">
        <v>137</v>
      </c>
      <c r="C100" s="171"/>
      <c r="G100" s="51"/>
      <c r="H100"/>
      <c r="I100" s="68"/>
      <c r="N100" s="51"/>
    </row>
    <row r="101" spans="1:14" outlineLevel="1" x14ac:dyDescent="0.25">
      <c r="A101" s="51" t="s">
        <v>902</v>
      </c>
      <c r="B101" s="80" t="s">
        <v>137</v>
      </c>
      <c r="C101" s="171"/>
      <c r="G101" s="51"/>
      <c r="H101"/>
      <c r="I101" s="68"/>
      <c r="N101" s="51"/>
    </row>
    <row r="102" spans="1:14" outlineLevel="1" x14ac:dyDescent="0.25">
      <c r="A102" s="51" t="s">
        <v>903</v>
      </c>
      <c r="B102" s="80" t="s">
        <v>137</v>
      </c>
      <c r="C102" s="171"/>
      <c r="G102" s="51"/>
      <c r="H102"/>
      <c r="I102" s="68"/>
      <c r="N102" s="51"/>
    </row>
    <row r="103" spans="1:14" ht="15" customHeight="1" x14ac:dyDescent="0.25">
      <c r="A103" s="70"/>
      <c r="B103" s="185" t="s">
        <v>1596</v>
      </c>
      <c r="C103" s="172" t="s">
        <v>818</v>
      </c>
      <c r="D103" s="70"/>
      <c r="E103" s="72"/>
      <c r="F103" s="70"/>
      <c r="G103" s="73"/>
      <c r="H103"/>
      <c r="I103" s="101"/>
      <c r="J103" s="65"/>
      <c r="K103" s="65"/>
      <c r="L103" s="57"/>
      <c r="M103" s="65"/>
      <c r="N103" s="84"/>
    </row>
    <row r="104" spans="1:14" x14ac:dyDescent="0.25">
      <c r="A104" s="51" t="s">
        <v>904</v>
      </c>
      <c r="B104" s="68" t="s">
        <v>595</v>
      </c>
      <c r="C104" s="171" t="s">
        <v>70</v>
      </c>
      <c r="G104" s="51"/>
      <c r="H104"/>
      <c r="I104" s="68"/>
      <c r="N104" s="51"/>
    </row>
    <row r="105" spans="1:14" x14ac:dyDescent="0.25">
      <c r="A105" s="51" t="s">
        <v>905</v>
      </c>
      <c r="B105" s="68" t="s">
        <v>595</v>
      </c>
      <c r="C105" s="171" t="s">
        <v>70</v>
      </c>
      <c r="G105" s="51"/>
      <c r="H105"/>
      <c r="I105" s="68"/>
      <c r="N105" s="51"/>
    </row>
    <row r="106" spans="1:14" x14ac:dyDescent="0.25">
      <c r="A106" s="51" t="s">
        <v>906</v>
      </c>
      <c r="B106" s="68" t="s">
        <v>595</v>
      </c>
      <c r="C106" s="171" t="s">
        <v>70</v>
      </c>
      <c r="G106" s="51"/>
      <c r="H106"/>
      <c r="I106" s="68"/>
      <c r="N106" s="51"/>
    </row>
    <row r="107" spans="1:14" x14ac:dyDescent="0.25">
      <c r="A107" s="51" t="s">
        <v>907</v>
      </c>
      <c r="B107" s="68" t="s">
        <v>595</v>
      </c>
      <c r="C107" s="171" t="s">
        <v>70</v>
      </c>
      <c r="G107" s="51"/>
      <c r="H107"/>
      <c r="I107" s="68"/>
      <c r="N107" s="51"/>
    </row>
    <row r="108" spans="1:14" x14ac:dyDescent="0.25">
      <c r="A108" s="51" t="s">
        <v>908</v>
      </c>
      <c r="B108" s="68" t="s">
        <v>595</v>
      </c>
      <c r="C108" s="171" t="s">
        <v>70</v>
      </c>
      <c r="G108" s="51"/>
      <c r="H108"/>
      <c r="I108" s="68"/>
      <c r="N108" s="51"/>
    </row>
    <row r="109" spans="1:14" x14ac:dyDescent="0.25">
      <c r="A109" s="51" t="s">
        <v>909</v>
      </c>
      <c r="B109" s="68" t="s">
        <v>595</v>
      </c>
      <c r="C109" s="171" t="s">
        <v>70</v>
      </c>
      <c r="G109" s="51"/>
      <c r="H109"/>
      <c r="I109" s="68"/>
      <c r="N109" s="51"/>
    </row>
    <row r="110" spans="1:14" x14ac:dyDescent="0.25">
      <c r="A110" s="51" t="s">
        <v>910</v>
      </c>
      <c r="B110" s="68" t="s">
        <v>595</v>
      </c>
      <c r="C110" s="171" t="s">
        <v>70</v>
      </c>
      <c r="G110" s="51"/>
      <c r="H110"/>
      <c r="I110" s="68"/>
      <c r="N110" s="51"/>
    </row>
    <row r="111" spans="1:14" x14ac:dyDescent="0.25">
      <c r="A111" s="51" t="s">
        <v>911</v>
      </c>
      <c r="B111" s="68" t="s">
        <v>595</v>
      </c>
      <c r="C111" s="171" t="s">
        <v>70</v>
      </c>
      <c r="G111" s="51"/>
      <c r="H111"/>
      <c r="I111" s="68"/>
      <c r="N111" s="51"/>
    </row>
    <row r="112" spans="1:14" x14ac:dyDescent="0.25">
      <c r="A112" s="51" t="s">
        <v>912</v>
      </c>
      <c r="B112" s="68" t="s">
        <v>595</v>
      </c>
      <c r="C112" s="171" t="s">
        <v>70</v>
      </c>
      <c r="G112" s="51"/>
      <c r="H112"/>
      <c r="I112" s="68"/>
      <c r="N112" s="51"/>
    </row>
    <row r="113" spans="1:14" x14ac:dyDescent="0.25">
      <c r="A113" s="51" t="s">
        <v>913</v>
      </c>
      <c r="B113" s="68" t="s">
        <v>595</v>
      </c>
      <c r="C113" s="171" t="s">
        <v>70</v>
      </c>
      <c r="G113" s="51"/>
      <c r="H113"/>
      <c r="I113" s="68"/>
      <c r="N113" s="51"/>
    </row>
    <row r="114" spans="1:14" x14ac:dyDescent="0.25">
      <c r="A114" s="51" t="s">
        <v>914</v>
      </c>
      <c r="B114" s="68" t="s">
        <v>595</v>
      </c>
      <c r="C114" s="171" t="s">
        <v>70</v>
      </c>
      <c r="G114" s="51"/>
      <c r="H114"/>
      <c r="I114" s="68"/>
      <c r="N114" s="51"/>
    </row>
    <row r="115" spans="1:14" x14ac:dyDescent="0.25">
      <c r="A115" s="51" t="s">
        <v>915</v>
      </c>
      <c r="B115" s="68" t="s">
        <v>595</v>
      </c>
      <c r="C115" s="171" t="s">
        <v>70</v>
      </c>
      <c r="G115" s="51"/>
      <c r="H115"/>
      <c r="I115" s="68"/>
      <c r="N115" s="51"/>
    </row>
    <row r="116" spans="1:14" x14ac:dyDescent="0.25">
      <c r="A116" s="51" t="s">
        <v>916</v>
      </c>
      <c r="B116" s="68" t="s">
        <v>595</v>
      </c>
      <c r="C116" s="171" t="s">
        <v>70</v>
      </c>
      <c r="G116" s="51"/>
      <c r="H116"/>
      <c r="I116" s="68"/>
      <c r="N116" s="51"/>
    </row>
    <row r="117" spans="1:14" x14ac:dyDescent="0.25">
      <c r="A117" s="51" t="s">
        <v>917</v>
      </c>
      <c r="B117" s="68" t="s">
        <v>595</v>
      </c>
      <c r="C117" s="171" t="s">
        <v>70</v>
      </c>
      <c r="G117" s="51"/>
      <c r="H117"/>
      <c r="I117" s="68"/>
      <c r="N117" s="51"/>
    </row>
    <row r="118" spans="1:14" x14ac:dyDescent="0.25">
      <c r="A118" s="51" t="s">
        <v>918</v>
      </c>
      <c r="B118" s="68" t="s">
        <v>595</v>
      </c>
      <c r="C118" s="171" t="s">
        <v>70</v>
      </c>
      <c r="G118" s="51"/>
      <c r="H118"/>
      <c r="I118" s="68"/>
      <c r="N118" s="51"/>
    </row>
    <row r="119" spans="1:14" x14ac:dyDescent="0.25">
      <c r="A119" s="51" t="s">
        <v>919</v>
      </c>
      <c r="B119" s="68" t="s">
        <v>595</v>
      </c>
      <c r="C119" s="171" t="s">
        <v>70</v>
      </c>
      <c r="G119" s="51"/>
      <c r="H119"/>
      <c r="I119" s="68"/>
      <c r="N119" s="51"/>
    </row>
    <row r="120" spans="1:14" x14ac:dyDescent="0.25">
      <c r="A120" s="51" t="s">
        <v>920</v>
      </c>
      <c r="B120" s="68" t="s">
        <v>595</v>
      </c>
      <c r="C120" s="171" t="s">
        <v>70</v>
      </c>
      <c r="G120" s="51"/>
      <c r="H120"/>
      <c r="I120" s="68"/>
      <c r="N120" s="51"/>
    </row>
    <row r="121" spans="1:14" x14ac:dyDescent="0.25">
      <c r="A121" s="51" t="s">
        <v>921</v>
      </c>
      <c r="B121" s="68" t="s">
        <v>595</v>
      </c>
      <c r="C121" s="171" t="s">
        <v>70</v>
      </c>
      <c r="G121" s="51"/>
      <c r="H121"/>
      <c r="I121" s="68"/>
      <c r="N121" s="51"/>
    </row>
    <row r="122" spans="1:14" x14ac:dyDescent="0.25">
      <c r="A122" s="51" t="s">
        <v>922</v>
      </c>
      <c r="B122" s="68" t="s">
        <v>595</v>
      </c>
      <c r="C122" s="171" t="s">
        <v>70</v>
      </c>
      <c r="G122" s="51"/>
      <c r="H122"/>
      <c r="I122" s="68"/>
      <c r="N122" s="51"/>
    </row>
    <row r="123" spans="1:14" x14ac:dyDescent="0.25">
      <c r="A123" s="51" t="s">
        <v>923</v>
      </c>
      <c r="B123" s="68" t="s">
        <v>595</v>
      </c>
      <c r="C123" s="171" t="s">
        <v>70</v>
      </c>
      <c r="G123" s="51"/>
      <c r="H123"/>
      <c r="I123" s="68"/>
      <c r="N123" s="51"/>
    </row>
    <row r="124" spans="1:14" x14ac:dyDescent="0.25">
      <c r="A124" s="51" t="s">
        <v>924</v>
      </c>
      <c r="B124" s="68" t="s">
        <v>595</v>
      </c>
      <c r="C124" s="171" t="s">
        <v>70</v>
      </c>
      <c r="G124" s="51"/>
      <c r="H124"/>
      <c r="I124" s="68"/>
      <c r="N124" s="51"/>
    </row>
    <row r="125" spans="1:14" x14ac:dyDescent="0.25">
      <c r="A125" s="51" t="s">
        <v>925</v>
      </c>
      <c r="B125" s="68" t="s">
        <v>595</v>
      </c>
      <c r="C125" s="171" t="s">
        <v>70</v>
      </c>
      <c r="G125" s="51"/>
      <c r="H125"/>
      <c r="I125" s="68"/>
      <c r="N125" s="51"/>
    </row>
    <row r="126" spans="1:14" x14ac:dyDescent="0.25">
      <c r="A126" s="51" t="s">
        <v>926</v>
      </c>
      <c r="B126" s="68" t="s">
        <v>595</v>
      </c>
      <c r="C126" s="171" t="s">
        <v>70</v>
      </c>
      <c r="G126" s="51"/>
      <c r="H126"/>
      <c r="I126" s="68"/>
      <c r="N126" s="51"/>
    </row>
    <row r="127" spans="1:14" x14ac:dyDescent="0.25">
      <c r="A127" s="51" t="s">
        <v>927</v>
      </c>
      <c r="B127" s="68" t="s">
        <v>595</v>
      </c>
      <c r="C127" s="171" t="s">
        <v>70</v>
      </c>
      <c r="G127" s="51"/>
      <c r="H127"/>
      <c r="I127" s="68"/>
      <c r="N127" s="51"/>
    </row>
    <row r="128" spans="1:14" x14ac:dyDescent="0.25">
      <c r="A128" s="51" t="s">
        <v>928</v>
      </c>
      <c r="B128" s="68" t="s">
        <v>595</v>
      </c>
      <c r="C128" s="51" t="s">
        <v>70</v>
      </c>
      <c r="G128" s="51"/>
      <c r="H128"/>
      <c r="I128" s="68"/>
      <c r="N128" s="51"/>
    </row>
    <row r="129" spans="1:14" x14ac:dyDescent="0.25">
      <c r="A129" s="70"/>
      <c r="B129" s="71" t="s">
        <v>626</v>
      </c>
      <c r="C129" s="70" t="s">
        <v>818</v>
      </c>
      <c r="D129" s="70"/>
      <c r="E129" s="70"/>
      <c r="F129" s="73"/>
      <c r="G129" s="73"/>
      <c r="H129"/>
      <c r="I129" s="101"/>
      <c r="J129" s="65"/>
      <c r="K129" s="65"/>
      <c r="L129" s="65"/>
      <c r="M129" s="84"/>
      <c r="N129" s="84"/>
    </row>
    <row r="130" spans="1:14" x14ac:dyDescent="0.25">
      <c r="A130" s="51" t="s">
        <v>929</v>
      </c>
      <c r="B130" s="51" t="s">
        <v>628</v>
      </c>
      <c r="C130" s="171" t="s">
        <v>70</v>
      </c>
      <c r="D130"/>
      <c r="E130"/>
      <c r="F130"/>
      <c r="G130"/>
      <c r="H130"/>
      <c r="K130" s="93"/>
      <c r="L130" s="93"/>
      <c r="M130" s="93"/>
      <c r="N130" s="93"/>
    </row>
    <row r="131" spans="1:14" x14ac:dyDescent="0.25">
      <c r="A131" s="51" t="s">
        <v>930</v>
      </c>
      <c r="B131" s="51" t="s">
        <v>630</v>
      </c>
      <c r="C131" s="171" t="s">
        <v>70</v>
      </c>
      <c r="D131"/>
      <c r="E131"/>
      <c r="F131"/>
      <c r="G131"/>
      <c r="H131"/>
      <c r="K131" s="93"/>
      <c r="L131" s="93"/>
      <c r="M131" s="93"/>
      <c r="N131" s="93"/>
    </row>
    <row r="132" spans="1:14" x14ac:dyDescent="0.25">
      <c r="A132" s="51" t="s">
        <v>931</v>
      </c>
      <c r="B132" s="51" t="s">
        <v>133</v>
      </c>
      <c r="C132" s="171" t="s">
        <v>70</v>
      </c>
      <c r="D132"/>
      <c r="E132"/>
      <c r="F132"/>
      <c r="G132"/>
      <c r="H132"/>
      <c r="K132" s="93"/>
      <c r="L132" s="93"/>
      <c r="M132" s="93"/>
      <c r="N132" s="93"/>
    </row>
    <row r="133" spans="1:14" outlineLevel="1" x14ac:dyDescent="0.25">
      <c r="A133" s="51" t="s">
        <v>932</v>
      </c>
      <c r="C133" s="171"/>
      <c r="D133"/>
      <c r="E133"/>
      <c r="F133"/>
      <c r="G133"/>
      <c r="H133"/>
      <c r="K133" s="93"/>
      <c r="L133" s="93"/>
      <c r="M133" s="93"/>
      <c r="N133" s="93"/>
    </row>
    <row r="134" spans="1:14" outlineLevel="1" x14ac:dyDescent="0.25">
      <c r="A134" s="51" t="s">
        <v>933</v>
      </c>
      <c r="C134" s="171"/>
      <c r="D134"/>
      <c r="E134"/>
      <c r="F134"/>
      <c r="G134"/>
      <c r="H134"/>
      <c r="K134" s="93"/>
      <c r="L134" s="93"/>
      <c r="M134" s="93"/>
      <c r="N134" s="93"/>
    </row>
    <row r="135" spans="1:14" outlineLevel="1" x14ac:dyDescent="0.25">
      <c r="A135" s="51" t="s">
        <v>934</v>
      </c>
      <c r="C135" s="171"/>
      <c r="D135"/>
      <c r="E135"/>
      <c r="F135"/>
      <c r="G135"/>
      <c r="H135"/>
      <c r="K135" s="93"/>
      <c r="L135" s="93"/>
      <c r="M135" s="93"/>
      <c r="N135" s="93"/>
    </row>
    <row r="136" spans="1:14" outlineLevel="1" x14ac:dyDescent="0.25">
      <c r="A136" s="51" t="s">
        <v>935</v>
      </c>
      <c r="C136" s="171"/>
      <c r="D136"/>
      <c r="E136"/>
      <c r="F136"/>
      <c r="G136"/>
      <c r="H136"/>
      <c r="K136" s="93"/>
      <c r="L136" s="93"/>
      <c r="M136" s="93"/>
      <c r="N136" s="93"/>
    </row>
    <row r="137" spans="1:14" x14ac:dyDescent="0.25">
      <c r="A137" s="70"/>
      <c r="B137" s="71" t="s">
        <v>638</v>
      </c>
      <c r="C137" s="70" t="s">
        <v>818</v>
      </c>
      <c r="D137" s="70"/>
      <c r="E137" s="70"/>
      <c r="F137" s="73"/>
      <c r="G137" s="73"/>
      <c r="H137"/>
      <c r="I137" s="101"/>
      <c r="J137" s="65"/>
      <c r="K137" s="65"/>
      <c r="L137" s="65"/>
      <c r="M137" s="84"/>
      <c r="N137" s="84"/>
    </row>
    <row r="138" spans="1:14" x14ac:dyDescent="0.25">
      <c r="A138" s="51" t="s">
        <v>936</v>
      </c>
      <c r="B138" s="51" t="s">
        <v>640</v>
      </c>
      <c r="C138" s="171" t="s">
        <v>70</v>
      </c>
      <c r="D138" s="103"/>
      <c r="E138" s="103"/>
      <c r="F138" s="88"/>
      <c r="G138" s="76"/>
      <c r="H138"/>
      <c r="K138" s="103"/>
      <c r="L138" s="103"/>
      <c r="M138" s="88"/>
      <c r="N138" s="76"/>
    </row>
    <row r="139" spans="1:14" x14ac:dyDescent="0.25">
      <c r="A139" s="51" t="s">
        <v>937</v>
      </c>
      <c r="B139" s="51" t="s">
        <v>642</v>
      </c>
      <c r="C139" s="171" t="s">
        <v>70</v>
      </c>
      <c r="D139" s="103"/>
      <c r="E139" s="103"/>
      <c r="F139" s="88"/>
      <c r="G139" s="76"/>
      <c r="H139"/>
      <c r="K139" s="103"/>
      <c r="L139" s="103"/>
      <c r="M139" s="88"/>
      <c r="N139" s="76"/>
    </row>
    <row r="140" spans="1:14" x14ac:dyDescent="0.25">
      <c r="A140" s="51" t="s">
        <v>938</v>
      </c>
      <c r="B140" s="51" t="s">
        <v>133</v>
      </c>
      <c r="C140" s="171" t="s">
        <v>70</v>
      </c>
      <c r="D140" s="103"/>
      <c r="E140" s="103"/>
      <c r="F140" s="88"/>
      <c r="G140" s="76"/>
      <c r="H140"/>
      <c r="K140" s="103"/>
      <c r="L140" s="103"/>
      <c r="M140" s="88"/>
      <c r="N140" s="76"/>
    </row>
    <row r="141" spans="1:14" outlineLevel="1" x14ac:dyDescent="0.25">
      <c r="A141" s="51" t="s">
        <v>939</v>
      </c>
      <c r="C141" s="171"/>
      <c r="D141" s="103"/>
      <c r="E141" s="103"/>
      <c r="F141" s="88"/>
      <c r="G141" s="76"/>
      <c r="H141"/>
      <c r="K141" s="103"/>
      <c r="L141" s="103"/>
      <c r="M141" s="88"/>
      <c r="N141" s="76"/>
    </row>
    <row r="142" spans="1:14" outlineLevel="1" x14ac:dyDescent="0.25">
      <c r="A142" s="51" t="s">
        <v>940</v>
      </c>
      <c r="C142" s="171"/>
      <c r="D142" s="103"/>
      <c r="E142" s="103"/>
      <c r="F142" s="88"/>
      <c r="G142" s="76"/>
      <c r="H142"/>
      <c r="K142" s="103"/>
      <c r="L142" s="103"/>
      <c r="M142" s="88"/>
      <c r="N142" s="76"/>
    </row>
    <row r="143" spans="1:14" outlineLevel="1" x14ac:dyDescent="0.25">
      <c r="A143" s="51" t="s">
        <v>941</v>
      </c>
      <c r="C143" s="171"/>
      <c r="D143" s="103"/>
      <c r="E143" s="103"/>
      <c r="F143" s="88"/>
      <c r="G143" s="76"/>
      <c r="H143"/>
      <c r="K143" s="103"/>
      <c r="L143" s="103"/>
      <c r="M143" s="88"/>
      <c r="N143" s="76"/>
    </row>
    <row r="144" spans="1:14" outlineLevel="1" x14ac:dyDescent="0.25">
      <c r="A144" s="51" t="s">
        <v>942</v>
      </c>
      <c r="C144" s="171"/>
      <c r="D144" s="103"/>
      <c r="E144" s="103"/>
      <c r="F144" s="88"/>
      <c r="G144" s="76"/>
      <c r="H144"/>
      <c r="K144" s="103"/>
      <c r="L144" s="103"/>
      <c r="M144" s="88"/>
      <c r="N144" s="76"/>
    </row>
    <row r="145" spans="1:14" outlineLevel="1" x14ac:dyDescent="0.25">
      <c r="A145" s="51" t="s">
        <v>943</v>
      </c>
      <c r="C145" s="171"/>
      <c r="D145" s="103"/>
      <c r="E145" s="103"/>
      <c r="F145" s="88"/>
      <c r="G145" s="76"/>
      <c r="H145"/>
      <c r="K145" s="103"/>
      <c r="L145" s="103"/>
      <c r="M145" s="88"/>
      <c r="N145" s="76"/>
    </row>
    <row r="146" spans="1:14" outlineLevel="1" x14ac:dyDescent="0.25">
      <c r="A146" s="51" t="s">
        <v>944</v>
      </c>
      <c r="C146" s="171"/>
      <c r="D146" s="103"/>
      <c r="E146" s="103"/>
      <c r="F146" s="88"/>
      <c r="G146" s="76"/>
      <c r="H146"/>
      <c r="K146" s="103"/>
      <c r="L146" s="103"/>
      <c r="M146" s="88"/>
      <c r="N146" s="76"/>
    </row>
    <row r="147" spans="1:14" x14ac:dyDescent="0.25">
      <c r="A147" s="70"/>
      <c r="B147" s="71" t="s">
        <v>945</v>
      </c>
      <c r="C147" s="70" t="s">
        <v>100</v>
      </c>
      <c r="D147" s="70"/>
      <c r="E147" s="70"/>
      <c r="F147" s="70" t="s">
        <v>818</v>
      </c>
      <c r="G147" s="73"/>
      <c r="H147"/>
      <c r="I147" s="101"/>
      <c r="J147" s="65"/>
      <c r="K147" s="65"/>
      <c r="L147" s="65"/>
      <c r="M147" s="65"/>
      <c r="N147" s="84"/>
    </row>
    <row r="148" spans="1:14" x14ac:dyDescent="0.25">
      <c r="A148" s="51" t="s">
        <v>946</v>
      </c>
      <c r="B148" s="68" t="s">
        <v>947</v>
      </c>
      <c r="C148" s="177" t="s">
        <v>70</v>
      </c>
      <c r="D148" s="103"/>
      <c r="E148" s="103"/>
      <c r="F148" s="191" t="str">
        <f>IF($C$152=0,"",IF(C148="[for completion]","",C148/$C$152))</f>
        <v/>
      </c>
      <c r="G148" s="76"/>
      <c r="H148"/>
      <c r="I148" s="68"/>
      <c r="K148" s="103"/>
      <c r="L148" s="103"/>
      <c r="M148" s="77"/>
      <c r="N148" s="76"/>
    </row>
    <row r="149" spans="1:14" x14ac:dyDescent="0.25">
      <c r="A149" s="51" t="s">
        <v>948</v>
      </c>
      <c r="B149" s="68" t="s">
        <v>949</v>
      </c>
      <c r="C149" s="177" t="s">
        <v>70</v>
      </c>
      <c r="D149" s="103"/>
      <c r="E149" s="103"/>
      <c r="F149" s="191" t="str">
        <f>IF($C$152=0,"",IF(C149="[for completion]","",C149/$C$152))</f>
        <v/>
      </c>
      <c r="G149" s="76"/>
      <c r="H149"/>
      <c r="I149" s="68"/>
      <c r="K149" s="103"/>
      <c r="L149" s="103"/>
      <c r="M149" s="77"/>
      <c r="N149" s="76"/>
    </row>
    <row r="150" spans="1:14" x14ac:dyDescent="0.25">
      <c r="A150" s="51" t="s">
        <v>950</v>
      </c>
      <c r="B150" s="68" t="s">
        <v>951</v>
      </c>
      <c r="C150" s="177" t="s">
        <v>70</v>
      </c>
      <c r="D150" s="103"/>
      <c r="E150" s="103"/>
      <c r="F150" s="191" t="str">
        <f>IF($C$152=0,"",IF(C150="[for completion]","",C150/$C$152))</f>
        <v/>
      </c>
      <c r="G150" s="76"/>
      <c r="H150"/>
      <c r="I150" s="68"/>
      <c r="K150" s="103"/>
      <c r="L150" s="103"/>
      <c r="M150" s="77"/>
      <c r="N150" s="76"/>
    </row>
    <row r="151" spans="1:14" ht="15" customHeight="1" x14ac:dyDescent="0.25">
      <c r="A151" s="51" t="s">
        <v>952</v>
      </c>
      <c r="B151" s="68" t="s">
        <v>953</v>
      </c>
      <c r="C151" s="177" t="s">
        <v>70</v>
      </c>
      <c r="D151" s="103"/>
      <c r="E151" s="103"/>
      <c r="F151" s="191" t="str">
        <f>IF($C$152=0,"",IF(C151="[for completion]","",C151/$C$152))</f>
        <v/>
      </c>
      <c r="G151" s="76"/>
      <c r="H151"/>
      <c r="I151" s="68"/>
      <c r="K151" s="103"/>
      <c r="L151" s="103"/>
      <c r="M151" s="77"/>
      <c r="N151" s="76"/>
    </row>
    <row r="152" spans="1:14" ht="15" customHeight="1" x14ac:dyDescent="0.25">
      <c r="A152" s="51" t="s">
        <v>954</v>
      </c>
      <c r="B152" s="78" t="s">
        <v>135</v>
      </c>
      <c r="C152" s="179">
        <f>SUM(C148:C151)</f>
        <v>0</v>
      </c>
      <c r="D152" s="103"/>
      <c r="E152" s="103"/>
      <c r="F152" s="171">
        <f>SUM(F148:F151)</f>
        <v>0</v>
      </c>
      <c r="G152" s="76"/>
      <c r="H152"/>
      <c r="I152" s="68"/>
      <c r="K152" s="103"/>
      <c r="L152" s="103"/>
      <c r="M152" s="77"/>
      <c r="N152" s="76"/>
    </row>
    <row r="153" spans="1:14" ht="15" customHeight="1" outlineLevel="1" x14ac:dyDescent="0.25">
      <c r="A153" s="51" t="s">
        <v>955</v>
      </c>
      <c r="B153" s="80" t="s">
        <v>956</v>
      </c>
      <c r="D153" s="103"/>
      <c r="E153" s="103"/>
      <c r="F153" s="191" t="str">
        <f>IF($C$152=0,"",IF(C153="[for completion]","",C153/$C$152))</f>
        <v/>
      </c>
      <c r="G153" s="76"/>
      <c r="H153"/>
      <c r="I153" s="68"/>
      <c r="K153" s="103"/>
      <c r="L153" s="103"/>
      <c r="M153" s="77"/>
      <c r="N153" s="76"/>
    </row>
    <row r="154" spans="1:14" ht="15" customHeight="1" outlineLevel="1" x14ac:dyDescent="0.25">
      <c r="A154" s="51" t="s">
        <v>957</v>
      </c>
      <c r="B154" s="80" t="s">
        <v>958</v>
      </c>
      <c r="D154" s="103"/>
      <c r="E154" s="103"/>
      <c r="F154" s="191" t="str">
        <f t="shared" ref="F154:F159" si="2">IF($C$152=0,"",IF(C154="[for completion]","",C154/$C$152))</f>
        <v/>
      </c>
      <c r="G154" s="76"/>
      <c r="H154"/>
      <c r="I154" s="68"/>
      <c r="K154" s="103"/>
      <c r="L154" s="103"/>
      <c r="M154" s="77"/>
      <c r="N154" s="76"/>
    </row>
    <row r="155" spans="1:14" ht="15" customHeight="1" outlineLevel="1" x14ac:dyDescent="0.25">
      <c r="A155" s="51" t="s">
        <v>959</v>
      </c>
      <c r="B155" s="80" t="s">
        <v>960</v>
      </c>
      <c r="D155" s="103"/>
      <c r="E155" s="103"/>
      <c r="F155" s="191" t="str">
        <f t="shared" si="2"/>
        <v/>
      </c>
      <c r="G155" s="76"/>
      <c r="H155"/>
      <c r="I155" s="68"/>
      <c r="K155" s="103"/>
      <c r="L155" s="103"/>
      <c r="M155" s="77"/>
      <c r="N155" s="76"/>
    </row>
    <row r="156" spans="1:14" ht="15" customHeight="1" outlineLevel="1" x14ac:dyDescent="0.25">
      <c r="A156" s="51" t="s">
        <v>961</v>
      </c>
      <c r="B156" s="80" t="s">
        <v>962</v>
      </c>
      <c r="D156" s="103"/>
      <c r="E156" s="103"/>
      <c r="F156" s="191" t="str">
        <f t="shared" si="2"/>
        <v/>
      </c>
      <c r="G156" s="76"/>
      <c r="H156"/>
      <c r="I156" s="68"/>
      <c r="K156" s="103"/>
      <c r="L156" s="103"/>
      <c r="M156" s="77"/>
      <c r="N156" s="76"/>
    </row>
    <row r="157" spans="1:14" ht="15" customHeight="1" outlineLevel="1" x14ac:dyDescent="0.25">
      <c r="A157" s="51" t="s">
        <v>963</v>
      </c>
      <c r="B157" s="80" t="s">
        <v>964</v>
      </c>
      <c r="D157" s="103"/>
      <c r="E157" s="103"/>
      <c r="F157" s="191" t="str">
        <f t="shared" si="2"/>
        <v/>
      </c>
      <c r="G157" s="76"/>
      <c r="H157"/>
      <c r="I157" s="68"/>
      <c r="K157" s="103"/>
      <c r="L157" s="103"/>
      <c r="M157" s="77"/>
      <c r="N157" s="76"/>
    </row>
    <row r="158" spans="1:14" ht="15" customHeight="1" outlineLevel="1" x14ac:dyDescent="0.25">
      <c r="A158" s="51" t="s">
        <v>965</v>
      </c>
      <c r="B158" s="80" t="s">
        <v>966</v>
      </c>
      <c r="D158" s="103"/>
      <c r="E158" s="103"/>
      <c r="F158" s="191" t="str">
        <f t="shared" si="2"/>
        <v/>
      </c>
      <c r="G158" s="76"/>
      <c r="H158"/>
      <c r="I158" s="68"/>
      <c r="K158" s="103"/>
      <c r="L158" s="103"/>
      <c r="M158" s="77"/>
      <c r="N158" s="76"/>
    </row>
    <row r="159" spans="1:14" ht="15" customHeight="1" outlineLevel="1" x14ac:dyDescent="0.25">
      <c r="A159" s="51" t="s">
        <v>967</v>
      </c>
      <c r="B159" s="80" t="s">
        <v>968</v>
      </c>
      <c r="D159" s="103"/>
      <c r="E159" s="103"/>
      <c r="F159" s="191" t="str">
        <f t="shared" si="2"/>
        <v/>
      </c>
      <c r="G159" s="76"/>
      <c r="H159"/>
      <c r="I159" s="68"/>
      <c r="K159" s="103"/>
      <c r="L159" s="103"/>
      <c r="M159" s="77"/>
      <c r="N159" s="76"/>
    </row>
    <row r="160" spans="1:14" ht="15" customHeight="1" outlineLevel="1" x14ac:dyDescent="0.25">
      <c r="A160" s="51" t="s">
        <v>969</v>
      </c>
      <c r="B160" s="80"/>
      <c r="D160" s="103"/>
      <c r="E160" s="103"/>
      <c r="F160" s="77"/>
      <c r="G160" s="76"/>
      <c r="H160"/>
      <c r="I160" s="68"/>
      <c r="K160" s="103"/>
      <c r="L160" s="103"/>
      <c r="M160" s="77"/>
      <c r="N160" s="76"/>
    </row>
    <row r="161" spans="1:14" ht="15" customHeight="1" outlineLevel="1" x14ac:dyDescent="0.25">
      <c r="A161" s="51" t="s">
        <v>970</v>
      </c>
      <c r="B161" s="80"/>
      <c r="D161" s="103"/>
      <c r="E161" s="103"/>
      <c r="F161" s="77"/>
      <c r="G161" s="76"/>
      <c r="H161"/>
      <c r="I161" s="68"/>
      <c r="K161" s="103"/>
      <c r="L161" s="103"/>
      <c r="M161" s="77"/>
      <c r="N161" s="76"/>
    </row>
    <row r="162" spans="1:14" ht="15" customHeight="1" outlineLevel="1" x14ac:dyDescent="0.25">
      <c r="A162" s="51" t="s">
        <v>971</v>
      </c>
      <c r="B162" s="80"/>
      <c r="D162" s="103"/>
      <c r="E162" s="103"/>
      <c r="F162" s="77"/>
      <c r="G162" s="76"/>
      <c r="H162"/>
      <c r="I162" s="68"/>
      <c r="K162" s="103"/>
      <c r="L162" s="103"/>
      <c r="M162" s="77"/>
      <c r="N162" s="76"/>
    </row>
    <row r="163" spans="1:14" ht="15" customHeight="1" outlineLevel="1" x14ac:dyDescent="0.25">
      <c r="A163" s="51" t="s">
        <v>972</v>
      </c>
      <c r="B163" s="80"/>
      <c r="D163" s="103"/>
      <c r="E163" s="103"/>
      <c r="F163" s="77"/>
      <c r="G163" s="76"/>
      <c r="H163"/>
      <c r="I163" s="68"/>
      <c r="K163" s="103"/>
      <c r="L163" s="103"/>
      <c r="M163" s="77"/>
      <c r="N163" s="76"/>
    </row>
    <row r="164" spans="1:14" ht="15" customHeight="1" outlineLevel="1" x14ac:dyDescent="0.25">
      <c r="A164" s="51" t="s">
        <v>973</v>
      </c>
      <c r="B164" s="68"/>
      <c r="D164" s="103"/>
      <c r="E164" s="103"/>
      <c r="F164" s="77"/>
      <c r="G164" s="76"/>
      <c r="H164"/>
      <c r="I164" s="68"/>
      <c r="K164" s="103"/>
      <c r="L164" s="103"/>
      <c r="M164" s="77"/>
      <c r="N164" s="76"/>
    </row>
    <row r="165" spans="1:14" outlineLevel="1" x14ac:dyDescent="0.25">
      <c r="A165" s="51" t="s">
        <v>974</v>
      </c>
      <c r="B165" s="81"/>
      <c r="C165" s="81"/>
      <c r="D165" s="81"/>
      <c r="E165" s="81"/>
      <c r="F165" s="77"/>
      <c r="G165" s="76"/>
      <c r="H165"/>
      <c r="I165" s="78"/>
      <c r="J165" s="68"/>
      <c r="K165" s="103"/>
      <c r="L165" s="103"/>
      <c r="M165" s="88"/>
      <c r="N165" s="76"/>
    </row>
    <row r="166" spans="1:14" ht="15" customHeight="1" x14ac:dyDescent="0.25">
      <c r="A166" s="70"/>
      <c r="B166" s="71" t="s">
        <v>975</v>
      </c>
      <c r="C166" s="70"/>
      <c r="D166" s="70"/>
      <c r="E166" s="70"/>
      <c r="F166" s="73"/>
      <c r="G166" s="73"/>
      <c r="H166"/>
      <c r="I166" s="101"/>
      <c r="J166" s="65"/>
      <c r="K166" s="65"/>
      <c r="L166" s="65"/>
      <c r="M166" s="84"/>
      <c r="N166" s="84"/>
    </row>
    <row r="167" spans="1:14" x14ac:dyDescent="0.25">
      <c r="A167" s="51" t="s">
        <v>976</v>
      </c>
      <c r="B167" s="51" t="s">
        <v>667</v>
      </c>
      <c r="C167" s="171" t="s">
        <v>70</v>
      </c>
      <c r="D167"/>
      <c r="E167" s="49"/>
      <c r="F167" s="49"/>
      <c r="G167"/>
      <c r="H167"/>
      <c r="K167" s="93"/>
      <c r="L167" s="49"/>
      <c r="M167" s="49"/>
      <c r="N167" s="93"/>
    </row>
    <row r="168" spans="1:14" outlineLevel="1" x14ac:dyDescent="0.25">
      <c r="A168" s="51" t="s">
        <v>977</v>
      </c>
      <c r="D168"/>
      <c r="E168" s="49"/>
      <c r="F168" s="49"/>
      <c r="G168"/>
      <c r="H168"/>
      <c r="K168" s="93"/>
      <c r="L168" s="49"/>
      <c r="M168" s="49"/>
      <c r="N168" s="93"/>
    </row>
    <row r="169" spans="1:14" outlineLevel="1" x14ac:dyDescent="0.25">
      <c r="A169" s="51" t="s">
        <v>978</v>
      </c>
      <c r="D169"/>
      <c r="E169" s="49"/>
      <c r="F169" s="49"/>
      <c r="G169"/>
      <c r="H169"/>
      <c r="K169" s="93"/>
      <c r="L169" s="49"/>
      <c r="M169" s="49"/>
      <c r="N169" s="93"/>
    </row>
    <row r="170" spans="1:14" outlineLevel="1" x14ac:dyDescent="0.25">
      <c r="A170" s="51" t="s">
        <v>979</v>
      </c>
      <c r="D170"/>
      <c r="E170" s="49"/>
      <c r="F170" s="49"/>
      <c r="G170"/>
      <c r="H170"/>
      <c r="K170" s="93"/>
      <c r="L170" s="49"/>
      <c r="M170" s="49"/>
      <c r="N170" s="93"/>
    </row>
    <row r="171" spans="1:14" outlineLevel="1" x14ac:dyDescent="0.25">
      <c r="A171" s="51" t="s">
        <v>980</v>
      </c>
      <c r="D171"/>
      <c r="E171" s="49"/>
      <c r="F171" s="49"/>
      <c r="G171"/>
      <c r="H171"/>
      <c r="K171" s="93"/>
      <c r="L171" s="49"/>
      <c r="M171" s="49"/>
      <c r="N171" s="93"/>
    </row>
    <row r="172" spans="1:14" x14ac:dyDescent="0.25">
      <c r="A172" s="70"/>
      <c r="B172" s="71" t="s">
        <v>981</v>
      </c>
      <c r="C172" s="70" t="s">
        <v>818</v>
      </c>
      <c r="D172" s="70"/>
      <c r="E172" s="70"/>
      <c r="F172" s="73"/>
      <c r="G172" s="73"/>
      <c r="H172"/>
      <c r="I172" s="101"/>
      <c r="J172" s="65"/>
      <c r="K172" s="65"/>
      <c r="L172" s="65"/>
      <c r="M172" s="84"/>
      <c r="N172" s="84"/>
    </row>
    <row r="173" spans="1:14" ht="15" customHeight="1" x14ac:dyDescent="0.25">
      <c r="A173" s="51" t="s">
        <v>982</v>
      </c>
      <c r="B173" s="51" t="s">
        <v>983</v>
      </c>
      <c r="C173" s="171" t="s">
        <v>70</v>
      </c>
      <c r="D173"/>
      <c r="E173"/>
      <c r="F173"/>
      <c r="G173"/>
      <c r="H173"/>
      <c r="K173" s="93"/>
      <c r="L173" s="93"/>
      <c r="M173" s="93"/>
      <c r="N173" s="93"/>
    </row>
    <row r="174" spans="1:14" outlineLevel="1" x14ac:dyDescent="0.25">
      <c r="A174" s="51" t="s">
        <v>984</v>
      </c>
      <c r="D174"/>
      <c r="E174"/>
      <c r="F174"/>
      <c r="G174"/>
      <c r="H174"/>
      <c r="K174" s="93"/>
      <c r="L174" s="93"/>
      <c r="M174" s="93"/>
      <c r="N174" s="93"/>
    </row>
    <row r="175" spans="1:14" outlineLevel="1" x14ac:dyDescent="0.25">
      <c r="A175" s="51" t="s">
        <v>985</v>
      </c>
      <c r="D175"/>
      <c r="E175"/>
      <c r="F175"/>
      <c r="G175"/>
      <c r="H175"/>
      <c r="K175" s="93"/>
      <c r="L175" s="93"/>
      <c r="M175" s="93"/>
      <c r="N175" s="93"/>
    </row>
    <row r="176" spans="1:14" outlineLevel="1" x14ac:dyDescent="0.25">
      <c r="A176" s="51" t="s">
        <v>986</v>
      </c>
      <c r="D176"/>
      <c r="E176"/>
      <c r="F176"/>
      <c r="G176"/>
      <c r="H176"/>
      <c r="K176" s="93"/>
      <c r="L176" s="93"/>
      <c r="M176" s="93"/>
      <c r="N176" s="93"/>
    </row>
    <row r="177" spans="1:14" outlineLevel="1" x14ac:dyDescent="0.25">
      <c r="A177" s="51" t="s">
        <v>987</v>
      </c>
      <c r="D177"/>
      <c r="E177"/>
      <c r="F177"/>
      <c r="G177"/>
      <c r="H177"/>
      <c r="K177" s="93"/>
      <c r="L177" s="93"/>
      <c r="M177" s="93"/>
      <c r="N177" s="93"/>
    </row>
    <row r="178" spans="1:14" outlineLevel="1" x14ac:dyDescent="0.25">
      <c r="A178" s="51" t="s">
        <v>988</v>
      </c>
    </row>
    <row r="179" spans="1:14" outlineLevel="1" x14ac:dyDescent="0.25">
      <c r="A179" s="51" t="s">
        <v>989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phoneticPr fontId="47" type="noConversion"/>
  <hyperlinks>
    <hyperlink ref="B6" location="'B2. HTT Public Sector Assets'!B8" display="8. Public Sector Assets" xr:uid="{00000000-0004-0000-1100-000000000000}"/>
    <hyperlink ref="B129" location="'2. Harmonised Glossary'!A9" display="Breakdown by Interest Rate" xr:uid="{00000000-0004-0000-1100-000001000000}"/>
    <hyperlink ref="B166" location="'2. Harmonised Glossary'!A14" display="Non-Performing Loans" xr:uid="{00000000-0004-0000-11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4" t="s">
        <v>990</v>
      </c>
      <c r="B1" s="174"/>
      <c r="C1" s="49"/>
      <c r="D1" s="49"/>
      <c r="E1" s="49"/>
      <c r="F1" s="182" t="s">
        <v>2065</v>
      </c>
    </row>
    <row r="2" spans="1:7" ht="15.75" thickBot="1" x14ac:dyDescent="0.3">
      <c r="A2" s="49"/>
      <c r="B2" s="49"/>
      <c r="C2" s="49"/>
      <c r="D2" s="49"/>
      <c r="E2" s="49"/>
      <c r="F2" s="49"/>
    </row>
    <row r="3" spans="1:7" ht="19.5" thickBot="1" x14ac:dyDescent="0.3">
      <c r="A3" s="52"/>
      <c r="B3" s="53" t="s">
        <v>58</v>
      </c>
      <c r="C3" s="54" t="s">
        <v>59</v>
      </c>
      <c r="D3" s="52"/>
      <c r="E3" s="52"/>
      <c r="F3" s="52"/>
      <c r="G3" s="52"/>
    </row>
    <row r="4" spans="1:7" ht="15.75" thickBot="1" x14ac:dyDescent="0.3"/>
    <row r="5" spans="1:7" ht="19.5" thickBot="1" x14ac:dyDescent="0.3">
      <c r="A5" s="55"/>
      <c r="B5" s="104" t="s">
        <v>991</v>
      </c>
      <c r="C5" s="55"/>
      <c r="E5" s="57"/>
      <c r="F5" s="57"/>
    </row>
    <row r="6" spans="1:7" ht="15.75" thickBot="1" x14ac:dyDescent="0.3">
      <c r="B6" s="105" t="s">
        <v>992</v>
      </c>
    </row>
    <row r="7" spans="1:7" x14ac:dyDescent="0.25">
      <c r="B7" s="61"/>
    </row>
    <row r="8" spans="1:7" ht="37.5" x14ac:dyDescent="0.25">
      <c r="A8" s="62" t="s">
        <v>68</v>
      </c>
      <c r="B8" s="62" t="s">
        <v>992</v>
      </c>
      <c r="C8" s="63"/>
      <c r="D8" s="63"/>
      <c r="E8" s="63"/>
      <c r="F8" s="63"/>
      <c r="G8" s="64"/>
    </row>
    <row r="9" spans="1:7" ht="15" customHeight="1" x14ac:dyDescent="0.25">
      <c r="A9" s="70"/>
      <c r="B9" s="71" t="s">
        <v>806</v>
      </c>
      <c r="C9" s="70" t="s">
        <v>993</v>
      </c>
      <c r="D9" s="70"/>
      <c r="E9" s="72"/>
      <c r="F9" s="70"/>
      <c r="G9" s="73"/>
    </row>
    <row r="10" spans="1:7" x14ac:dyDescent="0.25">
      <c r="A10" s="51" t="s">
        <v>994</v>
      </c>
      <c r="B10" s="51" t="s">
        <v>995</v>
      </c>
      <c r="C10" s="178" t="s">
        <v>70</v>
      </c>
    </row>
    <row r="11" spans="1:7" outlineLevel="1" x14ac:dyDescent="0.25">
      <c r="A11" s="51" t="s">
        <v>996</v>
      </c>
      <c r="B11" s="66" t="s">
        <v>496</v>
      </c>
      <c r="C11" s="178"/>
    </row>
    <row r="12" spans="1:7" outlineLevel="1" x14ac:dyDescent="0.25">
      <c r="A12" s="51" t="s">
        <v>997</v>
      </c>
      <c r="B12" s="66" t="s">
        <v>498</v>
      </c>
      <c r="C12" s="178"/>
    </row>
    <row r="13" spans="1:7" outlineLevel="1" x14ac:dyDescent="0.25">
      <c r="A13" s="51" t="s">
        <v>998</v>
      </c>
      <c r="B13" s="66"/>
    </row>
    <row r="14" spans="1:7" outlineLevel="1" x14ac:dyDescent="0.25">
      <c r="A14" s="51" t="s">
        <v>999</v>
      </c>
      <c r="B14" s="66"/>
    </row>
    <row r="15" spans="1:7" outlineLevel="1" x14ac:dyDescent="0.25">
      <c r="A15" s="51" t="s">
        <v>1000</v>
      </c>
      <c r="B15" s="66"/>
    </row>
    <row r="16" spans="1:7" outlineLevel="1" x14ac:dyDescent="0.25">
      <c r="A16" s="51" t="s">
        <v>1001</v>
      </c>
      <c r="B16" s="66"/>
    </row>
    <row r="17" spans="1:7" ht="15" customHeight="1" x14ac:dyDescent="0.25">
      <c r="A17" s="70"/>
      <c r="B17" s="71" t="s">
        <v>1002</v>
      </c>
      <c r="C17" s="70" t="s">
        <v>1003</v>
      </c>
      <c r="D17" s="70"/>
      <c r="E17" s="72"/>
      <c r="F17" s="73"/>
      <c r="G17" s="73"/>
    </row>
    <row r="18" spans="1:7" x14ac:dyDescent="0.25">
      <c r="A18" s="51" t="s">
        <v>1004</v>
      </c>
      <c r="B18" s="51" t="s">
        <v>505</v>
      </c>
      <c r="C18" s="171" t="s">
        <v>70</v>
      </c>
    </row>
    <row r="19" spans="1:7" outlineLevel="1" x14ac:dyDescent="0.25">
      <c r="A19" s="51" t="s">
        <v>1005</v>
      </c>
      <c r="C19" s="171"/>
    </row>
    <row r="20" spans="1:7" outlineLevel="1" x14ac:dyDescent="0.25">
      <c r="A20" s="51" t="s">
        <v>1006</v>
      </c>
      <c r="C20" s="171"/>
    </row>
    <row r="21" spans="1:7" outlineLevel="1" x14ac:dyDescent="0.25">
      <c r="A21" s="51" t="s">
        <v>1007</v>
      </c>
      <c r="C21" s="171"/>
    </row>
    <row r="22" spans="1:7" outlineLevel="1" x14ac:dyDescent="0.25">
      <c r="A22" s="51" t="s">
        <v>1008</v>
      </c>
      <c r="C22" s="171"/>
    </row>
    <row r="23" spans="1:7" outlineLevel="1" x14ac:dyDescent="0.25">
      <c r="A23" s="51" t="s">
        <v>1009</v>
      </c>
      <c r="C23" s="171"/>
    </row>
    <row r="24" spans="1:7" outlineLevel="1" x14ac:dyDescent="0.25">
      <c r="A24" s="51" t="s">
        <v>1010</v>
      </c>
      <c r="C24" s="171"/>
    </row>
    <row r="25" spans="1:7" ht="15" customHeight="1" x14ac:dyDescent="0.25">
      <c r="A25" s="70"/>
      <c r="B25" s="71" t="s">
        <v>1011</v>
      </c>
      <c r="C25" s="70" t="s">
        <v>1003</v>
      </c>
      <c r="D25" s="70"/>
      <c r="E25" s="72"/>
      <c r="F25" s="73"/>
      <c r="G25" s="73"/>
    </row>
    <row r="26" spans="1:7" x14ac:dyDescent="0.25">
      <c r="A26" s="51" t="s">
        <v>1012</v>
      </c>
      <c r="B26" s="100" t="s">
        <v>514</v>
      </c>
      <c r="C26" s="171">
        <f>SUM(C27:C53)</f>
        <v>0</v>
      </c>
      <c r="D26" s="100"/>
      <c r="F26" s="100"/>
      <c r="G26" s="51"/>
    </row>
    <row r="27" spans="1:7" x14ac:dyDescent="0.25">
      <c r="A27" s="51" t="s">
        <v>1013</v>
      </c>
      <c r="B27" s="51" t="s">
        <v>516</v>
      </c>
      <c r="C27" s="171" t="s">
        <v>70</v>
      </c>
      <c r="D27" s="100"/>
      <c r="F27" s="100"/>
      <c r="G27" s="51"/>
    </row>
    <row r="28" spans="1:7" x14ac:dyDescent="0.25">
      <c r="A28" s="51" t="s">
        <v>1014</v>
      </c>
      <c r="B28" s="51" t="s">
        <v>518</v>
      </c>
      <c r="C28" s="171" t="s">
        <v>70</v>
      </c>
      <c r="D28" s="100"/>
      <c r="F28" s="100"/>
      <c r="G28" s="51"/>
    </row>
    <row r="29" spans="1:7" x14ac:dyDescent="0.25">
      <c r="A29" s="51" t="s">
        <v>1015</v>
      </c>
      <c r="B29" s="51" t="s">
        <v>520</v>
      </c>
      <c r="C29" s="171" t="s">
        <v>70</v>
      </c>
      <c r="D29" s="100"/>
      <c r="F29" s="100"/>
      <c r="G29" s="51"/>
    </row>
    <row r="30" spans="1:7" x14ac:dyDescent="0.25">
      <c r="A30" s="51" t="s">
        <v>1016</v>
      </c>
      <c r="B30" s="51" t="s">
        <v>522</v>
      </c>
      <c r="C30" s="171" t="s">
        <v>70</v>
      </c>
      <c r="D30" s="100"/>
      <c r="F30" s="100"/>
      <c r="G30" s="51"/>
    </row>
    <row r="31" spans="1:7" x14ac:dyDescent="0.25">
      <c r="A31" s="51" t="s">
        <v>1017</v>
      </c>
      <c r="B31" s="51" t="s">
        <v>524</v>
      </c>
      <c r="C31" s="171" t="s">
        <v>70</v>
      </c>
      <c r="D31" s="100"/>
      <c r="F31" s="100"/>
      <c r="G31" s="51"/>
    </row>
    <row r="32" spans="1:7" x14ac:dyDescent="0.25">
      <c r="A32" s="51" t="s">
        <v>1018</v>
      </c>
      <c r="B32" s="51" t="s">
        <v>2607</v>
      </c>
      <c r="C32" s="171" t="s">
        <v>70</v>
      </c>
      <c r="D32" s="100"/>
      <c r="F32" s="100"/>
      <c r="G32" s="51"/>
    </row>
    <row r="33" spans="1:7" x14ac:dyDescent="0.25">
      <c r="A33" s="51" t="s">
        <v>1019</v>
      </c>
      <c r="B33" s="51" t="s">
        <v>527</v>
      </c>
      <c r="C33" s="171" t="s">
        <v>70</v>
      </c>
      <c r="D33" s="100"/>
      <c r="F33" s="100"/>
      <c r="G33" s="51"/>
    </row>
    <row r="34" spans="1:7" x14ac:dyDescent="0.25">
      <c r="A34" s="51" t="s">
        <v>1020</v>
      </c>
      <c r="B34" s="51" t="s">
        <v>529</v>
      </c>
      <c r="C34" s="171" t="s">
        <v>70</v>
      </c>
      <c r="D34" s="100"/>
      <c r="F34" s="100"/>
      <c r="G34" s="51"/>
    </row>
    <row r="35" spans="1:7" x14ac:dyDescent="0.25">
      <c r="A35" s="51" t="s">
        <v>1021</v>
      </c>
      <c r="B35" s="51" t="s">
        <v>531</v>
      </c>
      <c r="C35" s="171" t="s">
        <v>70</v>
      </c>
      <c r="D35" s="100"/>
      <c r="F35" s="100"/>
      <c r="G35" s="51"/>
    </row>
    <row r="36" spans="1:7" x14ac:dyDescent="0.25">
      <c r="A36" s="51" t="s">
        <v>1022</v>
      </c>
      <c r="B36" s="51" t="s">
        <v>533</v>
      </c>
      <c r="C36" s="171" t="s">
        <v>70</v>
      </c>
      <c r="D36" s="100"/>
      <c r="F36" s="100"/>
      <c r="G36" s="51"/>
    </row>
    <row r="37" spans="1:7" x14ac:dyDescent="0.25">
      <c r="A37" s="51" t="s">
        <v>1023</v>
      </c>
      <c r="B37" s="51" t="s">
        <v>535</v>
      </c>
      <c r="C37" s="171" t="s">
        <v>70</v>
      </c>
      <c r="D37" s="100"/>
      <c r="F37" s="100"/>
      <c r="G37" s="51"/>
    </row>
    <row r="38" spans="1:7" x14ac:dyDescent="0.25">
      <c r="A38" s="51" t="s">
        <v>1024</v>
      </c>
      <c r="B38" s="51" t="s">
        <v>537</v>
      </c>
      <c r="C38" s="171" t="s">
        <v>70</v>
      </c>
      <c r="D38" s="100"/>
      <c r="F38" s="100"/>
      <c r="G38" s="51"/>
    </row>
    <row r="39" spans="1:7" x14ac:dyDescent="0.25">
      <c r="A39" s="51" t="s">
        <v>1025</v>
      </c>
      <c r="B39" s="51" t="s">
        <v>539</v>
      </c>
      <c r="C39" s="171" t="s">
        <v>70</v>
      </c>
      <c r="D39" s="100"/>
      <c r="F39" s="100"/>
      <c r="G39" s="51"/>
    </row>
    <row r="40" spans="1:7" x14ac:dyDescent="0.25">
      <c r="A40" s="51" t="s">
        <v>1026</v>
      </c>
      <c r="B40" s="51" t="s">
        <v>541</v>
      </c>
      <c r="C40" s="171" t="s">
        <v>70</v>
      </c>
      <c r="D40" s="100"/>
      <c r="F40" s="100"/>
      <c r="G40" s="51"/>
    </row>
    <row r="41" spans="1:7" x14ac:dyDescent="0.25">
      <c r="A41" s="51" t="s">
        <v>1027</v>
      </c>
      <c r="B41" s="51" t="s">
        <v>543</v>
      </c>
      <c r="C41" s="171" t="s">
        <v>70</v>
      </c>
      <c r="D41" s="100"/>
      <c r="F41" s="100"/>
      <c r="G41" s="51"/>
    </row>
    <row r="42" spans="1:7" x14ac:dyDescent="0.25">
      <c r="A42" s="51" t="s">
        <v>1028</v>
      </c>
      <c r="B42" s="51" t="s">
        <v>3</v>
      </c>
      <c r="C42" s="171" t="s">
        <v>70</v>
      </c>
      <c r="D42" s="100"/>
      <c r="F42" s="100"/>
      <c r="G42" s="51"/>
    </row>
    <row r="43" spans="1:7" x14ac:dyDescent="0.25">
      <c r="A43" s="51" t="s">
        <v>1029</v>
      </c>
      <c r="B43" s="51" t="s">
        <v>546</v>
      </c>
      <c r="C43" s="171" t="s">
        <v>70</v>
      </c>
      <c r="D43" s="100"/>
      <c r="F43" s="100"/>
      <c r="G43" s="51"/>
    </row>
    <row r="44" spans="1:7" x14ac:dyDescent="0.25">
      <c r="A44" s="51" t="s">
        <v>1030</v>
      </c>
      <c r="B44" s="51" t="s">
        <v>548</v>
      </c>
      <c r="C44" s="171" t="s">
        <v>70</v>
      </c>
      <c r="D44" s="100"/>
      <c r="F44" s="100"/>
      <c r="G44" s="51"/>
    </row>
    <row r="45" spans="1:7" x14ac:dyDescent="0.25">
      <c r="A45" s="51" t="s">
        <v>1031</v>
      </c>
      <c r="B45" s="51" t="s">
        <v>550</v>
      </c>
      <c r="C45" s="171" t="s">
        <v>70</v>
      </c>
      <c r="D45" s="100"/>
      <c r="F45" s="100"/>
      <c r="G45" s="51"/>
    </row>
    <row r="46" spans="1:7" x14ac:dyDescent="0.25">
      <c r="A46" s="51" t="s">
        <v>1032</v>
      </c>
      <c r="B46" s="51" t="s">
        <v>552</v>
      </c>
      <c r="C46" s="171" t="s">
        <v>70</v>
      </c>
      <c r="D46" s="100"/>
      <c r="F46" s="100"/>
      <c r="G46" s="51"/>
    </row>
    <row r="47" spans="1:7" x14ac:dyDescent="0.25">
      <c r="A47" s="51" t="s">
        <v>1033</v>
      </c>
      <c r="B47" s="51" t="s">
        <v>554</v>
      </c>
      <c r="C47" s="171" t="s">
        <v>70</v>
      </c>
      <c r="D47" s="100"/>
      <c r="F47" s="100"/>
      <c r="G47" s="51"/>
    </row>
    <row r="48" spans="1:7" x14ac:dyDescent="0.25">
      <c r="A48" s="51" t="s">
        <v>1034</v>
      </c>
      <c r="B48" s="51" t="s">
        <v>556</v>
      </c>
      <c r="C48" s="171" t="s">
        <v>70</v>
      </c>
      <c r="D48" s="100"/>
      <c r="F48" s="100"/>
      <c r="G48" s="51"/>
    </row>
    <row r="49" spans="1:7" x14ac:dyDescent="0.25">
      <c r="A49" s="51" t="s">
        <v>1035</v>
      </c>
      <c r="B49" s="51" t="s">
        <v>558</v>
      </c>
      <c r="C49" s="171" t="s">
        <v>70</v>
      </c>
      <c r="D49" s="100"/>
      <c r="F49" s="100"/>
      <c r="G49" s="51"/>
    </row>
    <row r="50" spans="1:7" x14ac:dyDescent="0.25">
      <c r="A50" s="51" t="s">
        <v>1036</v>
      </c>
      <c r="B50" s="51" t="s">
        <v>560</v>
      </c>
      <c r="C50" s="171" t="s">
        <v>70</v>
      </c>
      <c r="D50" s="100"/>
      <c r="F50" s="100"/>
      <c r="G50" s="51"/>
    </row>
    <row r="51" spans="1:7" x14ac:dyDescent="0.25">
      <c r="A51" s="51" t="s">
        <v>1037</v>
      </c>
      <c r="B51" s="51" t="s">
        <v>562</v>
      </c>
      <c r="C51" s="171" t="s">
        <v>70</v>
      </c>
      <c r="D51" s="100"/>
      <c r="F51" s="100"/>
      <c r="G51" s="51"/>
    </row>
    <row r="52" spans="1:7" x14ac:dyDescent="0.25">
      <c r="A52" s="51" t="s">
        <v>1038</v>
      </c>
      <c r="B52" s="51" t="s">
        <v>564</v>
      </c>
      <c r="C52" s="171" t="s">
        <v>70</v>
      </c>
      <c r="D52" s="100"/>
      <c r="F52" s="100"/>
      <c r="G52" s="51"/>
    </row>
    <row r="53" spans="1:7" x14ac:dyDescent="0.25">
      <c r="A53" s="51" t="s">
        <v>1039</v>
      </c>
      <c r="B53" s="51" t="s">
        <v>6</v>
      </c>
      <c r="C53" s="171" t="s">
        <v>70</v>
      </c>
      <c r="D53" s="100"/>
      <c r="F53" s="100"/>
      <c r="G53" s="51"/>
    </row>
    <row r="54" spans="1:7" x14ac:dyDescent="0.25">
      <c r="A54" s="271" t="s">
        <v>1040</v>
      </c>
      <c r="B54" s="100" t="s">
        <v>305</v>
      </c>
      <c r="C54" s="173">
        <f>SUM(C55:C57)</f>
        <v>0</v>
      </c>
      <c r="D54" s="100"/>
      <c r="F54" s="100"/>
      <c r="G54" s="51"/>
    </row>
    <row r="55" spans="1:7" x14ac:dyDescent="0.25">
      <c r="A55" s="271" t="s">
        <v>1041</v>
      </c>
      <c r="B55" s="51" t="s">
        <v>570</v>
      </c>
      <c r="C55" s="171" t="s">
        <v>70</v>
      </c>
      <c r="D55" s="100"/>
      <c r="F55" s="100"/>
      <c r="G55" s="51"/>
    </row>
    <row r="56" spans="1:7" x14ac:dyDescent="0.25">
      <c r="A56" s="271" t="s">
        <v>1042</v>
      </c>
      <c r="B56" s="51" t="s">
        <v>572</v>
      </c>
      <c r="C56" s="171" t="s">
        <v>70</v>
      </c>
      <c r="D56" s="100"/>
      <c r="F56" s="100"/>
      <c r="G56" s="51"/>
    </row>
    <row r="57" spans="1:7" x14ac:dyDescent="0.25">
      <c r="A57" s="271" t="s">
        <v>1043</v>
      </c>
      <c r="B57" s="51" t="s">
        <v>2</v>
      </c>
      <c r="C57" s="171" t="s">
        <v>70</v>
      </c>
      <c r="D57" s="100"/>
      <c r="F57" s="100"/>
      <c r="G57" s="51"/>
    </row>
    <row r="58" spans="1:7" x14ac:dyDescent="0.25">
      <c r="A58" s="271" t="s">
        <v>1044</v>
      </c>
      <c r="B58" s="100" t="s">
        <v>133</v>
      </c>
      <c r="C58" s="173">
        <f>SUM(C59:C69)</f>
        <v>0</v>
      </c>
      <c r="D58" s="100"/>
      <c r="F58" s="100"/>
      <c r="G58" s="51"/>
    </row>
    <row r="59" spans="1:7" x14ac:dyDescent="0.25">
      <c r="A59" s="271" t="s">
        <v>1045</v>
      </c>
      <c r="B59" s="68" t="s">
        <v>307</v>
      </c>
      <c r="C59" s="171" t="s">
        <v>70</v>
      </c>
      <c r="D59" s="100"/>
      <c r="F59" s="100"/>
      <c r="G59" s="51"/>
    </row>
    <row r="60" spans="1:7" x14ac:dyDescent="0.25">
      <c r="A60" s="271" t="s">
        <v>1046</v>
      </c>
      <c r="B60" s="271" t="s">
        <v>567</v>
      </c>
      <c r="C60" s="171" t="s">
        <v>70</v>
      </c>
      <c r="D60" s="100"/>
      <c r="E60" s="271"/>
      <c r="F60" s="100"/>
      <c r="G60" s="271"/>
    </row>
    <row r="61" spans="1:7" x14ac:dyDescent="0.25">
      <c r="A61" s="271" t="s">
        <v>1047</v>
      </c>
      <c r="B61" s="68" t="s">
        <v>309</v>
      </c>
      <c r="C61" s="171" t="s">
        <v>70</v>
      </c>
      <c r="D61" s="100"/>
      <c r="F61" s="100"/>
      <c r="G61" s="51"/>
    </row>
    <row r="62" spans="1:7" x14ac:dyDescent="0.25">
      <c r="A62" s="271" t="s">
        <v>1048</v>
      </c>
      <c r="B62" s="68" t="s">
        <v>311</v>
      </c>
      <c r="C62" s="171" t="s">
        <v>70</v>
      </c>
      <c r="D62" s="100"/>
      <c r="F62" s="100"/>
      <c r="G62" s="51"/>
    </row>
    <row r="63" spans="1:7" x14ac:dyDescent="0.25">
      <c r="A63" s="271" t="s">
        <v>1049</v>
      </c>
      <c r="B63" s="68" t="s">
        <v>12</v>
      </c>
      <c r="C63" s="171" t="s">
        <v>70</v>
      </c>
      <c r="D63" s="100"/>
      <c r="F63" s="100"/>
      <c r="G63" s="51"/>
    </row>
    <row r="64" spans="1:7" x14ac:dyDescent="0.25">
      <c r="A64" s="271" t="s">
        <v>1050</v>
      </c>
      <c r="B64" s="68" t="s">
        <v>314</v>
      </c>
      <c r="C64" s="171" t="s">
        <v>70</v>
      </c>
      <c r="D64" s="100"/>
      <c r="F64" s="100"/>
      <c r="G64" s="51"/>
    </row>
    <row r="65" spans="1:7" x14ac:dyDescent="0.25">
      <c r="A65" s="271" t="s">
        <v>1051</v>
      </c>
      <c r="B65" s="68" t="s">
        <v>316</v>
      </c>
      <c r="C65" s="171" t="s">
        <v>70</v>
      </c>
      <c r="D65" s="100"/>
      <c r="F65" s="100"/>
      <c r="G65" s="51"/>
    </row>
    <row r="66" spans="1:7" x14ac:dyDescent="0.25">
      <c r="A66" s="271" t="s">
        <v>1052</v>
      </c>
      <c r="B66" s="68" t="s">
        <v>318</v>
      </c>
      <c r="C66" s="171" t="s">
        <v>70</v>
      </c>
      <c r="D66" s="100"/>
      <c r="F66" s="100"/>
      <c r="G66" s="51"/>
    </row>
    <row r="67" spans="1:7" x14ac:dyDescent="0.25">
      <c r="A67" s="271" t="s">
        <v>1053</v>
      </c>
      <c r="B67" s="68" t="s">
        <v>320</v>
      </c>
      <c r="C67" s="171" t="s">
        <v>70</v>
      </c>
      <c r="D67" s="100"/>
      <c r="F67" s="100"/>
      <c r="G67" s="51"/>
    </row>
    <row r="68" spans="1:7" x14ac:dyDescent="0.25">
      <c r="A68" s="271" t="s">
        <v>1054</v>
      </c>
      <c r="B68" s="68" t="s">
        <v>322</v>
      </c>
      <c r="C68" s="171" t="s">
        <v>70</v>
      </c>
      <c r="D68" s="100"/>
      <c r="F68" s="100"/>
      <c r="G68" s="51"/>
    </row>
    <row r="69" spans="1:7" x14ac:dyDescent="0.25">
      <c r="A69" s="271" t="s">
        <v>1055</v>
      </c>
      <c r="B69" s="68" t="s">
        <v>133</v>
      </c>
      <c r="C69" s="171" t="s">
        <v>70</v>
      </c>
      <c r="D69" s="100"/>
      <c r="F69" s="100"/>
      <c r="G69" s="51"/>
    </row>
    <row r="70" spans="1:7" outlineLevel="1" x14ac:dyDescent="0.25">
      <c r="A70" s="51" t="s">
        <v>1056</v>
      </c>
      <c r="B70" s="80" t="s">
        <v>137</v>
      </c>
      <c r="C70" s="171"/>
      <c r="G70" s="51"/>
    </row>
    <row r="71" spans="1:7" outlineLevel="1" x14ac:dyDescent="0.25">
      <c r="A71" s="51" t="s">
        <v>1057</v>
      </c>
      <c r="B71" s="80" t="s">
        <v>137</v>
      </c>
      <c r="C71" s="171"/>
      <c r="G71" s="51"/>
    </row>
    <row r="72" spans="1:7" outlineLevel="1" x14ac:dyDescent="0.25">
      <c r="A72" s="51" t="s">
        <v>1058</v>
      </c>
      <c r="B72" s="80" t="s">
        <v>137</v>
      </c>
      <c r="C72" s="171"/>
      <c r="G72" s="51"/>
    </row>
    <row r="73" spans="1:7" outlineLevel="1" x14ac:dyDescent="0.25">
      <c r="A73" s="51" t="s">
        <v>1059</v>
      </c>
      <c r="B73" s="80" t="s">
        <v>137</v>
      </c>
      <c r="C73" s="171"/>
      <c r="G73" s="51"/>
    </row>
    <row r="74" spans="1:7" outlineLevel="1" x14ac:dyDescent="0.25">
      <c r="A74" s="51" t="s">
        <v>1060</v>
      </c>
      <c r="B74" s="80" t="s">
        <v>137</v>
      </c>
      <c r="C74" s="171"/>
      <c r="G74" s="51"/>
    </row>
    <row r="75" spans="1:7" outlineLevel="1" x14ac:dyDescent="0.25">
      <c r="A75" s="51" t="s">
        <v>1061</v>
      </c>
      <c r="B75" s="80" t="s">
        <v>137</v>
      </c>
      <c r="C75" s="171"/>
      <c r="G75" s="51"/>
    </row>
    <row r="76" spans="1:7" outlineLevel="1" x14ac:dyDescent="0.25">
      <c r="A76" s="51" t="s">
        <v>1062</v>
      </c>
      <c r="B76" s="80" t="s">
        <v>137</v>
      </c>
      <c r="C76" s="171"/>
      <c r="G76" s="51"/>
    </row>
    <row r="77" spans="1:7" outlineLevel="1" x14ac:dyDescent="0.25">
      <c r="A77" s="51" t="s">
        <v>1063</v>
      </c>
      <c r="B77" s="80" t="s">
        <v>137</v>
      </c>
      <c r="C77" s="171"/>
      <c r="G77" s="51"/>
    </row>
    <row r="78" spans="1:7" outlineLevel="1" x14ac:dyDescent="0.25">
      <c r="A78" s="51" t="s">
        <v>1064</v>
      </c>
      <c r="B78" s="80" t="s">
        <v>137</v>
      </c>
      <c r="C78" s="171"/>
      <c r="G78" s="51"/>
    </row>
    <row r="79" spans="1:7" outlineLevel="1" x14ac:dyDescent="0.25">
      <c r="A79" s="51" t="s">
        <v>1065</v>
      </c>
      <c r="B79" s="80" t="s">
        <v>137</v>
      </c>
      <c r="C79" s="171"/>
      <c r="G79" s="51"/>
    </row>
    <row r="80" spans="1:7" ht="15" customHeight="1" x14ac:dyDescent="0.25">
      <c r="A80" s="70"/>
      <c r="B80" s="71" t="s">
        <v>1066</v>
      </c>
      <c r="C80" s="70" t="s">
        <v>1003</v>
      </c>
      <c r="D80" s="70"/>
      <c r="E80" s="72"/>
      <c r="F80" s="73"/>
      <c r="G80" s="73"/>
    </row>
    <row r="81" spans="1:7" x14ac:dyDescent="0.25">
      <c r="A81" s="51" t="s">
        <v>1067</v>
      </c>
      <c r="B81" s="51" t="s">
        <v>628</v>
      </c>
      <c r="C81" s="171" t="s">
        <v>70</v>
      </c>
      <c r="E81" s="49"/>
    </row>
    <row r="82" spans="1:7" x14ac:dyDescent="0.25">
      <c r="A82" s="51" t="s">
        <v>1068</v>
      </c>
      <c r="B82" s="51" t="s">
        <v>630</v>
      </c>
      <c r="C82" s="171" t="s">
        <v>70</v>
      </c>
      <c r="E82" s="49"/>
    </row>
    <row r="83" spans="1:7" x14ac:dyDescent="0.25">
      <c r="A83" s="51" t="s">
        <v>1069</v>
      </c>
      <c r="B83" s="51" t="s">
        <v>133</v>
      </c>
      <c r="C83" s="171" t="s">
        <v>70</v>
      </c>
      <c r="E83" s="49"/>
    </row>
    <row r="84" spans="1:7" outlineLevel="1" x14ac:dyDescent="0.25">
      <c r="A84" s="51" t="s">
        <v>1070</v>
      </c>
      <c r="C84" s="171"/>
      <c r="E84" s="49"/>
    </row>
    <row r="85" spans="1:7" outlineLevel="1" x14ac:dyDescent="0.25">
      <c r="A85" s="51" t="s">
        <v>1071</v>
      </c>
      <c r="C85" s="171"/>
      <c r="E85" s="49"/>
    </row>
    <row r="86" spans="1:7" outlineLevel="1" x14ac:dyDescent="0.25">
      <c r="A86" s="51" t="s">
        <v>1072</v>
      </c>
      <c r="C86" s="171"/>
      <c r="E86" s="49"/>
    </row>
    <row r="87" spans="1:7" outlineLevel="1" x14ac:dyDescent="0.25">
      <c r="A87" s="51" t="s">
        <v>1073</v>
      </c>
      <c r="C87" s="171"/>
      <c r="E87" s="49"/>
    </row>
    <row r="88" spans="1:7" outlineLevel="1" x14ac:dyDescent="0.25">
      <c r="A88" s="51" t="s">
        <v>1074</v>
      </c>
      <c r="C88" s="171"/>
      <c r="E88" s="49"/>
    </row>
    <row r="89" spans="1:7" outlineLevel="1" x14ac:dyDescent="0.25">
      <c r="A89" s="51" t="s">
        <v>1075</v>
      </c>
      <c r="C89" s="171"/>
      <c r="E89" s="49"/>
    </row>
    <row r="90" spans="1:7" ht="15" customHeight="1" x14ac:dyDescent="0.25">
      <c r="A90" s="70"/>
      <c r="B90" s="71" t="s">
        <v>1076</v>
      </c>
      <c r="C90" s="70" t="s">
        <v>1003</v>
      </c>
      <c r="D90" s="70"/>
      <c r="E90" s="72"/>
      <c r="F90" s="73"/>
      <c r="G90" s="73"/>
    </row>
    <row r="91" spans="1:7" x14ac:dyDescent="0.25">
      <c r="A91" s="51" t="s">
        <v>1077</v>
      </c>
      <c r="B91" s="51" t="s">
        <v>640</v>
      </c>
      <c r="C91" s="171" t="s">
        <v>70</v>
      </c>
      <c r="E91" s="49"/>
    </row>
    <row r="92" spans="1:7" x14ac:dyDescent="0.25">
      <c r="A92" s="51" t="s">
        <v>1078</v>
      </c>
      <c r="B92" s="51" t="s">
        <v>642</v>
      </c>
      <c r="C92" s="171" t="s">
        <v>70</v>
      </c>
      <c r="E92" s="49"/>
    </row>
    <row r="93" spans="1:7" x14ac:dyDescent="0.25">
      <c r="A93" s="51" t="s">
        <v>1079</v>
      </c>
      <c r="B93" s="51" t="s">
        <v>133</v>
      </c>
      <c r="C93" s="171" t="s">
        <v>70</v>
      </c>
      <c r="E93" s="49"/>
    </row>
    <row r="94" spans="1:7" outlineLevel="1" x14ac:dyDescent="0.25">
      <c r="A94" s="51" t="s">
        <v>1080</v>
      </c>
      <c r="C94" s="171"/>
      <c r="E94" s="49"/>
    </row>
    <row r="95" spans="1:7" outlineLevel="1" x14ac:dyDescent="0.25">
      <c r="A95" s="51" t="s">
        <v>1081</v>
      </c>
      <c r="C95" s="171"/>
      <c r="E95" s="49"/>
    </row>
    <row r="96" spans="1:7" outlineLevel="1" x14ac:dyDescent="0.25">
      <c r="A96" s="51" t="s">
        <v>1082</v>
      </c>
      <c r="C96" s="171"/>
      <c r="E96" s="49"/>
    </row>
    <row r="97" spans="1:7" outlineLevel="1" x14ac:dyDescent="0.25">
      <c r="A97" s="51" t="s">
        <v>1083</v>
      </c>
      <c r="C97" s="171"/>
      <c r="E97" s="49"/>
    </row>
    <row r="98" spans="1:7" outlineLevel="1" x14ac:dyDescent="0.25">
      <c r="A98" s="51" t="s">
        <v>1084</v>
      </c>
      <c r="C98" s="171"/>
      <c r="E98" s="49"/>
    </row>
    <row r="99" spans="1:7" outlineLevel="1" x14ac:dyDescent="0.25">
      <c r="A99" s="51" t="s">
        <v>1085</v>
      </c>
      <c r="C99" s="171"/>
      <c r="E99" s="49"/>
    </row>
    <row r="100" spans="1:7" ht="15" customHeight="1" x14ac:dyDescent="0.25">
      <c r="A100" s="70"/>
      <c r="B100" s="71" t="s">
        <v>1086</v>
      </c>
      <c r="C100" s="70" t="s">
        <v>1003</v>
      </c>
      <c r="D100" s="70"/>
      <c r="E100" s="72"/>
      <c r="F100" s="73"/>
      <c r="G100" s="73"/>
    </row>
    <row r="101" spans="1:7" x14ac:dyDescent="0.25">
      <c r="A101" s="51" t="s">
        <v>1087</v>
      </c>
      <c r="B101" s="47" t="s">
        <v>652</v>
      </c>
      <c r="C101" s="171" t="s">
        <v>70</v>
      </c>
      <c r="E101" s="49"/>
    </row>
    <row r="102" spans="1:7" x14ac:dyDescent="0.25">
      <c r="A102" s="51" t="s">
        <v>1088</v>
      </c>
      <c r="B102" s="47" t="s">
        <v>654</v>
      </c>
      <c r="C102" s="171" t="s">
        <v>70</v>
      </c>
      <c r="E102" s="49"/>
    </row>
    <row r="103" spans="1:7" x14ac:dyDescent="0.25">
      <c r="A103" s="51" t="s">
        <v>1089</v>
      </c>
      <c r="B103" s="47" t="s">
        <v>656</v>
      </c>
      <c r="C103" s="171" t="s">
        <v>70</v>
      </c>
    </row>
    <row r="104" spans="1:7" x14ac:dyDescent="0.25">
      <c r="A104" s="51" t="s">
        <v>1090</v>
      </c>
      <c r="B104" s="47" t="s">
        <v>658</v>
      </c>
      <c r="C104" s="171" t="s">
        <v>70</v>
      </c>
    </row>
    <row r="105" spans="1:7" x14ac:dyDescent="0.25">
      <c r="A105" s="51" t="s">
        <v>1091</v>
      </c>
      <c r="B105" s="47" t="s">
        <v>660</v>
      </c>
      <c r="C105" s="171" t="s">
        <v>70</v>
      </c>
    </row>
    <row r="106" spans="1:7" outlineLevel="1" x14ac:dyDescent="0.25">
      <c r="A106" s="51" t="s">
        <v>1092</v>
      </c>
      <c r="B106" s="47"/>
      <c r="C106" s="171"/>
    </row>
    <row r="107" spans="1:7" outlineLevel="1" x14ac:dyDescent="0.25">
      <c r="A107" s="51" t="s">
        <v>1093</v>
      </c>
      <c r="B107" s="47"/>
      <c r="C107" s="171"/>
    </row>
    <row r="108" spans="1:7" outlineLevel="1" x14ac:dyDescent="0.25">
      <c r="A108" s="51" t="s">
        <v>1094</v>
      </c>
      <c r="B108" s="47"/>
      <c r="C108" s="171"/>
    </row>
    <row r="109" spans="1:7" outlineLevel="1" x14ac:dyDescent="0.25">
      <c r="A109" s="51" t="s">
        <v>1095</v>
      </c>
      <c r="B109" s="47"/>
      <c r="C109" s="171"/>
    </row>
    <row r="110" spans="1:7" ht="15" customHeight="1" x14ac:dyDescent="0.25">
      <c r="A110" s="70"/>
      <c r="B110" s="71" t="s">
        <v>1096</v>
      </c>
      <c r="C110" s="70" t="s">
        <v>1003</v>
      </c>
      <c r="D110" s="70"/>
      <c r="E110" s="72"/>
      <c r="F110" s="73"/>
      <c r="G110" s="73"/>
    </row>
    <row r="111" spans="1:7" x14ac:dyDescent="0.25">
      <c r="A111" s="51" t="s">
        <v>1097</v>
      </c>
      <c r="B111" s="51" t="s">
        <v>667</v>
      </c>
      <c r="C111" s="171" t="s">
        <v>70</v>
      </c>
      <c r="E111" s="49"/>
    </row>
    <row r="112" spans="1:7" outlineLevel="1" x14ac:dyDescent="0.25">
      <c r="A112" s="51" t="s">
        <v>1098</v>
      </c>
      <c r="C112" s="171"/>
      <c r="E112" s="49"/>
    </row>
    <row r="113" spans="1:7" outlineLevel="1" x14ac:dyDescent="0.25">
      <c r="A113" s="51" t="s">
        <v>1099</v>
      </c>
      <c r="C113" s="171"/>
      <c r="E113" s="49"/>
    </row>
    <row r="114" spans="1:7" outlineLevel="1" x14ac:dyDescent="0.25">
      <c r="A114" s="51" t="s">
        <v>1100</v>
      </c>
      <c r="C114" s="171"/>
      <c r="E114" s="49"/>
    </row>
    <row r="115" spans="1:7" outlineLevel="1" x14ac:dyDescent="0.25">
      <c r="A115" s="51" t="s">
        <v>1101</v>
      </c>
      <c r="C115" s="171"/>
      <c r="E115" s="49"/>
    </row>
    <row r="116" spans="1:7" ht="15" customHeight="1" x14ac:dyDescent="0.25">
      <c r="A116" s="70"/>
      <c r="B116" s="71" t="s">
        <v>1102</v>
      </c>
      <c r="C116" s="70" t="s">
        <v>673</v>
      </c>
      <c r="D116" s="70" t="s">
        <v>674</v>
      </c>
      <c r="E116" s="72"/>
      <c r="F116" s="70" t="s">
        <v>1003</v>
      </c>
      <c r="G116" s="70" t="s">
        <v>675</v>
      </c>
    </row>
    <row r="117" spans="1:7" x14ac:dyDescent="0.25">
      <c r="A117" s="51" t="s">
        <v>1103</v>
      </c>
      <c r="B117" s="68" t="s">
        <v>677</v>
      </c>
      <c r="C117" s="177" t="s">
        <v>70</v>
      </c>
      <c r="D117" s="65"/>
      <c r="E117" s="65"/>
      <c r="F117" s="84"/>
      <c r="G117" s="84"/>
    </row>
    <row r="118" spans="1:7" x14ac:dyDescent="0.25">
      <c r="A118" s="65"/>
      <c r="B118" s="101"/>
      <c r="C118" s="65"/>
      <c r="D118" s="65"/>
      <c r="E118" s="65"/>
      <c r="F118" s="84"/>
      <c r="G118" s="84"/>
    </row>
    <row r="119" spans="1:7" x14ac:dyDescent="0.25">
      <c r="B119" s="68" t="s">
        <v>678</v>
      </c>
      <c r="C119" s="65"/>
      <c r="D119" s="65"/>
      <c r="E119" s="65"/>
      <c r="F119" s="84"/>
      <c r="G119" s="84"/>
    </row>
    <row r="120" spans="1:7" x14ac:dyDescent="0.25">
      <c r="A120" s="51" t="s">
        <v>1104</v>
      </c>
      <c r="B120" s="68" t="s">
        <v>595</v>
      </c>
      <c r="C120" s="177" t="s">
        <v>70</v>
      </c>
      <c r="D120" s="178" t="s">
        <v>70</v>
      </c>
      <c r="E120" s="65"/>
      <c r="F120" s="191" t="str">
        <f t="shared" ref="F120:F143" si="0">IF($C$144=0,"",IF(C120="[for completion]","",C120/$C$144))</f>
        <v/>
      </c>
      <c r="G120" s="191" t="str">
        <f t="shared" ref="G120:G143" si="1">IF($D$144=0,"",IF(D120="[for completion]","",D120/$D$144))</f>
        <v/>
      </c>
    </row>
    <row r="121" spans="1:7" x14ac:dyDescent="0.25">
      <c r="A121" s="51" t="s">
        <v>1105</v>
      </c>
      <c r="B121" s="68" t="s">
        <v>595</v>
      </c>
      <c r="C121" s="177" t="s">
        <v>70</v>
      </c>
      <c r="D121" s="178" t="s">
        <v>70</v>
      </c>
      <c r="E121" s="65"/>
      <c r="F121" s="191" t="str">
        <f t="shared" si="0"/>
        <v/>
      </c>
      <c r="G121" s="191" t="str">
        <f t="shared" si="1"/>
        <v/>
      </c>
    </row>
    <row r="122" spans="1:7" x14ac:dyDescent="0.25">
      <c r="A122" s="51" t="s">
        <v>1106</v>
      </c>
      <c r="B122" s="68" t="s">
        <v>595</v>
      </c>
      <c r="C122" s="177" t="s">
        <v>70</v>
      </c>
      <c r="D122" s="178" t="s">
        <v>70</v>
      </c>
      <c r="E122" s="65"/>
      <c r="F122" s="191" t="str">
        <f t="shared" si="0"/>
        <v/>
      </c>
      <c r="G122" s="191" t="str">
        <f t="shared" si="1"/>
        <v/>
      </c>
    </row>
    <row r="123" spans="1:7" x14ac:dyDescent="0.25">
      <c r="A123" s="51" t="s">
        <v>1107</v>
      </c>
      <c r="B123" s="68" t="s">
        <v>595</v>
      </c>
      <c r="C123" s="177" t="s">
        <v>70</v>
      </c>
      <c r="D123" s="178" t="s">
        <v>70</v>
      </c>
      <c r="E123" s="65"/>
      <c r="F123" s="191" t="str">
        <f t="shared" si="0"/>
        <v/>
      </c>
      <c r="G123" s="191" t="str">
        <f t="shared" si="1"/>
        <v/>
      </c>
    </row>
    <row r="124" spans="1:7" x14ac:dyDescent="0.25">
      <c r="A124" s="51" t="s">
        <v>1108</v>
      </c>
      <c r="B124" s="68" t="s">
        <v>595</v>
      </c>
      <c r="C124" s="177" t="s">
        <v>70</v>
      </c>
      <c r="D124" s="178" t="s">
        <v>70</v>
      </c>
      <c r="E124" s="65"/>
      <c r="F124" s="191" t="str">
        <f t="shared" si="0"/>
        <v/>
      </c>
      <c r="G124" s="191" t="str">
        <f t="shared" si="1"/>
        <v/>
      </c>
    </row>
    <row r="125" spans="1:7" x14ac:dyDescent="0.25">
      <c r="A125" s="51" t="s">
        <v>1109</v>
      </c>
      <c r="B125" s="68" t="s">
        <v>595</v>
      </c>
      <c r="C125" s="177" t="s">
        <v>70</v>
      </c>
      <c r="D125" s="178" t="s">
        <v>70</v>
      </c>
      <c r="E125" s="65"/>
      <c r="F125" s="191" t="str">
        <f t="shared" si="0"/>
        <v/>
      </c>
      <c r="G125" s="191" t="str">
        <f t="shared" si="1"/>
        <v/>
      </c>
    </row>
    <row r="126" spans="1:7" x14ac:dyDescent="0.25">
      <c r="A126" s="51" t="s">
        <v>1110</v>
      </c>
      <c r="B126" s="68" t="s">
        <v>595</v>
      </c>
      <c r="C126" s="177" t="s">
        <v>70</v>
      </c>
      <c r="D126" s="178" t="s">
        <v>70</v>
      </c>
      <c r="E126" s="65"/>
      <c r="F126" s="191" t="str">
        <f t="shared" si="0"/>
        <v/>
      </c>
      <c r="G126" s="191" t="str">
        <f t="shared" si="1"/>
        <v/>
      </c>
    </row>
    <row r="127" spans="1:7" x14ac:dyDescent="0.25">
      <c r="A127" s="51" t="s">
        <v>1111</v>
      </c>
      <c r="B127" s="68" t="s">
        <v>595</v>
      </c>
      <c r="C127" s="177" t="s">
        <v>70</v>
      </c>
      <c r="D127" s="178" t="s">
        <v>70</v>
      </c>
      <c r="E127" s="65"/>
      <c r="F127" s="191" t="str">
        <f t="shared" si="0"/>
        <v/>
      </c>
      <c r="G127" s="191" t="str">
        <f t="shared" si="1"/>
        <v/>
      </c>
    </row>
    <row r="128" spans="1:7" x14ac:dyDescent="0.25">
      <c r="A128" s="51" t="s">
        <v>1112</v>
      </c>
      <c r="B128" s="68" t="s">
        <v>595</v>
      </c>
      <c r="C128" s="177" t="s">
        <v>70</v>
      </c>
      <c r="D128" s="178" t="s">
        <v>70</v>
      </c>
      <c r="E128" s="65"/>
      <c r="F128" s="191" t="str">
        <f t="shared" si="0"/>
        <v/>
      </c>
      <c r="G128" s="191" t="str">
        <f t="shared" si="1"/>
        <v/>
      </c>
    </row>
    <row r="129" spans="1:7" x14ac:dyDescent="0.25">
      <c r="A129" s="51" t="s">
        <v>1113</v>
      </c>
      <c r="B129" s="68" t="s">
        <v>595</v>
      </c>
      <c r="C129" s="177" t="s">
        <v>70</v>
      </c>
      <c r="D129" s="178" t="s">
        <v>70</v>
      </c>
      <c r="E129" s="68"/>
      <c r="F129" s="191" t="str">
        <f t="shared" si="0"/>
        <v/>
      </c>
      <c r="G129" s="191" t="str">
        <f t="shared" si="1"/>
        <v/>
      </c>
    </row>
    <row r="130" spans="1:7" x14ac:dyDescent="0.25">
      <c r="A130" s="51" t="s">
        <v>1114</v>
      </c>
      <c r="B130" s="68" t="s">
        <v>595</v>
      </c>
      <c r="C130" s="177" t="s">
        <v>70</v>
      </c>
      <c r="D130" s="178" t="s">
        <v>70</v>
      </c>
      <c r="E130" s="68"/>
      <c r="F130" s="191" t="str">
        <f t="shared" si="0"/>
        <v/>
      </c>
      <c r="G130" s="191" t="str">
        <f t="shared" si="1"/>
        <v/>
      </c>
    </row>
    <row r="131" spans="1:7" x14ac:dyDescent="0.25">
      <c r="A131" s="51" t="s">
        <v>1115</v>
      </c>
      <c r="B131" s="68" t="s">
        <v>595</v>
      </c>
      <c r="C131" s="177" t="s">
        <v>70</v>
      </c>
      <c r="D131" s="178" t="s">
        <v>70</v>
      </c>
      <c r="E131" s="68"/>
      <c r="F131" s="191" t="str">
        <f t="shared" si="0"/>
        <v/>
      </c>
      <c r="G131" s="191" t="str">
        <f t="shared" si="1"/>
        <v/>
      </c>
    </row>
    <row r="132" spans="1:7" x14ac:dyDescent="0.25">
      <c r="A132" s="51" t="s">
        <v>1116</v>
      </c>
      <c r="B132" s="68" t="s">
        <v>595</v>
      </c>
      <c r="C132" s="177" t="s">
        <v>70</v>
      </c>
      <c r="D132" s="178" t="s">
        <v>70</v>
      </c>
      <c r="E132" s="68"/>
      <c r="F132" s="191" t="str">
        <f t="shared" si="0"/>
        <v/>
      </c>
      <c r="G132" s="191" t="str">
        <f t="shared" si="1"/>
        <v/>
      </c>
    </row>
    <row r="133" spans="1:7" x14ac:dyDescent="0.25">
      <c r="A133" s="51" t="s">
        <v>1117</v>
      </c>
      <c r="B133" s="68" t="s">
        <v>595</v>
      </c>
      <c r="C133" s="177" t="s">
        <v>70</v>
      </c>
      <c r="D133" s="178" t="s">
        <v>70</v>
      </c>
      <c r="E133" s="68"/>
      <c r="F133" s="191" t="str">
        <f t="shared" si="0"/>
        <v/>
      </c>
      <c r="G133" s="191" t="str">
        <f t="shared" si="1"/>
        <v/>
      </c>
    </row>
    <row r="134" spans="1:7" x14ac:dyDescent="0.25">
      <c r="A134" s="51" t="s">
        <v>1118</v>
      </c>
      <c r="B134" s="68" t="s">
        <v>595</v>
      </c>
      <c r="C134" s="177" t="s">
        <v>70</v>
      </c>
      <c r="D134" s="178" t="s">
        <v>70</v>
      </c>
      <c r="E134" s="68"/>
      <c r="F134" s="191" t="str">
        <f t="shared" si="0"/>
        <v/>
      </c>
      <c r="G134" s="191" t="str">
        <f t="shared" si="1"/>
        <v/>
      </c>
    </row>
    <row r="135" spans="1:7" x14ac:dyDescent="0.25">
      <c r="A135" s="51" t="s">
        <v>1119</v>
      </c>
      <c r="B135" s="68" t="s">
        <v>595</v>
      </c>
      <c r="C135" s="177" t="s">
        <v>70</v>
      </c>
      <c r="D135" s="178" t="s">
        <v>70</v>
      </c>
      <c r="F135" s="191" t="str">
        <f t="shared" si="0"/>
        <v/>
      </c>
      <c r="G135" s="191" t="str">
        <f t="shared" si="1"/>
        <v/>
      </c>
    </row>
    <row r="136" spans="1:7" x14ac:dyDescent="0.25">
      <c r="A136" s="51" t="s">
        <v>1120</v>
      </c>
      <c r="B136" s="68" t="s">
        <v>595</v>
      </c>
      <c r="C136" s="177" t="s">
        <v>70</v>
      </c>
      <c r="D136" s="178" t="s">
        <v>70</v>
      </c>
      <c r="E136" s="88"/>
      <c r="F136" s="191" t="str">
        <f t="shared" si="0"/>
        <v/>
      </c>
      <c r="G136" s="191" t="str">
        <f t="shared" si="1"/>
        <v/>
      </c>
    </row>
    <row r="137" spans="1:7" x14ac:dyDescent="0.25">
      <c r="A137" s="51" t="s">
        <v>1121</v>
      </c>
      <c r="B137" s="68" t="s">
        <v>595</v>
      </c>
      <c r="C137" s="177" t="s">
        <v>70</v>
      </c>
      <c r="D137" s="178" t="s">
        <v>70</v>
      </c>
      <c r="E137" s="88"/>
      <c r="F137" s="191" t="str">
        <f t="shared" si="0"/>
        <v/>
      </c>
      <c r="G137" s="191" t="str">
        <f t="shared" si="1"/>
        <v/>
      </c>
    </row>
    <row r="138" spans="1:7" x14ac:dyDescent="0.25">
      <c r="A138" s="51" t="s">
        <v>1122</v>
      </c>
      <c r="B138" s="68" t="s">
        <v>595</v>
      </c>
      <c r="C138" s="177" t="s">
        <v>70</v>
      </c>
      <c r="D138" s="178" t="s">
        <v>70</v>
      </c>
      <c r="E138" s="88"/>
      <c r="F138" s="191" t="str">
        <f t="shared" si="0"/>
        <v/>
      </c>
      <c r="G138" s="191" t="str">
        <f t="shared" si="1"/>
        <v/>
      </c>
    </row>
    <row r="139" spans="1:7" x14ac:dyDescent="0.25">
      <c r="A139" s="51" t="s">
        <v>1123</v>
      </c>
      <c r="B139" s="68" t="s">
        <v>595</v>
      </c>
      <c r="C139" s="177" t="s">
        <v>70</v>
      </c>
      <c r="D139" s="178" t="s">
        <v>70</v>
      </c>
      <c r="E139" s="88"/>
      <c r="F139" s="191" t="str">
        <f t="shared" si="0"/>
        <v/>
      </c>
      <c r="G139" s="191" t="str">
        <f t="shared" si="1"/>
        <v/>
      </c>
    </row>
    <row r="140" spans="1:7" x14ac:dyDescent="0.25">
      <c r="A140" s="51" t="s">
        <v>1124</v>
      </c>
      <c r="B140" s="68" t="s">
        <v>595</v>
      </c>
      <c r="C140" s="177" t="s">
        <v>70</v>
      </c>
      <c r="D140" s="178" t="s">
        <v>70</v>
      </c>
      <c r="E140" s="88"/>
      <c r="F140" s="191" t="str">
        <f t="shared" si="0"/>
        <v/>
      </c>
      <c r="G140" s="191" t="str">
        <f t="shared" si="1"/>
        <v/>
      </c>
    </row>
    <row r="141" spans="1:7" x14ac:dyDescent="0.25">
      <c r="A141" s="51" t="s">
        <v>1125</v>
      </c>
      <c r="B141" s="68" t="s">
        <v>595</v>
      </c>
      <c r="C141" s="177" t="s">
        <v>70</v>
      </c>
      <c r="D141" s="178" t="s">
        <v>70</v>
      </c>
      <c r="E141" s="88"/>
      <c r="F141" s="191" t="str">
        <f t="shared" si="0"/>
        <v/>
      </c>
      <c r="G141" s="191" t="str">
        <f t="shared" si="1"/>
        <v/>
      </c>
    </row>
    <row r="142" spans="1:7" x14ac:dyDescent="0.25">
      <c r="A142" s="51" t="s">
        <v>1126</v>
      </c>
      <c r="B142" s="68" t="s">
        <v>595</v>
      </c>
      <c r="C142" s="177" t="s">
        <v>70</v>
      </c>
      <c r="D142" s="178" t="s">
        <v>70</v>
      </c>
      <c r="E142" s="88"/>
      <c r="F142" s="191" t="str">
        <f t="shared" si="0"/>
        <v/>
      </c>
      <c r="G142" s="191" t="str">
        <f t="shared" si="1"/>
        <v/>
      </c>
    </row>
    <row r="143" spans="1:7" x14ac:dyDescent="0.25">
      <c r="A143" s="51" t="s">
        <v>1127</v>
      </c>
      <c r="B143" s="68" t="s">
        <v>595</v>
      </c>
      <c r="C143" s="177" t="s">
        <v>70</v>
      </c>
      <c r="D143" s="178" t="s">
        <v>70</v>
      </c>
      <c r="E143" s="88"/>
      <c r="F143" s="191" t="str">
        <f t="shared" si="0"/>
        <v/>
      </c>
      <c r="G143" s="191" t="str">
        <f t="shared" si="1"/>
        <v/>
      </c>
    </row>
    <row r="144" spans="1:7" x14ac:dyDescent="0.25">
      <c r="A144" s="51" t="s">
        <v>1128</v>
      </c>
      <c r="B144" s="78" t="s">
        <v>135</v>
      </c>
      <c r="C144" s="179">
        <f>SUM(C120:C143)</f>
        <v>0</v>
      </c>
      <c r="D144" s="76">
        <f>SUM(D120:D143)</f>
        <v>0</v>
      </c>
      <c r="E144" s="88"/>
      <c r="F144" s="192">
        <f>SUM(F120:F143)</f>
        <v>0</v>
      </c>
      <c r="G144" s="192">
        <f>SUM(G120:G143)</f>
        <v>0</v>
      </c>
    </row>
    <row r="145" spans="1:7" ht="15" customHeight="1" x14ac:dyDescent="0.25">
      <c r="A145" s="70"/>
      <c r="B145" s="71" t="s">
        <v>1129</v>
      </c>
      <c r="C145" s="70" t="s">
        <v>673</v>
      </c>
      <c r="D145" s="70" t="s">
        <v>674</v>
      </c>
      <c r="E145" s="72"/>
      <c r="F145" s="70" t="s">
        <v>1003</v>
      </c>
      <c r="G145" s="70" t="s">
        <v>675</v>
      </c>
    </row>
    <row r="146" spans="1:7" x14ac:dyDescent="0.25">
      <c r="A146" s="51" t="s">
        <v>1130</v>
      </c>
      <c r="B146" s="51" t="s">
        <v>706</v>
      </c>
      <c r="C146" s="171" t="s">
        <v>70</v>
      </c>
      <c r="G146" s="51"/>
    </row>
    <row r="147" spans="1:7" x14ac:dyDescent="0.25">
      <c r="G147" s="51"/>
    </row>
    <row r="148" spans="1:7" x14ac:dyDescent="0.25">
      <c r="B148" s="68" t="s">
        <v>707</v>
      </c>
      <c r="G148" s="51"/>
    </row>
    <row r="149" spans="1:7" x14ac:dyDescent="0.25">
      <c r="A149" s="51" t="s">
        <v>1131</v>
      </c>
      <c r="B149" s="51" t="s">
        <v>709</v>
      </c>
      <c r="C149" s="177" t="s">
        <v>70</v>
      </c>
      <c r="D149" s="178" t="s">
        <v>70</v>
      </c>
      <c r="F149" s="191" t="str">
        <f t="shared" ref="F149:F163" si="2">IF($C$157=0,"",IF(C149="[for completion]","",C149/$C$157))</f>
        <v/>
      </c>
      <c r="G149" s="191" t="str">
        <f t="shared" ref="G149:G163" si="3">IF($D$157=0,"",IF(D149="[for completion]","",D149/$D$157))</f>
        <v/>
      </c>
    </row>
    <row r="150" spans="1:7" x14ac:dyDescent="0.25">
      <c r="A150" s="51" t="s">
        <v>1132</v>
      </c>
      <c r="B150" s="51" t="s">
        <v>711</v>
      </c>
      <c r="C150" s="177" t="s">
        <v>70</v>
      </c>
      <c r="D150" s="178" t="s">
        <v>70</v>
      </c>
      <c r="F150" s="191" t="str">
        <f t="shared" si="2"/>
        <v/>
      </c>
      <c r="G150" s="191" t="str">
        <f t="shared" si="3"/>
        <v/>
      </c>
    </row>
    <row r="151" spans="1:7" x14ac:dyDescent="0.25">
      <c r="A151" s="51" t="s">
        <v>1133</v>
      </c>
      <c r="B151" s="51" t="s">
        <v>713</v>
      </c>
      <c r="C151" s="177" t="s">
        <v>70</v>
      </c>
      <c r="D151" s="178" t="s">
        <v>70</v>
      </c>
      <c r="F151" s="191" t="str">
        <f t="shared" si="2"/>
        <v/>
      </c>
      <c r="G151" s="191" t="str">
        <f t="shared" si="3"/>
        <v/>
      </c>
    </row>
    <row r="152" spans="1:7" x14ac:dyDescent="0.25">
      <c r="A152" s="51" t="s">
        <v>1134</v>
      </c>
      <c r="B152" s="51" t="s">
        <v>715</v>
      </c>
      <c r="C152" s="177" t="s">
        <v>70</v>
      </c>
      <c r="D152" s="178" t="s">
        <v>70</v>
      </c>
      <c r="F152" s="191" t="str">
        <f t="shared" si="2"/>
        <v/>
      </c>
      <c r="G152" s="191" t="str">
        <f t="shared" si="3"/>
        <v/>
      </c>
    </row>
    <row r="153" spans="1:7" x14ac:dyDescent="0.25">
      <c r="A153" s="51" t="s">
        <v>1135</v>
      </c>
      <c r="B153" s="51" t="s">
        <v>717</v>
      </c>
      <c r="C153" s="177" t="s">
        <v>70</v>
      </c>
      <c r="D153" s="178" t="s">
        <v>70</v>
      </c>
      <c r="F153" s="191" t="str">
        <f t="shared" si="2"/>
        <v/>
      </c>
      <c r="G153" s="191" t="str">
        <f t="shared" si="3"/>
        <v/>
      </c>
    </row>
    <row r="154" spans="1:7" x14ac:dyDescent="0.25">
      <c r="A154" s="51" t="s">
        <v>1136</v>
      </c>
      <c r="B154" s="51" t="s">
        <v>719</v>
      </c>
      <c r="C154" s="177" t="s">
        <v>70</v>
      </c>
      <c r="D154" s="178" t="s">
        <v>70</v>
      </c>
      <c r="F154" s="191" t="str">
        <f t="shared" si="2"/>
        <v/>
      </c>
      <c r="G154" s="191" t="str">
        <f t="shared" si="3"/>
        <v/>
      </c>
    </row>
    <row r="155" spans="1:7" x14ac:dyDescent="0.25">
      <c r="A155" s="51" t="s">
        <v>1137</v>
      </c>
      <c r="B155" s="51" t="s">
        <v>721</v>
      </c>
      <c r="C155" s="177" t="s">
        <v>70</v>
      </c>
      <c r="D155" s="178" t="s">
        <v>70</v>
      </c>
      <c r="F155" s="191" t="str">
        <f t="shared" si="2"/>
        <v/>
      </c>
      <c r="G155" s="191" t="str">
        <f t="shared" si="3"/>
        <v/>
      </c>
    </row>
    <row r="156" spans="1:7" x14ac:dyDescent="0.25">
      <c r="A156" s="51" t="s">
        <v>1138</v>
      </c>
      <c r="B156" s="51" t="s">
        <v>723</v>
      </c>
      <c r="C156" s="177" t="s">
        <v>70</v>
      </c>
      <c r="D156" s="178" t="s">
        <v>70</v>
      </c>
      <c r="F156" s="191" t="str">
        <f t="shared" si="2"/>
        <v/>
      </c>
      <c r="G156" s="191" t="str">
        <f t="shared" si="3"/>
        <v/>
      </c>
    </row>
    <row r="157" spans="1:7" x14ac:dyDescent="0.25">
      <c r="A157" s="51" t="s">
        <v>1139</v>
      </c>
      <c r="B157" s="78" t="s">
        <v>135</v>
      </c>
      <c r="C157" s="177">
        <f>SUM(C149:C156)</f>
        <v>0</v>
      </c>
      <c r="D157" s="178">
        <f>SUM(D149:D156)</f>
        <v>0</v>
      </c>
      <c r="F157" s="171">
        <f>SUM(F149:F156)</f>
        <v>0</v>
      </c>
      <c r="G157" s="171">
        <f>SUM(G149:G156)</f>
        <v>0</v>
      </c>
    </row>
    <row r="158" spans="1:7" outlineLevel="1" x14ac:dyDescent="0.25">
      <c r="A158" s="51" t="s">
        <v>1140</v>
      </c>
      <c r="B158" s="80" t="s">
        <v>726</v>
      </c>
      <c r="C158" s="177"/>
      <c r="D158" s="178"/>
      <c r="F158" s="191" t="str">
        <f t="shared" si="2"/>
        <v/>
      </c>
      <c r="G158" s="191" t="str">
        <f t="shared" si="3"/>
        <v/>
      </c>
    </row>
    <row r="159" spans="1:7" outlineLevel="1" x14ac:dyDescent="0.25">
      <c r="A159" s="51" t="s">
        <v>1141</v>
      </c>
      <c r="B159" s="80" t="s">
        <v>728</v>
      </c>
      <c r="C159" s="177"/>
      <c r="D159" s="178"/>
      <c r="F159" s="191" t="str">
        <f t="shared" si="2"/>
        <v/>
      </c>
      <c r="G159" s="191" t="str">
        <f t="shared" si="3"/>
        <v/>
      </c>
    </row>
    <row r="160" spans="1:7" outlineLevel="1" x14ac:dyDescent="0.25">
      <c r="A160" s="51" t="s">
        <v>1142</v>
      </c>
      <c r="B160" s="80" t="s">
        <v>730</v>
      </c>
      <c r="C160" s="177"/>
      <c r="D160" s="178"/>
      <c r="F160" s="191" t="str">
        <f t="shared" si="2"/>
        <v/>
      </c>
      <c r="G160" s="191" t="str">
        <f t="shared" si="3"/>
        <v/>
      </c>
    </row>
    <row r="161" spans="1:7" outlineLevel="1" x14ac:dyDescent="0.25">
      <c r="A161" s="51" t="s">
        <v>1143</v>
      </c>
      <c r="B161" s="80" t="s">
        <v>732</v>
      </c>
      <c r="C161" s="177"/>
      <c r="D161" s="178"/>
      <c r="F161" s="191" t="str">
        <f t="shared" si="2"/>
        <v/>
      </c>
      <c r="G161" s="191" t="str">
        <f t="shared" si="3"/>
        <v/>
      </c>
    </row>
    <row r="162" spans="1:7" outlineLevel="1" x14ac:dyDescent="0.25">
      <c r="A162" s="51" t="s">
        <v>1144</v>
      </c>
      <c r="B162" s="80" t="s">
        <v>734</v>
      </c>
      <c r="C162" s="177"/>
      <c r="D162" s="178"/>
      <c r="F162" s="191" t="str">
        <f t="shared" si="2"/>
        <v/>
      </c>
      <c r="G162" s="191" t="str">
        <f t="shared" si="3"/>
        <v/>
      </c>
    </row>
    <row r="163" spans="1:7" outlineLevel="1" x14ac:dyDescent="0.25">
      <c r="A163" s="51" t="s">
        <v>1145</v>
      </c>
      <c r="B163" s="80" t="s">
        <v>736</v>
      </c>
      <c r="C163" s="177"/>
      <c r="D163" s="178"/>
      <c r="F163" s="191" t="str">
        <f t="shared" si="2"/>
        <v/>
      </c>
      <c r="G163" s="191" t="str">
        <f t="shared" si="3"/>
        <v/>
      </c>
    </row>
    <row r="164" spans="1:7" outlineLevel="1" x14ac:dyDescent="0.25">
      <c r="A164" s="51" t="s">
        <v>1146</v>
      </c>
      <c r="B164" s="80"/>
      <c r="F164" s="77"/>
      <c r="G164" s="77"/>
    </row>
    <row r="165" spans="1:7" outlineLevel="1" x14ac:dyDescent="0.25">
      <c r="A165" s="51" t="s">
        <v>1147</v>
      </c>
      <c r="B165" s="80"/>
      <c r="F165" s="77"/>
      <c r="G165" s="77"/>
    </row>
    <row r="166" spans="1:7" outlineLevel="1" x14ac:dyDescent="0.25">
      <c r="A166" s="51" t="s">
        <v>1148</v>
      </c>
      <c r="B166" s="80"/>
      <c r="F166" s="77"/>
      <c r="G166" s="77"/>
    </row>
    <row r="167" spans="1:7" ht="15" customHeight="1" x14ac:dyDescent="0.25">
      <c r="A167" s="70"/>
      <c r="B167" s="71" t="s">
        <v>1149</v>
      </c>
      <c r="C167" s="70" t="s">
        <v>673</v>
      </c>
      <c r="D167" s="70" t="s">
        <v>674</v>
      </c>
      <c r="E167" s="72"/>
      <c r="F167" s="70" t="s">
        <v>1003</v>
      </c>
      <c r="G167" s="70" t="s">
        <v>675</v>
      </c>
    </row>
    <row r="168" spans="1:7" x14ac:dyDescent="0.25">
      <c r="A168" s="51" t="s">
        <v>1150</v>
      </c>
      <c r="B168" s="51" t="s">
        <v>706</v>
      </c>
      <c r="C168" s="171" t="s">
        <v>105</v>
      </c>
      <c r="G168" s="51"/>
    </row>
    <row r="169" spans="1:7" x14ac:dyDescent="0.25">
      <c r="G169" s="51"/>
    </row>
    <row r="170" spans="1:7" x14ac:dyDescent="0.25">
      <c r="B170" s="68" t="s">
        <v>707</v>
      </c>
      <c r="G170" s="51"/>
    </row>
    <row r="171" spans="1:7" x14ac:dyDescent="0.25">
      <c r="A171" s="51" t="s">
        <v>1151</v>
      </c>
      <c r="B171" s="51" t="s">
        <v>709</v>
      </c>
      <c r="C171" s="177" t="s">
        <v>105</v>
      </c>
      <c r="D171" s="178" t="s">
        <v>105</v>
      </c>
      <c r="F171" s="191" t="str">
        <f>IF($C$179=0,"",IF(C171="[Mark as ND1 if not relevant]","",C171/$C$179))</f>
        <v/>
      </c>
      <c r="G171" s="191" t="str">
        <f>IF($D$179=0,"",IF(D171="[Mark as ND1 if not relevant]","",D171/$D$179))</f>
        <v/>
      </c>
    </row>
    <row r="172" spans="1:7" x14ac:dyDescent="0.25">
      <c r="A172" s="51" t="s">
        <v>1152</v>
      </c>
      <c r="B172" s="51" t="s">
        <v>711</v>
      </c>
      <c r="C172" s="177" t="s">
        <v>105</v>
      </c>
      <c r="D172" s="178" t="s">
        <v>105</v>
      </c>
      <c r="F172" s="191" t="str">
        <f t="shared" ref="F172:F178" si="4">IF($C$179=0,"",IF(C172="[Mark as ND1 if not relevant]","",C172/$C$179))</f>
        <v/>
      </c>
      <c r="G172" s="191" t="str">
        <f t="shared" ref="G172:G178" si="5">IF($D$179=0,"",IF(D172="[Mark as ND1 if not relevant]","",D172/$D$179))</f>
        <v/>
      </c>
    </row>
    <row r="173" spans="1:7" x14ac:dyDescent="0.25">
      <c r="A173" s="51" t="s">
        <v>1153</v>
      </c>
      <c r="B173" s="51" t="s">
        <v>713</v>
      </c>
      <c r="C173" s="177" t="s">
        <v>105</v>
      </c>
      <c r="D173" s="178" t="s">
        <v>105</v>
      </c>
      <c r="F173" s="191" t="str">
        <f t="shared" si="4"/>
        <v/>
      </c>
      <c r="G173" s="191" t="str">
        <f t="shared" si="5"/>
        <v/>
      </c>
    </row>
    <row r="174" spans="1:7" x14ac:dyDescent="0.25">
      <c r="A174" s="51" t="s">
        <v>1154</v>
      </c>
      <c r="B174" s="51" t="s">
        <v>715</v>
      </c>
      <c r="C174" s="177" t="s">
        <v>105</v>
      </c>
      <c r="D174" s="178" t="s">
        <v>105</v>
      </c>
      <c r="F174" s="191" t="str">
        <f t="shared" si="4"/>
        <v/>
      </c>
      <c r="G174" s="191" t="str">
        <f t="shared" si="5"/>
        <v/>
      </c>
    </row>
    <row r="175" spans="1:7" x14ac:dyDescent="0.25">
      <c r="A175" s="51" t="s">
        <v>1155</v>
      </c>
      <c r="B175" s="51" t="s">
        <v>717</v>
      </c>
      <c r="C175" s="177" t="s">
        <v>105</v>
      </c>
      <c r="D175" s="178" t="s">
        <v>105</v>
      </c>
      <c r="F175" s="191" t="str">
        <f t="shared" si="4"/>
        <v/>
      </c>
      <c r="G175" s="191" t="str">
        <f t="shared" si="5"/>
        <v/>
      </c>
    </row>
    <row r="176" spans="1:7" x14ac:dyDescent="0.25">
      <c r="A176" s="51" t="s">
        <v>1156</v>
      </c>
      <c r="B176" s="51" t="s">
        <v>719</v>
      </c>
      <c r="C176" s="177" t="s">
        <v>105</v>
      </c>
      <c r="D176" s="178" t="s">
        <v>105</v>
      </c>
      <c r="F176" s="191" t="str">
        <f t="shared" si="4"/>
        <v/>
      </c>
      <c r="G176" s="191" t="str">
        <f t="shared" si="5"/>
        <v/>
      </c>
    </row>
    <row r="177" spans="1:7" x14ac:dyDescent="0.25">
      <c r="A177" s="51" t="s">
        <v>1157</v>
      </c>
      <c r="B177" s="51" t="s">
        <v>721</v>
      </c>
      <c r="C177" s="177" t="s">
        <v>105</v>
      </c>
      <c r="D177" s="178" t="s">
        <v>105</v>
      </c>
      <c r="F177" s="191" t="str">
        <f t="shared" si="4"/>
        <v/>
      </c>
      <c r="G177" s="191" t="str">
        <f t="shared" si="5"/>
        <v/>
      </c>
    </row>
    <row r="178" spans="1:7" x14ac:dyDescent="0.25">
      <c r="A178" s="51" t="s">
        <v>1158</v>
      </c>
      <c r="B178" s="51" t="s">
        <v>723</v>
      </c>
      <c r="C178" s="177" t="s">
        <v>105</v>
      </c>
      <c r="D178" s="178" t="s">
        <v>105</v>
      </c>
      <c r="F178" s="191" t="str">
        <f t="shared" si="4"/>
        <v/>
      </c>
      <c r="G178" s="191" t="str">
        <f t="shared" si="5"/>
        <v/>
      </c>
    </row>
    <row r="179" spans="1:7" x14ac:dyDescent="0.25">
      <c r="A179" s="51" t="s">
        <v>1159</v>
      </c>
      <c r="B179" s="78" t="s">
        <v>135</v>
      </c>
      <c r="C179" s="177">
        <f>SUM(C171:C178)</f>
        <v>0</v>
      </c>
      <c r="D179" s="178">
        <f>SUM(D171:D178)</f>
        <v>0</v>
      </c>
      <c r="F179" s="171">
        <f>SUM(F171:F178)</f>
        <v>0</v>
      </c>
      <c r="G179" s="171">
        <f>SUM(G171:G178)</f>
        <v>0</v>
      </c>
    </row>
    <row r="180" spans="1:7" outlineLevel="1" x14ac:dyDescent="0.25">
      <c r="A180" s="51" t="s">
        <v>1160</v>
      </c>
      <c r="B180" s="80" t="s">
        <v>726</v>
      </c>
      <c r="C180" s="177"/>
      <c r="D180" s="178"/>
      <c r="F180" s="191" t="str">
        <f t="shared" ref="F180:F185" si="6">IF($C$179=0,"",IF(C180="[for completion]","",C180/$C$179))</f>
        <v/>
      </c>
      <c r="G180" s="191" t="str">
        <f t="shared" ref="G180:G185" si="7">IF($D$179=0,"",IF(D180="[for completion]","",D180/$D$179))</f>
        <v/>
      </c>
    </row>
    <row r="181" spans="1:7" outlineLevel="1" x14ac:dyDescent="0.25">
      <c r="A181" s="51" t="s">
        <v>1161</v>
      </c>
      <c r="B181" s="80" t="s">
        <v>728</v>
      </c>
      <c r="C181" s="177"/>
      <c r="D181" s="178"/>
      <c r="F181" s="191" t="str">
        <f t="shared" si="6"/>
        <v/>
      </c>
      <c r="G181" s="191" t="str">
        <f t="shared" si="7"/>
        <v/>
      </c>
    </row>
    <row r="182" spans="1:7" outlineLevel="1" x14ac:dyDescent="0.25">
      <c r="A182" s="51" t="s">
        <v>1162</v>
      </c>
      <c r="B182" s="80" t="s">
        <v>730</v>
      </c>
      <c r="C182" s="177"/>
      <c r="D182" s="178"/>
      <c r="F182" s="191" t="str">
        <f t="shared" si="6"/>
        <v/>
      </c>
      <c r="G182" s="191" t="str">
        <f t="shared" si="7"/>
        <v/>
      </c>
    </row>
    <row r="183" spans="1:7" outlineLevel="1" x14ac:dyDescent="0.25">
      <c r="A183" s="51" t="s">
        <v>1163</v>
      </c>
      <c r="B183" s="80" t="s">
        <v>732</v>
      </c>
      <c r="C183" s="177"/>
      <c r="D183" s="178"/>
      <c r="F183" s="191" t="str">
        <f t="shared" si="6"/>
        <v/>
      </c>
      <c r="G183" s="191" t="str">
        <f t="shared" si="7"/>
        <v/>
      </c>
    </row>
    <row r="184" spans="1:7" outlineLevel="1" x14ac:dyDescent="0.25">
      <c r="A184" s="51" t="s">
        <v>1164</v>
      </c>
      <c r="B184" s="80" t="s">
        <v>734</v>
      </c>
      <c r="C184" s="177"/>
      <c r="D184" s="178"/>
      <c r="F184" s="191" t="str">
        <f t="shared" si="6"/>
        <v/>
      </c>
      <c r="G184" s="191" t="str">
        <f t="shared" si="7"/>
        <v/>
      </c>
    </row>
    <row r="185" spans="1:7" outlineLevel="1" x14ac:dyDescent="0.25">
      <c r="A185" s="51" t="s">
        <v>1165</v>
      </c>
      <c r="B185" s="80" t="s">
        <v>736</v>
      </c>
      <c r="C185" s="177"/>
      <c r="D185" s="178"/>
      <c r="F185" s="191" t="str">
        <f t="shared" si="6"/>
        <v/>
      </c>
      <c r="G185" s="191" t="str">
        <f t="shared" si="7"/>
        <v/>
      </c>
    </row>
    <row r="186" spans="1:7" outlineLevel="1" x14ac:dyDescent="0.25">
      <c r="A186" s="51" t="s">
        <v>1166</v>
      </c>
      <c r="B186" s="80"/>
      <c r="F186" s="77"/>
      <c r="G186" s="77"/>
    </row>
    <row r="187" spans="1:7" outlineLevel="1" x14ac:dyDescent="0.25">
      <c r="A187" s="51" t="s">
        <v>1167</v>
      </c>
      <c r="B187" s="80"/>
      <c r="F187" s="77"/>
      <c r="G187" s="77"/>
    </row>
    <row r="188" spans="1:7" outlineLevel="1" x14ac:dyDescent="0.25">
      <c r="A188" s="51" t="s">
        <v>1168</v>
      </c>
      <c r="B188" s="80"/>
      <c r="F188" s="77"/>
      <c r="G188" s="77"/>
    </row>
    <row r="189" spans="1:7" ht="15" customHeight="1" x14ac:dyDescent="0.25">
      <c r="A189" s="70"/>
      <c r="B189" s="71" t="s">
        <v>1169</v>
      </c>
      <c r="C189" s="70" t="s">
        <v>1003</v>
      </c>
      <c r="D189" s="70"/>
      <c r="E189" s="72"/>
      <c r="F189" s="70"/>
      <c r="G189" s="70"/>
    </row>
    <row r="190" spans="1:7" x14ac:dyDescent="0.25">
      <c r="A190" s="51" t="s">
        <v>1170</v>
      </c>
      <c r="B190" s="68" t="s">
        <v>595</v>
      </c>
      <c r="C190" s="171" t="s">
        <v>70</v>
      </c>
      <c r="E190" s="88"/>
      <c r="F190" s="88"/>
      <c r="G190" s="88"/>
    </row>
    <row r="191" spans="1:7" x14ac:dyDescent="0.25">
      <c r="A191" s="51" t="s">
        <v>1171</v>
      </c>
      <c r="B191" s="68" t="s">
        <v>595</v>
      </c>
      <c r="C191" s="171" t="s">
        <v>70</v>
      </c>
      <c r="E191" s="88"/>
      <c r="F191" s="88"/>
      <c r="G191" s="88"/>
    </row>
    <row r="192" spans="1:7" x14ac:dyDescent="0.25">
      <c r="A192" s="51" t="s">
        <v>1172</v>
      </c>
      <c r="B192" s="68" t="s">
        <v>595</v>
      </c>
      <c r="C192" s="171" t="s">
        <v>70</v>
      </c>
      <c r="E192" s="88"/>
      <c r="F192" s="88"/>
      <c r="G192" s="88"/>
    </row>
    <row r="193" spans="1:7" x14ac:dyDescent="0.25">
      <c r="A193" s="51" t="s">
        <v>1173</v>
      </c>
      <c r="B193" s="68" t="s">
        <v>595</v>
      </c>
      <c r="C193" s="171" t="s">
        <v>70</v>
      </c>
      <c r="E193" s="88"/>
      <c r="F193" s="88"/>
      <c r="G193" s="88"/>
    </row>
    <row r="194" spans="1:7" x14ac:dyDescent="0.25">
      <c r="A194" s="51" t="s">
        <v>1174</v>
      </c>
      <c r="B194" s="68" t="s">
        <v>595</v>
      </c>
      <c r="C194" s="171" t="s">
        <v>70</v>
      </c>
      <c r="E194" s="88"/>
      <c r="F194" s="88"/>
      <c r="G194" s="88"/>
    </row>
    <row r="195" spans="1:7" x14ac:dyDescent="0.25">
      <c r="A195" s="51" t="s">
        <v>1175</v>
      </c>
      <c r="B195" s="156" t="s">
        <v>595</v>
      </c>
      <c r="C195" s="171" t="s">
        <v>70</v>
      </c>
      <c r="E195" s="88"/>
      <c r="F195" s="88"/>
      <c r="G195" s="88"/>
    </row>
    <row r="196" spans="1:7" x14ac:dyDescent="0.25">
      <c r="A196" s="51" t="s">
        <v>1176</v>
      </c>
      <c r="B196" s="68" t="s">
        <v>595</v>
      </c>
      <c r="C196" s="171" t="s">
        <v>70</v>
      </c>
      <c r="E196" s="88"/>
      <c r="F196" s="88"/>
      <c r="G196" s="88"/>
    </row>
    <row r="197" spans="1:7" x14ac:dyDescent="0.25">
      <c r="A197" s="51" t="s">
        <v>1177</v>
      </c>
      <c r="B197" s="68" t="s">
        <v>595</v>
      </c>
      <c r="C197" s="171" t="s">
        <v>70</v>
      </c>
      <c r="E197" s="88"/>
      <c r="F197" s="88"/>
    </row>
    <row r="198" spans="1:7" x14ac:dyDescent="0.25">
      <c r="A198" s="51" t="s">
        <v>1178</v>
      </c>
      <c r="B198" s="68" t="s">
        <v>595</v>
      </c>
      <c r="C198" s="171" t="s">
        <v>70</v>
      </c>
      <c r="E198" s="88"/>
      <c r="F198" s="88"/>
    </row>
    <row r="199" spans="1:7" x14ac:dyDescent="0.25">
      <c r="A199" s="51" t="s">
        <v>1179</v>
      </c>
      <c r="B199" s="68" t="s">
        <v>595</v>
      </c>
      <c r="C199" s="171" t="s">
        <v>70</v>
      </c>
      <c r="E199" s="88"/>
      <c r="F199" s="88"/>
    </row>
    <row r="200" spans="1:7" x14ac:dyDescent="0.25">
      <c r="A200" s="51" t="s">
        <v>1180</v>
      </c>
      <c r="B200" s="68" t="s">
        <v>595</v>
      </c>
      <c r="C200" s="171" t="s">
        <v>70</v>
      </c>
      <c r="E200" s="88"/>
      <c r="F200" s="88"/>
    </row>
    <row r="201" spans="1:7" x14ac:dyDescent="0.25">
      <c r="A201" s="51" t="s">
        <v>1181</v>
      </c>
      <c r="B201" s="68" t="s">
        <v>595</v>
      </c>
      <c r="C201" s="171" t="s">
        <v>70</v>
      </c>
      <c r="E201" s="88"/>
      <c r="F201" s="88"/>
    </row>
    <row r="202" spans="1:7" x14ac:dyDescent="0.25">
      <c r="A202" s="51" t="s">
        <v>1182</v>
      </c>
      <c r="B202" s="68" t="s">
        <v>595</v>
      </c>
      <c r="C202" s="171" t="s">
        <v>70</v>
      </c>
    </row>
    <row r="203" spans="1:7" x14ac:dyDescent="0.25">
      <c r="A203" s="51" t="s">
        <v>1183</v>
      </c>
      <c r="B203" s="68" t="s">
        <v>595</v>
      </c>
      <c r="C203" s="171" t="s">
        <v>70</v>
      </c>
    </row>
    <row r="204" spans="1:7" x14ac:dyDescent="0.25">
      <c r="A204" s="51" t="s">
        <v>1184</v>
      </c>
      <c r="B204" s="68" t="s">
        <v>595</v>
      </c>
      <c r="C204" s="171" t="s">
        <v>70</v>
      </c>
    </row>
    <row r="205" spans="1:7" x14ac:dyDescent="0.25">
      <c r="A205" s="51" t="s">
        <v>1185</v>
      </c>
      <c r="B205" s="68" t="s">
        <v>595</v>
      </c>
      <c r="C205" s="171" t="s">
        <v>70</v>
      </c>
    </row>
    <row r="206" spans="1:7" x14ac:dyDescent="0.25">
      <c r="A206" s="51" t="s">
        <v>1186</v>
      </c>
      <c r="B206" s="68" t="s">
        <v>595</v>
      </c>
      <c r="C206" s="171" t="s">
        <v>70</v>
      </c>
    </row>
    <row r="207" spans="1:7" outlineLevel="1" x14ac:dyDescent="0.25">
      <c r="A207" s="51" t="s">
        <v>1187</v>
      </c>
    </row>
    <row r="208" spans="1:7" outlineLevel="1" x14ac:dyDescent="0.25">
      <c r="A208" s="51" t="s">
        <v>1188</v>
      </c>
    </row>
    <row r="209" spans="1:1" outlineLevel="1" x14ac:dyDescent="0.25">
      <c r="A209" s="51" t="s">
        <v>1189</v>
      </c>
    </row>
    <row r="210" spans="1:1" outlineLevel="1" x14ac:dyDescent="0.25">
      <c r="A210" s="51" t="s">
        <v>1190</v>
      </c>
    </row>
    <row r="211" spans="1:1" outlineLevel="1" x14ac:dyDescent="0.25">
      <c r="A211" s="51" t="s">
        <v>1191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phoneticPr fontId="47" type="noConversion"/>
  <hyperlinks>
    <hyperlink ref="B6" location="'B3. HTT Shipping Assets'!B8" display="9. Shipping Assets" xr:uid="{00000000-0004-0000-1200-000000000000}"/>
    <hyperlink ref="B80" location="'2. Harmonised Glossary'!A9" display="Breakdown by Interest Rate" xr:uid="{00000000-0004-0000-1200-000001000000}"/>
    <hyperlink ref="B110" location="'2. Harmonised Glossary'!A14" display="Non-Performing Loans (NPLs)" xr:uid="{00000000-0004-0000-1200-000002000000}"/>
    <hyperlink ref="B145" location="'2. Harmonised Glossary'!A288" display="Loan to Value (LTV) Information - Un-indexed" xr:uid="{00000000-0004-0000-1200-000003000000}"/>
    <hyperlink ref="B167" location="'2. Harmonised Glossary'!A11" display="Loan to Value (LTV) Information - Indexed" xr:uid="{00000000-0004-0000-12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243386"/>
  </sheetPr>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598" t="s">
        <v>2066</v>
      </c>
      <c r="F6" s="598"/>
      <c r="G6" s="598"/>
      <c r="H6" s="7"/>
      <c r="I6" s="7"/>
      <c r="J6" s="8"/>
    </row>
    <row r="7" spans="2:10" ht="26.25" x14ac:dyDescent="0.25">
      <c r="B7" s="6"/>
      <c r="C7" s="7"/>
      <c r="D7" s="7"/>
      <c r="E7" s="7"/>
      <c r="F7" s="11" t="s">
        <v>527</v>
      </c>
      <c r="G7" s="7"/>
      <c r="H7" s="7"/>
      <c r="I7" s="7"/>
      <c r="J7" s="8"/>
    </row>
    <row r="8" spans="2:10" ht="26.25" x14ac:dyDescent="0.25">
      <c r="B8" s="6"/>
      <c r="C8" s="7"/>
      <c r="D8" s="7"/>
      <c r="E8" s="7"/>
      <c r="F8" s="11" t="s">
        <v>3003</v>
      </c>
      <c r="G8" s="7"/>
      <c r="H8" s="7"/>
      <c r="I8" s="7"/>
      <c r="J8" s="8"/>
    </row>
    <row r="9" spans="2:10" ht="21" x14ac:dyDescent="0.25">
      <c r="B9" s="6"/>
      <c r="C9" s="7"/>
      <c r="D9" s="7"/>
      <c r="E9" s="7"/>
      <c r="F9" s="12" t="s">
        <v>3041</v>
      </c>
      <c r="G9" s="7"/>
      <c r="H9" s="7"/>
      <c r="I9" s="7"/>
      <c r="J9" s="8"/>
    </row>
    <row r="10" spans="2:10" ht="21" x14ac:dyDescent="0.25">
      <c r="B10" s="6"/>
      <c r="C10" s="7"/>
      <c r="D10" s="7"/>
      <c r="E10" s="7"/>
      <c r="F10" s="12" t="s">
        <v>3042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601" t="s">
        <v>15</v>
      </c>
      <c r="E24" s="597" t="s">
        <v>16</v>
      </c>
      <c r="F24" s="597"/>
      <c r="G24" s="597"/>
      <c r="H24" s="597"/>
      <c r="I24" s="7"/>
      <c r="J24" s="8"/>
    </row>
    <row r="25" spans="2:10" x14ac:dyDescent="0.25">
      <c r="B25" s="6"/>
      <c r="C25" s="7"/>
      <c r="D25" s="7"/>
      <c r="E25" s="15"/>
      <c r="F25" s="15"/>
      <c r="G25" s="15"/>
      <c r="H25" s="7"/>
      <c r="I25" s="7"/>
      <c r="J25" s="8"/>
    </row>
    <row r="26" spans="2:10" x14ac:dyDescent="0.25">
      <c r="B26" s="6"/>
      <c r="C26" s="7"/>
      <c r="D26" s="601" t="s">
        <v>17</v>
      </c>
      <c r="E26" s="597"/>
      <c r="F26" s="597"/>
      <c r="G26" s="597"/>
      <c r="H26" s="597"/>
      <c r="I26" s="7"/>
      <c r="J26" s="8"/>
    </row>
    <row r="27" spans="2:10" x14ac:dyDescent="0.25">
      <c r="B27" s="6"/>
      <c r="C27" s="7"/>
      <c r="D27" s="16"/>
      <c r="E27" s="16"/>
      <c r="F27" s="16"/>
      <c r="G27" s="16"/>
      <c r="H27" s="16"/>
      <c r="I27" s="7"/>
      <c r="J27" s="8"/>
    </row>
    <row r="28" spans="2:10" x14ac:dyDescent="0.25">
      <c r="B28" s="6"/>
      <c r="C28" s="7"/>
      <c r="D28" s="601" t="s">
        <v>18</v>
      </c>
      <c r="E28" s="597" t="s">
        <v>16</v>
      </c>
      <c r="F28" s="597"/>
      <c r="G28" s="597"/>
      <c r="H28" s="597"/>
      <c r="I28" s="7"/>
      <c r="J28" s="8"/>
    </row>
    <row r="29" spans="2:10" x14ac:dyDescent="0.25">
      <c r="B29" s="6"/>
      <c r="C29" s="7"/>
      <c r="D29" s="16"/>
      <c r="E29" s="16"/>
      <c r="F29" s="16"/>
      <c r="G29" s="16"/>
      <c r="H29" s="16"/>
      <c r="I29" s="7"/>
      <c r="J29" s="8"/>
    </row>
    <row r="30" spans="2:10" x14ac:dyDescent="0.25">
      <c r="B30" s="6"/>
      <c r="C30" s="7"/>
      <c r="D30" s="601" t="s">
        <v>19</v>
      </c>
      <c r="E30" s="597" t="s">
        <v>16</v>
      </c>
      <c r="F30" s="597"/>
      <c r="G30" s="597"/>
      <c r="H30" s="597"/>
      <c r="I30" s="7"/>
      <c r="J30" s="8"/>
    </row>
    <row r="31" spans="2:10" x14ac:dyDescent="0.25">
      <c r="B31" s="6"/>
      <c r="C31" s="7"/>
      <c r="D31" s="16"/>
      <c r="E31" s="16"/>
      <c r="F31" s="16"/>
      <c r="G31" s="16"/>
      <c r="H31" s="16"/>
      <c r="I31" s="7"/>
      <c r="J31" s="8"/>
    </row>
    <row r="32" spans="2:10" x14ac:dyDescent="0.25">
      <c r="B32" s="6"/>
      <c r="C32" s="7"/>
      <c r="D32" s="601" t="s">
        <v>20</v>
      </c>
      <c r="E32" s="597" t="s">
        <v>16</v>
      </c>
      <c r="F32" s="597"/>
      <c r="G32" s="597"/>
      <c r="H32" s="597"/>
      <c r="I32" s="7"/>
      <c r="J32" s="8"/>
    </row>
    <row r="33" spans="1:18" x14ac:dyDescent="0.25">
      <c r="B33" s="6"/>
      <c r="C33" s="7"/>
      <c r="D33" s="15"/>
      <c r="E33" s="15"/>
      <c r="F33" s="15"/>
      <c r="G33" s="15"/>
      <c r="H33" s="15"/>
      <c r="I33" s="7"/>
      <c r="J33" s="8"/>
    </row>
    <row r="34" spans="1:18" x14ac:dyDescent="0.25">
      <c r="B34" s="6"/>
      <c r="C34" s="7"/>
      <c r="D34" s="601" t="s">
        <v>21</v>
      </c>
      <c r="E34" s="597" t="s">
        <v>16</v>
      </c>
      <c r="F34" s="597"/>
      <c r="G34" s="597"/>
      <c r="H34" s="597"/>
      <c r="I34" s="7"/>
      <c r="J34" s="8"/>
    </row>
    <row r="35" spans="1:18" x14ac:dyDescent="0.25">
      <c r="B35" s="6"/>
      <c r="C35" s="7"/>
      <c r="D35" s="7"/>
      <c r="E35" s="7"/>
      <c r="F35" s="7"/>
      <c r="G35" s="7"/>
      <c r="H35" s="7"/>
      <c r="I35" s="7"/>
      <c r="J35" s="8"/>
    </row>
    <row r="36" spans="1:18" x14ac:dyDescent="0.25">
      <c r="B36" s="6"/>
      <c r="C36" s="7"/>
      <c r="D36" s="599" t="s">
        <v>22</v>
      </c>
      <c r="E36" s="600"/>
      <c r="F36" s="600"/>
      <c r="G36" s="600"/>
      <c r="H36" s="600"/>
      <c r="I36" s="7"/>
      <c r="J36" s="8"/>
    </row>
    <row r="37" spans="1:18" x14ac:dyDescent="0.25">
      <c r="B37" s="6"/>
      <c r="C37" s="7"/>
      <c r="D37" s="7"/>
      <c r="E37" s="7"/>
      <c r="F37" s="14"/>
      <c r="G37" s="7"/>
      <c r="H37" s="7"/>
      <c r="I37" s="7"/>
      <c r="J37" s="8"/>
    </row>
    <row r="38" spans="1:18" x14ac:dyDescent="0.25">
      <c r="B38" s="6"/>
      <c r="C38" s="7"/>
      <c r="D38" s="599" t="s">
        <v>1557</v>
      </c>
      <c r="E38" s="600"/>
      <c r="F38" s="600"/>
      <c r="G38" s="600"/>
      <c r="H38" s="600"/>
      <c r="I38" s="7"/>
      <c r="J38" s="8"/>
    </row>
    <row r="39" spans="1:18" x14ac:dyDescent="0.25">
      <c r="B39" s="6"/>
      <c r="C39" s="7"/>
      <c r="D39" s="129"/>
      <c r="E39" s="129"/>
      <c r="F39" s="129"/>
      <c r="G39" s="129"/>
      <c r="H39" s="129"/>
      <c r="I39" s="7"/>
      <c r="J39" s="8"/>
    </row>
    <row r="40" spans="1:18" s="254" customFormat="1" x14ac:dyDescent="0.25">
      <c r="A40" s="2"/>
      <c r="B40" s="6"/>
      <c r="C40" s="7"/>
      <c r="D40" s="596" t="s">
        <v>2512</v>
      </c>
      <c r="E40" s="597" t="s">
        <v>16</v>
      </c>
      <c r="F40" s="597"/>
      <c r="G40" s="597"/>
      <c r="H40" s="597"/>
      <c r="I40" s="7"/>
      <c r="J40" s="8"/>
      <c r="K40" s="2"/>
      <c r="L40" s="2"/>
      <c r="M40" s="2"/>
      <c r="N40" s="2"/>
      <c r="O40" s="2"/>
      <c r="P40" s="2"/>
      <c r="Q40" s="2"/>
      <c r="R40" s="2"/>
    </row>
    <row r="41" spans="1:18" s="254" customFormat="1" x14ac:dyDescent="0.25">
      <c r="A41" s="2"/>
      <c r="B41" s="6"/>
      <c r="C41" s="7"/>
      <c r="D41" s="7"/>
      <c r="E41" s="323"/>
      <c r="F41" s="323"/>
      <c r="G41" s="323"/>
      <c r="H41" s="323"/>
      <c r="I41" s="7"/>
      <c r="J41" s="8"/>
      <c r="K41" s="2"/>
      <c r="L41" s="2"/>
      <c r="M41" s="2"/>
      <c r="N41" s="2"/>
      <c r="O41" s="2"/>
      <c r="P41" s="2"/>
      <c r="Q41" s="2"/>
      <c r="R41" s="2"/>
    </row>
    <row r="42" spans="1:18" s="254" customFormat="1" x14ac:dyDescent="0.25">
      <c r="A42" s="2"/>
      <c r="B42" s="6"/>
      <c r="C42" s="7"/>
      <c r="D42" s="596" t="s">
        <v>2620</v>
      </c>
      <c r="E42" s="597"/>
      <c r="F42" s="597"/>
      <c r="G42" s="597"/>
      <c r="H42" s="597"/>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619" t="s">
        <v>1556</v>
      </c>
      <c r="B1" s="619"/>
    </row>
    <row r="2" spans="1:13" ht="31.5" x14ac:dyDescent="0.25">
      <c r="A2" s="174" t="s">
        <v>1555</v>
      </c>
      <c r="B2" s="174"/>
      <c r="C2" s="49"/>
      <c r="D2" s="49"/>
      <c r="E2" s="49"/>
      <c r="F2" s="182" t="s">
        <v>2065</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58</v>
      </c>
      <c r="C4" s="54" t="s">
        <v>59</v>
      </c>
      <c r="D4" s="52"/>
      <c r="E4" s="52"/>
      <c r="F4" s="49"/>
      <c r="G4" s="49"/>
      <c r="H4" s="49"/>
      <c r="I4" s="62" t="s">
        <v>1548</v>
      </c>
      <c r="J4" s="108" t="s">
        <v>1226</v>
      </c>
      <c r="L4" s="49"/>
      <c r="M4" s="49"/>
    </row>
    <row r="5" spans="1:13" ht="15.75" thickBot="1" x14ac:dyDescent="0.3">
      <c r="H5" s="49"/>
      <c r="I5" s="127" t="s">
        <v>1228</v>
      </c>
      <c r="J5" s="51" t="s">
        <v>1229</v>
      </c>
      <c r="L5" s="49"/>
      <c r="M5" s="49"/>
    </row>
    <row r="6" spans="1:13" ht="18.75" x14ac:dyDescent="0.25">
      <c r="A6" s="55"/>
      <c r="B6" s="56" t="s">
        <v>1453</v>
      </c>
      <c r="C6" s="55"/>
      <c r="E6" s="57"/>
      <c r="F6" s="57"/>
      <c r="G6" s="57"/>
      <c r="H6" s="49"/>
      <c r="I6" s="127" t="s">
        <v>1231</v>
      </c>
      <c r="J6" s="51" t="s">
        <v>1232</v>
      </c>
      <c r="L6" s="49"/>
      <c r="M6" s="49"/>
    </row>
    <row r="7" spans="1:13" x14ac:dyDescent="0.25">
      <c r="B7" s="59" t="s">
        <v>1554</v>
      </c>
      <c r="H7" s="49"/>
      <c r="I7" s="127" t="s">
        <v>1234</v>
      </c>
      <c r="J7" s="51" t="s">
        <v>1235</v>
      </c>
      <c r="L7" s="49"/>
      <c r="M7" s="49"/>
    </row>
    <row r="8" spans="1:13" x14ac:dyDescent="0.25">
      <c r="B8" s="59" t="s">
        <v>1466</v>
      </c>
      <c r="H8" s="49"/>
      <c r="I8" s="127" t="s">
        <v>1546</v>
      </c>
      <c r="J8" s="51" t="s">
        <v>1547</v>
      </c>
      <c r="L8" s="49"/>
      <c r="M8" s="49"/>
    </row>
    <row r="9" spans="1:13" ht="15.75" thickBot="1" x14ac:dyDescent="0.3">
      <c r="B9" s="60" t="s">
        <v>1488</v>
      </c>
      <c r="H9" s="49"/>
      <c r="L9" s="49"/>
      <c r="M9" s="49"/>
    </row>
    <row r="10" spans="1:13" x14ac:dyDescent="0.25">
      <c r="B10" s="61"/>
      <c r="H10" s="49"/>
      <c r="I10" s="128" t="s">
        <v>1550</v>
      </c>
      <c r="L10" s="49"/>
      <c r="M10" s="49"/>
    </row>
    <row r="11" spans="1:13" x14ac:dyDescent="0.25">
      <c r="B11" s="61"/>
      <c r="H11" s="49"/>
      <c r="I11" s="128" t="s">
        <v>1552</v>
      </c>
      <c r="L11" s="49"/>
      <c r="M11" s="49"/>
    </row>
    <row r="12" spans="1:13" ht="37.5" x14ac:dyDescent="0.25">
      <c r="A12" s="62" t="s">
        <v>68</v>
      </c>
      <c r="B12" s="62" t="s">
        <v>1537</v>
      </c>
      <c r="C12" s="63"/>
      <c r="D12" s="63"/>
      <c r="E12" s="63"/>
      <c r="F12" s="63"/>
      <c r="G12" s="63"/>
      <c r="H12" s="49"/>
      <c r="L12" s="49"/>
      <c r="M12" s="49"/>
    </row>
    <row r="13" spans="1:13" ht="15" customHeight="1" x14ac:dyDescent="0.25">
      <c r="A13" s="70"/>
      <c r="B13" s="71" t="s">
        <v>1465</v>
      </c>
      <c r="C13" s="70" t="s">
        <v>1536</v>
      </c>
      <c r="D13" s="70" t="s">
        <v>1549</v>
      </c>
      <c r="E13" s="72"/>
      <c r="F13" s="73"/>
      <c r="G13" s="73"/>
      <c r="H13" s="49"/>
      <c r="L13" s="49"/>
      <c r="M13" s="49"/>
    </row>
    <row r="14" spans="1:13" x14ac:dyDescent="0.25">
      <c r="A14" s="51" t="s">
        <v>1454</v>
      </c>
      <c r="B14" s="68" t="s">
        <v>1419</v>
      </c>
      <c r="C14" s="125" t="s">
        <v>1530</v>
      </c>
      <c r="D14" s="125" t="s">
        <v>1530</v>
      </c>
      <c r="E14" s="57"/>
      <c r="F14" s="57"/>
      <c r="G14" s="57"/>
      <c r="H14" s="49"/>
      <c r="L14" s="49"/>
      <c r="M14" s="49"/>
    </row>
    <row r="15" spans="1:13" x14ac:dyDescent="0.25">
      <c r="A15" s="51" t="s">
        <v>1455</v>
      </c>
      <c r="B15" s="68" t="s">
        <v>420</v>
      </c>
      <c r="C15" s="51" t="s">
        <v>70</v>
      </c>
      <c r="D15" s="51" t="s">
        <v>70</v>
      </c>
      <c r="E15" s="57"/>
      <c r="F15" s="57"/>
      <c r="G15" s="57"/>
      <c r="H15" s="49"/>
      <c r="L15" s="49"/>
      <c r="M15" s="49"/>
    </row>
    <row r="16" spans="1:13" x14ac:dyDescent="0.25">
      <c r="A16" s="51" t="s">
        <v>1456</v>
      </c>
      <c r="B16" s="68" t="s">
        <v>1420</v>
      </c>
      <c r="C16" s="51" t="s">
        <v>70</v>
      </c>
      <c r="D16" s="51" t="s">
        <v>70</v>
      </c>
      <c r="E16" s="57"/>
      <c r="F16" s="57"/>
      <c r="G16" s="57"/>
      <c r="H16" s="49"/>
      <c r="L16" s="49"/>
      <c r="M16" s="49"/>
    </row>
    <row r="17" spans="1:13" x14ac:dyDescent="0.25">
      <c r="A17" s="51" t="s">
        <v>1457</v>
      </c>
      <c r="B17" s="257" t="s">
        <v>1421</v>
      </c>
      <c r="C17" s="51" t="s">
        <v>70</v>
      </c>
      <c r="D17" s="51" t="s">
        <v>70</v>
      </c>
      <c r="E17" s="57"/>
      <c r="F17" s="57"/>
      <c r="G17" s="57"/>
      <c r="H17" s="49"/>
      <c r="L17" s="49"/>
      <c r="M17" s="49"/>
    </row>
    <row r="18" spans="1:13" x14ac:dyDescent="0.25">
      <c r="A18" s="51" t="s">
        <v>1458</v>
      </c>
      <c r="B18" s="68" t="s">
        <v>1422</v>
      </c>
      <c r="C18" s="51" t="s">
        <v>70</v>
      </c>
      <c r="D18" s="51" t="s">
        <v>70</v>
      </c>
      <c r="E18" s="57"/>
      <c r="F18" s="57"/>
      <c r="G18" s="57"/>
      <c r="H18" s="49"/>
      <c r="L18" s="49"/>
      <c r="M18" s="49"/>
    </row>
    <row r="19" spans="1:13" x14ac:dyDescent="0.25">
      <c r="A19" s="51" t="s">
        <v>1459</v>
      </c>
      <c r="B19" s="68" t="s">
        <v>1423</v>
      </c>
      <c r="C19" s="51" t="s">
        <v>70</v>
      </c>
      <c r="D19" s="51" t="s">
        <v>70</v>
      </c>
      <c r="E19" s="57"/>
      <c r="F19" s="57"/>
      <c r="G19" s="57"/>
      <c r="H19" s="49"/>
      <c r="L19" s="49"/>
      <c r="M19" s="49"/>
    </row>
    <row r="20" spans="1:13" x14ac:dyDescent="0.25">
      <c r="A20" s="51" t="s">
        <v>1460</v>
      </c>
      <c r="B20" s="68" t="s">
        <v>1424</v>
      </c>
      <c r="C20" s="51" t="s">
        <v>70</v>
      </c>
      <c r="D20" s="51" t="s">
        <v>70</v>
      </c>
      <c r="E20" s="57"/>
      <c r="F20" s="57"/>
      <c r="G20" s="57"/>
      <c r="H20" s="49"/>
      <c r="L20" s="49"/>
      <c r="M20" s="49"/>
    </row>
    <row r="21" spans="1:13" x14ac:dyDescent="0.25">
      <c r="A21" s="51" t="s">
        <v>1461</v>
      </c>
      <c r="B21" s="68" t="s">
        <v>1425</v>
      </c>
      <c r="C21" s="51" t="s">
        <v>70</v>
      </c>
      <c r="D21" s="51" t="s">
        <v>70</v>
      </c>
      <c r="E21" s="57"/>
      <c r="F21" s="57"/>
      <c r="G21" s="57"/>
      <c r="H21" s="49"/>
      <c r="L21" s="49"/>
      <c r="M21" s="49"/>
    </row>
    <row r="22" spans="1:13" x14ac:dyDescent="0.25">
      <c r="A22" s="51" t="s">
        <v>1462</v>
      </c>
      <c r="B22" s="68" t="s">
        <v>1426</v>
      </c>
      <c r="C22" s="51" t="s">
        <v>70</v>
      </c>
      <c r="D22" s="51" t="s">
        <v>70</v>
      </c>
      <c r="E22" s="57"/>
      <c r="F22" s="57"/>
      <c r="G22" s="57"/>
      <c r="H22" s="49"/>
      <c r="L22" s="49"/>
      <c r="M22" s="49"/>
    </row>
    <row r="23" spans="1:13" x14ac:dyDescent="0.25">
      <c r="A23" s="51" t="s">
        <v>1463</v>
      </c>
      <c r="B23" s="68" t="s">
        <v>1532</v>
      </c>
      <c r="C23" s="51" t="s">
        <v>70</v>
      </c>
      <c r="D23" s="51" t="s">
        <v>70</v>
      </c>
      <c r="E23" s="57"/>
      <c r="F23" s="57"/>
      <c r="G23" s="57"/>
      <c r="H23" s="49"/>
      <c r="L23" s="49"/>
      <c r="M23" s="49"/>
    </row>
    <row r="24" spans="1:13" x14ac:dyDescent="0.25">
      <c r="A24" s="51" t="s">
        <v>1534</v>
      </c>
      <c r="B24" s="68" t="s">
        <v>1533</v>
      </c>
      <c r="C24" s="51" t="s">
        <v>70</v>
      </c>
      <c r="D24" s="51" t="s">
        <v>70</v>
      </c>
      <c r="E24" s="57"/>
      <c r="F24" s="57"/>
      <c r="G24" s="57"/>
      <c r="H24" s="49"/>
      <c r="L24" s="49"/>
      <c r="M24" s="49"/>
    </row>
    <row r="25" spans="1:13" outlineLevel="1" x14ac:dyDescent="0.25">
      <c r="A25" s="51" t="s">
        <v>1464</v>
      </c>
      <c r="B25" s="66"/>
      <c r="E25" s="57"/>
      <c r="F25" s="57"/>
      <c r="G25" s="57"/>
      <c r="H25" s="49"/>
      <c r="L25" s="49"/>
      <c r="M25" s="49"/>
    </row>
    <row r="26" spans="1:13" outlineLevel="1" x14ac:dyDescent="0.25">
      <c r="A26" s="51" t="s">
        <v>1467</v>
      </c>
      <c r="B26" s="66"/>
      <c r="E26" s="57"/>
      <c r="F26" s="57"/>
      <c r="G26" s="57"/>
      <c r="H26" s="49"/>
      <c r="L26" s="49"/>
      <c r="M26" s="49"/>
    </row>
    <row r="27" spans="1:13" outlineLevel="1" x14ac:dyDescent="0.25">
      <c r="A27" s="51" t="s">
        <v>1468</v>
      </c>
      <c r="B27" s="66"/>
      <c r="E27" s="57"/>
      <c r="F27" s="57"/>
      <c r="G27" s="57"/>
      <c r="H27" s="49"/>
      <c r="L27" s="49"/>
      <c r="M27" s="49"/>
    </row>
    <row r="28" spans="1:13" outlineLevel="1" x14ac:dyDescent="0.25">
      <c r="A28" s="51" t="s">
        <v>1469</v>
      </c>
      <c r="B28" s="66"/>
      <c r="E28" s="57"/>
      <c r="F28" s="57"/>
      <c r="G28" s="57"/>
      <c r="H28" s="49"/>
      <c r="L28" s="49"/>
      <c r="M28" s="49"/>
    </row>
    <row r="29" spans="1:13" outlineLevel="1" x14ac:dyDescent="0.25">
      <c r="A29" s="51" t="s">
        <v>1470</v>
      </c>
      <c r="B29" s="66"/>
      <c r="E29" s="57"/>
      <c r="F29" s="57"/>
      <c r="G29" s="57"/>
      <c r="H29" s="49"/>
      <c r="L29" s="49"/>
      <c r="M29" s="49"/>
    </row>
    <row r="30" spans="1:13" outlineLevel="1" x14ac:dyDescent="0.25">
      <c r="A30" s="51" t="s">
        <v>1471</v>
      </c>
      <c r="B30" s="66"/>
      <c r="E30" s="57"/>
      <c r="F30" s="57"/>
      <c r="G30" s="57"/>
      <c r="H30" s="49"/>
      <c r="L30" s="49"/>
      <c r="M30" s="49"/>
    </row>
    <row r="31" spans="1:13" outlineLevel="1" x14ac:dyDescent="0.25">
      <c r="A31" s="51" t="s">
        <v>1472</v>
      </c>
      <c r="B31" s="66"/>
      <c r="E31" s="57"/>
      <c r="F31" s="57"/>
      <c r="G31" s="57"/>
      <c r="H31" s="49"/>
      <c r="L31" s="49"/>
      <c r="M31" s="49"/>
    </row>
    <row r="32" spans="1:13" outlineLevel="1" x14ac:dyDescent="0.25">
      <c r="A32" s="51" t="s">
        <v>1473</v>
      </c>
      <c r="B32" s="66"/>
      <c r="E32" s="57"/>
      <c r="F32" s="57"/>
      <c r="G32" s="57"/>
      <c r="H32" s="49"/>
      <c r="L32" s="49"/>
      <c r="M32" s="49"/>
    </row>
    <row r="33" spans="1:13" ht="18.75" x14ac:dyDescent="0.25">
      <c r="A33" s="63"/>
      <c r="B33" s="62" t="s">
        <v>1466</v>
      </c>
      <c r="C33" s="63"/>
      <c r="D33" s="63"/>
      <c r="E33" s="63"/>
      <c r="F33" s="63"/>
      <c r="G33" s="63"/>
      <c r="H33" s="49"/>
      <c r="L33" s="49"/>
      <c r="M33" s="49"/>
    </row>
    <row r="34" spans="1:13" ht="15" customHeight="1" x14ac:dyDescent="0.25">
      <c r="A34" s="70"/>
      <c r="B34" s="71" t="s">
        <v>1427</v>
      </c>
      <c r="C34" s="70" t="s">
        <v>1544</v>
      </c>
      <c r="D34" s="70" t="s">
        <v>1549</v>
      </c>
      <c r="E34" s="70" t="s">
        <v>1428</v>
      </c>
      <c r="F34" s="73"/>
      <c r="G34" s="73"/>
      <c r="H34" s="49"/>
      <c r="L34" s="49"/>
      <c r="M34" s="49"/>
    </row>
    <row r="35" spans="1:13" x14ac:dyDescent="0.25">
      <c r="A35" s="51" t="s">
        <v>1489</v>
      </c>
      <c r="B35" s="125" t="s">
        <v>1530</v>
      </c>
      <c r="C35" s="125" t="s">
        <v>1545</v>
      </c>
      <c r="D35" s="125" t="s">
        <v>1531</v>
      </c>
      <c r="E35" s="125" t="s">
        <v>1529</v>
      </c>
      <c r="F35" s="126"/>
      <c r="G35" s="126"/>
      <c r="H35" s="49"/>
      <c r="L35" s="49"/>
      <c r="M35" s="49"/>
    </row>
    <row r="36" spans="1:13" x14ac:dyDescent="0.25">
      <c r="A36" s="51" t="s">
        <v>1490</v>
      </c>
      <c r="B36" s="68" t="s">
        <v>1429</v>
      </c>
      <c r="C36" s="51" t="s">
        <v>70</v>
      </c>
      <c r="D36" s="51" t="s">
        <v>70</v>
      </c>
      <c r="E36" s="51" t="s">
        <v>70</v>
      </c>
      <c r="H36" s="49"/>
      <c r="L36" s="49"/>
      <c r="M36" s="49"/>
    </row>
    <row r="37" spans="1:13" x14ac:dyDescent="0.25">
      <c r="A37" s="51" t="s">
        <v>1491</v>
      </c>
      <c r="B37" s="68" t="s">
        <v>1430</v>
      </c>
      <c r="C37" s="51" t="s">
        <v>70</v>
      </c>
      <c r="D37" s="51" t="s">
        <v>70</v>
      </c>
      <c r="E37" s="51" t="s">
        <v>70</v>
      </c>
      <c r="H37" s="49"/>
      <c r="L37" s="49"/>
      <c r="M37" s="49"/>
    </row>
    <row r="38" spans="1:13" x14ac:dyDescent="0.25">
      <c r="A38" s="51" t="s">
        <v>1492</v>
      </c>
      <c r="B38" s="68" t="s">
        <v>1431</v>
      </c>
      <c r="C38" s="51" t="s">
        <v>70</v>
      </c>
      <c r="D38" s="51" t="s">
        <v>70</v>
      </c>
      <c r="E38" s="51" t="s">
        <v>70</v>
      </c>
      <c r="H38" s="49"/>
      <c r="L38" s="49"/>
      <c r="M38" s="49"/>
    </row>
    <row r="39" spans="1:13" x14ac:dyDescent="0.25">
      <c r="A39" s="51" t="s">
        <v>1493</v>
      </c>
      <c r="B39" s="68" t="s">
        <v>1432</v>
      </c>
      <c r="C39" s="51" t="s">
        <v>70</v>
      </c>
      <c r="D39" s="51" t="s">
        <v>70</v>
      </c>
      <c r="E39" s="51" t="s">
        <v>70</v>
      </c>
      <c r="H39" s="49"/>
      <c r="L39" s="49"/>
      <c r="M39" s="49"/>
    </row>
    <row r="40" spans="1:13" x14ac:dyDescent="0.25">
      <c r="A40" s="51" t="s">
        <v>1494</v>
      </c>
      <c r="B40" s="68" t="s">
        <v>1433</v>
      </c>
      <c r="C40" s="51" t="s">
        <v>70</v>
      </c>
      <c r="D40" s="51" t="s">
        <v>70</v>
      </c>
      <c r="E40" s="51" t="s">
        <v>70</v>
      </c>
      <c r="H40" s="49"/>
      <c r="L40" s="49"/>
      <c r="M40" s="49"/>
    </row>
    <row r="41" spans="1:13" x14ac:dyDescent="0.25">
      <c r="A41" s="51" t="s">
        <v>1495</v>
      </c>
      <c r="B41" s="68" t="s">
        <v>1434</v>
      </c>
      <c r="C41" s="51" t="s">
        <v>70</v>
      </c>
      <c r="D41" s="51" t="s">
        <v>70</v>
      </c>
      <c r="E41" s="51" t="s">
        <v>70</v>
      </c>
      <c r="H41" s="49"/>
      <c r="L41" s="49"/>
      <c r="M41" s="49"/>
    </row>
    <row r="42" spans="1:13" x14ac:dyDescent="0.25">
      <c r="A42" s="51" t="s">
        <v>1496</v>
      </c>
      <c r="B42" s="68" t="s">
        <v>1435</v>
      </c>
      <c r="C42" s="51" t="s">
        <v>70</v>
      </c>
      <c r="D42" s="51" t="s">
        <v>70</v>
      </c>
      <c r="E42" s="51" t="s">
        <v>70</v>
      </c>
      <c r="H42" s="49"/>
      <c r="L42" s="49"/>
      <c r="M42" s="49"/>
    </row>
    <row r="43" spans="1:13" x14ac:dyDescent="0.25">
      <c r="A43" s="51" t="s">
        <v>1497</v>
      </c>
      <c r="B43" s="68" t="s">
        <v>1436</v>
      </c>
      <c r="C43" s="51" t="s">
        <v>70</v>
      </c>
      <c r="D43" s="51" t="s">
        <v>70</v>
      </c>
      <c r="E43" s="51" t="s">
        <v>70</v>
      </c>
      <c r="H43" s="49"/>
      <c r="L43" s="49"/>
      <c r="M43" s="49"/>
    </row>
    <row r="44" spans="1:13" x14ac:dyDescent="0.25">
      <c r="A44" s="51" t="s">
        <v>1498</v>
      </c>
      <c r="B44" s="68" t="s">
        <v>1437</v>
      </c>
      <c r="C44" s="51" t="s">
        <v>70</v>
      </c>
      <c r="D44" s="51" t="s">
        <v>70</v>
      </c>
      <c r="E44" s="51" t="s">
        <v>70</v>
      </c>
      <c r="H44" s="49"/>
      <c r="L44" s="49"/>
      <c r="M44" s="49"/>
    </row>
    <row r="45" spans="1:13" x14ac:dyDescent="0.25">
      <c r="A45" s="51" t="s">
        <v>1499</v>
      </c>
      <c r="B45" s="68" t="s">
        <v>1438</v>
      </c>
      <c r="C45" s="51" t="s">
        <v>70</v>
      </c>
      <c r="D45" s="51" t="s">
        <v>70</v>
      </c>
      <c r="E45" s="51" t="s">
        <v>70</v>
      </c>
      <c r="H45" s="49"/>
      <c r="L45" s="49"/>
      <c r="M45" s="49"/>
    </row>
    <row r="46" spans="1:13" x14ac:dyDescent="0.25">
      <c r="A46" s="51" t="s">
        <v>1500</v>
      </c>
      <c r="B46" s="68" t="s">
        <v>1439</v>
      </c>
      <c r="C46" s="51" t="s">
        <v>70</v>
      </c>
      <c r="D46" s="51" t="s">
        <v>70</v>
      </c>
      <c r="E46" s="51" t="s">
        <v>70</v>
      </c>
      <c r="H46" s="49"/>
      <c r="L46" s="49"/>
      <c r="M46" s="49"/>
    </row>
    <row r="47" spans="1:13" x14ac:dyDescent="0.25">
      <c r="A47" s="51" t="s">
        <v>1501</v>
      </c>
      <c r="B47" s="68" t="s">
        <v>1440</v>
      </c>
      <c r="C47" s="51" t="s">
        <v>70</v>
      </c>
      <c r="D47" s="51" t="s">
        <v>70</v>
      </c>
      <c r="E47" s="51" t="s">
        <v>70</v>
      </c>
      <c r="H47" s="49"/>
      <c r="L47" s="49"/>
      <c r="M47" s="49"/>
    </row>
    <row r="48" spans="1:13" x14ac:dyDescent="0.25">
      <c r="A48" s="51" t="s">
        <v>1502</v>
      </c>
      <c r="B48" s="68" t="s">
        <v>1441</v>
      </c>
      <c r="C48" s="51" t="s">
        <v>70</v>
      </c>
      <c r="D48" s="51" t="s">
        <v>70</v>
      </c>
      <c r="E48" s="51" t="s">
        <v>70</v>
      </c>
      <c r="H48" s="49"/>
      <c r="L48" s="49"/>
      <c r="M48" s="49"/>
    </row>
    <row r="49" spans="1:13" x14ac:dyDescent="0.25">
      <c r="A49" s="51" t="s">
        <v>1503</v>
      </c>
      <c r="B49" s="68" t="s">
        <v>1442</v>
      </c>
      <c r="C49" s="51" t="s">
        <v>70</v>
      </c>
      <c r="D49" s="51" t="s">
        <v>70</v>
      </c>
      <c r="E49" s="51" t="s">
        <v>70</v>
      </c>
      <c r="H49" s="49"/>
      <c r="L49" s="49"/>
      <c r="M49" s="49"/>
    </row>
    <row r="50" spans="1:13" x14ac:dyDescent="0.25">
      <c r="A50" s="51" t="s">
        <v>1504</v>
      </c>
      <c r="B50" s="68" t="s">
        <v>1443</v>
      </c>
      <c r="C50" s="51" t="s">
        <v>70</v>
      </c>
      <c r="D50" s="51" t="s">
        <v>70</v>
      </c>
      <c r="E50" s="51" t="s">
        <v>70</v>
      </c>
      <c r="H50" s="49"/>
      <c r="L50" s="49"/>
      <c r="M50" s="49"/>
    </row>
    <row r="51" spans="1:13" x14ac:dyDescent="0.25">
      <c r="A51" s="51" t="s">
        <v>1505</v>
      </c>
      <c r="B51" s="68" t="s">
        <v>1444</v>
      </c>
      <c r="C51" s="51" t="s">
        <v>70</v>
      </c>
      <c r="D51" s="51" t="s">
        <v>70</v>
      </c>
      <c r="E51" s="51" t="s">
        <v>70</v>
      </c>
      <c r="H51" s="49"/>
      <c r="L51" s="49"/>
      <c r="M51" s="49"/>
    </row>
    <row r="52" spans="1:13" x14ac:dyDescent="0.25">
      <c r="A52" s="51" t="s">
        <v>1506</v>
      </c>
      <c r="B52" s="68" t="s">
        <v>1445</v>
      </c>
      <c r="C52" s="51" t="s">
        <v>70</v>
      </c>
      <c r="D52" s="51" t="s">
        <v>70</v>
      </c>
      <c r="E52" s="51" t="s">
        <v>70</v>
      </c>
      <c r="H52" s="49"/>
      <c r="L52" s="49"/>
      <c r="M52" s="49"/>
    </row>
    <row r="53" spans="1:13" x14ac:dyDescent="0.25">
      <c r="A53" s="51" t="s">
        <v>1507</v>
      </c>
      <c r="B53" s="68" t="s">
        <v>1446</v>
      </c>
      <c r="C53" s="51" t="s">
        <v>70</v>
      </c>
      <c r="D53" s="51" t="s">
        <v>70</v>
      </c>
      <c r="E53" s="51" t="s">
        <v>70</v>
      </c>
      <c r="H53" s="49"/>
      <c r="L53" s="49"/>
      <c r="M53" s="49"/>
    </row>
    <row r="54" spans="1:13" x14ac:dyDescent="0.25">
      <c r="A54" s="51" t="s">
        <v>1508</v>
      </c>
      <c r="B54" s="68" t="s">
        <v>1447</v>
      </c>
      <c r="C54" s="51" t="s">
        <v>70</v>
      </c>
      <c r="D54" s="51" t="s">
        <v>70</v>
      </c>
      <c r="E54" s="51" t="s">
        <v>70</v>
      </c>
      <c r="H54" s="49"/>
      <c r="L54" s="49"/>
      <c r="M54" s="49"/>
    </row>
    <row r="55" spans="1:13" x14ac:dyDescent="0.25">
      <c r="A55" s="51" t="s">
        <v>1509</v>
      </c>
      <c r="B55" s="68" t="s">
        <v>1448</v>
      </c>
      <c r="C55" s="51" t="s">
        <v>70</v>
      </c>
      <c r="D55" s="51" t="s">
        <v>70</v>
      </c>
      <c r="E55" s="51" t="s">
        <v>70</v>
      </c>
      <c r="H55" s="49"/>
      <c r="L55" s="49"/>
      <c r="M55" s="49"/>
    </row>
    <row r="56" spans="1:13" x14ac:dyDescent="0.25">
      <c r="A56" s="51" t="s">
        <v>1510</v>
      </c>
      <c r="B56" s="68" t="s">
        <v>1449</v>
      </c>
      <c r="C56" s="51" t="s">
        <v>70</v>
      </c>
      <c r="D56" s="51" t="s">
        <v>70</v>
      </c>
      <c r="E56" s="51" t="s">
        <v>70</v>
      </c>
      <c r="H56" s="49"/>
      <c r="L56" s="49"/>
      <c r="M56" s="49"/>
    </row>
    <row r="57" spans="1:13" x14ac:dyDescent="0.25">
      <c r="A57" s="51" t="s">
        <v>1511</v>
      </c>
      <c r="B57" s="68" t="s">
        <v>1450</v>
      </c>
      <c r="C57" s="51" t="s">
        <v>70</v>
      </c>
      <c r="D57" s="51" t="s">
        <v>70</v>
      </c>
      <c r="E57" s="51" t="s">
        <v>70</v>
      </c>
      <c r="H57" s="49"/>
      <c r="L57" s="49"/>
      <c r="M57" s="49"/>
    </row>
    <row r="58" spans="1:13" x14ac:dyDescent="0.25">
      <c r="A58" s="51" t="s">
        <v>1512</v>
      </c>
      <c r="B58" s="68" t="s">
        <v>1451</v>
      </c>
      <c r="C58" s="51" t="s">
        <v>70</v>
      </c>
      <c r="D58" s="51" t="s">
        <v>70</v>
      </c>
      <c r="E58" s="51" t="s">
        <v>70</v>
      </c>
      <c r="H58" s="49"/>
      <c r="L58" s="49"/>
      <c r="M58" s="49"/>
    </row>
    <row r="59" spans="1:13" x14ac:dyDescent="0.25">
      <c r="A59" s="51" t="s">
        <v>1513</v>
      </c>
      <c r="B59" s="68" t="s">
        <v>1452</v>
      </c>
      <c r="C59" s="51" t="s">
        <v>70</v>
      </c>
      <c r="D59" s="51" t="s">
        <v>70</v>
      </c>
      <c r="E59" s="51" t="s">
        <v>70</v>
      </c>
      <c r="H59" s="49"/>
      <c r="L59" s="49"/>
      <c r="M59" s="49"/>
    </row>
    <row r="60" spans="1:13" outlineLevel="1" x14ac:dyDescent="0.25">
      <c r="A60" s="51" t="s">
        <v>1474</v>
      </c>
      <c r="B60" s="68"/>
      <c r="E60" s="68"/>
      <c r="F60" s="68"/>
      <c r="G60" s="68"/>
      <c r="H60" s="49"/>
      <c r="L60" s="49"/>
      <c r="M60" s="49"/>
    </row>
    <row r="61" spans="1:13" outlineLevel="1" x14ac:dyDescent="0.25">
      <c r="A61" s="51" t="s">
        <v>1475</v>
      </c>
      <c r="B61" s="68"/>
      <c r="E61" s="68"/>
      <c r="F61" s="68"/>
      <c r="G61" s="68"/>
      <c r="H61" s="49"/>
      <c r="L61" s="49"/>
      <c r="M61" s="49"/>
    </row>
    <row r="62" spans="1:13" outlineLevel="1" x14ac:dyDescent="0.25">
      <c r="A62" s="51" t="s">
        <v>1476</v>
      </c>
      <c r="B62" s="68"/>
      <c r="E62" s="68"/>
      <c r="F62" s="68"/>
      <c r="G62" s="68"/>
      <c r="H62" s="49"/>
      <c r="L62" s="49"/>
      <c r="M62" s="49"/>
    </row>
    <row r="63" spans="1:13" outlineLevel="1" x14ac:dyDescent="0.25">
      <c r="A63" s="51" t="s">
        <v>1477</v>
      </c>
      <c r="B63" s="68"/>
      <c r="E63" s="68"/>
      <c r="F63" s="68"/>
      <c r="G63" s="68"/>
      <c r="H63" s="49"/>
      <c r="L63" s="49"/>
      <c r="M63" s="49"/>
    </row>
    <row r="64" spans="1:13" outlineLevel="1" x14ac:dyDescent="0.25">
      <c r="A64" s="51" t="s">
        <v>1478</v>
      </c>
      <c r="B64" s="68"/>
      <c r="E64" s="68"/>
      <c r="F64" s="68"/>
      <c r="G64" s="68"/>
      <c r="H64" s="49"/>
      <c r="L64" s="49"/>
      <c r="M64" s="49"/>
    </row>
    <row r="65" spans="1:14" outlineLevel="1" x14ac:dyDescent="0.25">
      <c r="A65" s="51" t="s">
        <v>1479</v>
      </c>
      <c r="B65" s="68"/>
      <c r="E65" s="68"/>
      <c r="F65" s="68"/>
      <c r="G65" s="68"/>
      <c r="H65" s="49"/>
      <c r="L65" s="49"/>
      <c r="M65" s="49"/>
    </row>
    <row r="66" spans="1:14" outlineLevel="1" x14ac:dyDescent="0.25">
      <c r="A66" s="51" t="s">
        <v>1480</v>
      </c>
      <c r="B66" s="68"/>
      <c r="E66" s="68"/>
      <c r="F66" s="68"/>
      <c r="G66" s="68"/>
      <c r="H66" s="49"/>
      <c r="L66" s="49"/>
      <c r="M66" s="49"/>
    </row>
    <row r="67" spans="1:14" outlineLevel="1" x14ac:dyDescent="0.25">
      <c r="A67" s="51" t="s">
        <v>1481</v>
      </c>
      <c r="B67" s="68"/>
      <c r="E67" s="68"/>
      <c r="F67" s="68"/>
      <c r="G67" s="68"/>
      <c r="H67" s="49"/>
      <c r="L67" s="49"/>
      <c r="M67" s="49"/>
    </row>
    <row r="68" spans="1:14" outlineLevel="1" x14ac:dyDescent="0.25">
      <c r="A68" s="51" t="s">
        <v>1482</v>
      </c>
      <c r="B68" s="68"/>
      <c r="E68" s="68"/>
      <c r="F68" s="68"/>
      <c r="G68" s="68"/>
      <c r="H68" s="49"/>
      <c r="L68" s="49"/>
      <c r="M68" s="49"/>
    </row>
    <row r="69" spans="1:14" outlineLevel="1" x14ac:dyDescent="0.25">
      <c r="A69" s="51" t="s">
        <v>1483</v>
      </c>
      <c r="B69" s="68"/>
      <c r="E69" s="68"/>
      <c r="F69" s="68"/>
      <c r="G69" s="68"/>
      <c r="H69" s="49"/>
      <c r="L69" s="49"/>
      <c r="M69" s="49"/>
    </row>
    <row r="70" spans="1:14" outlineLevel="1" x14ac:dyDescent="0.25">
      <c r="A70" s="51" t="s">
        <v>1484</v>
      </c>
      <c r="B70" s="68"/>
      <c r="E70" s="68"/>
      <c r="F70" s="68"/>
      <c r="G70" s="68"/>
      <c r="H70" s="49"/>
      <c r="L70" s="49"/>
      <c r="M70" s="49"/>
    </row>
    <row r="71" spans="1:14" outlineLevel="1" x14ac:dyDescent="0.25">
      <c r="A71" s="51" t="s">
        <v>1485</v>
      </c>
      <c r="B71" s="68"/>
      <c r="E71" s="68"/>
      <c r="F71" s="68"/>
      <c r="G71" s="68"/>
      <c r="H71" s="49"/>
      <c r="L71" s="49"/>
      <c r="M71" s="49"/>
    </row>
    <row r="72" spans="1:14" outlineLevel="1" x14ac:dyDescent="0.25">
      <c r="A72" s="51" t="s">
        <v>1486</v>
      </c>
      <c r="B72" s="68"/>
      <c r="E72" s="68"/>
      <c r="F72" s="68"/>
      <c r="G72" s="68"/>
      <c r="H72" s="49"/>
      <c r="L72" s="49"/>
      <c r="M72" s="49"/>
    </row>
    <row r="73" spans="1:14" ht="18.75" x14ac:dyDescent="0.25">
      <c r="A73" s="63"/>
      <c r="B73" s="62" t="s">
        <v>1488</v>
      </c>
      <c r="C73" s="63"/>
      <c r="D73" s="63"/>
      <c r="E73" s="63"/>
      <c r="F73" s="63"/>
      <c r="G73" s="63"/>
      <c r="H73" s="49"/>
    </row>
    <row r="74" spans="1:14" ht="15" customHeight="1" x14ac:dyDescent="0.25">
      <c r="A74" s="70"/>
      <c r="B74" s="71" t="s">
        <v>806</v>
      </c>
      <c r="C74" s="70" t="s">
        <v>1553</v>
      </c>
      <c r="D74" s="70"/>
      <c r="E74" s="73"/>
      <c r="F74" s="73"/>
      <c r="G74" s="73"/>
      <c r="H74" s="81"/>
      <c r="I74" s="81"/>
      <c r="J74" s="81"/>
      <c r="K74" s="81"/>
      <c r="L74" s="81"/>
      <c r="M74" s="81"/>
      <c r="N74" s="81"/>
    </row>
    <row r="75" spans="1:14" x14ac:dyDescent="0.25">
      <c r="A75" s="51" t="s">
        <v>1514</v>
      </c>
      <c r="B75" s="51" t="s">
        <v>1535</v>
      </c>
      <c r="C75" s="271" t="s">
        <v>70</v>
      </c>
      <c r="H75" s="49"/>
    </row>
    <row r="76" spans="1:14" x14ac:dyDescent="0.25">
      <c r="A76" s="51" t="s">
        <v>1515</v>
      </c>
      <c r="B76" s="51" t="s">
        <v>1551</v>
      </c>
      <c r="C76" s="51" t="s">
        <v>70</v>
      </c>
      <c r="H76" s="49"/>
    </row>
    <row r="77" spans="1:14" outlineLevel="1" x14ac:dyDescent="0.25">
      <c r="A77" s="51" t="s">
        <v>1516</v>
      </c>
      <c r="H77" s="49"/>
    </row>
    <row r="78" spans="1:14" outlineLevel="1" x14ac:dyDescent="0.25">
      <c r="A78" s="51" t="s">
        <v>1517</v>
      </c>
      <c r="H78" s="49"/>
    </row>
    <row r="79" spans="1:14" outlineLevel="1" x14ac:dyDescent="0.25">
      <c r="A79" s="51" t="s">
        <v>1518</v>
      </c>
      <c r="H79" s="49"/>
    </row>
    <row r="80" spans="1:14" outlineLevel="1" x14ac:dyDescent="0.25">
      <c r="A80" s="51" t="s">
        <v>1519</v>
      </c>
      <c r="H80" s="49"/>
    </row>
    <row r="81" spans="1:8" x14ac:dyDescent="0.25">
      <c r="A81" s="70"/>
      <c r="B81" s="71" t="s">
        <v>1520</v>
      </c>
      <c r="C81" s="70" t="s">
        <v>502</v>
      </c>
      <c r="D81" s="70" t="s">
        <v>503</v>
      </c>
      <c r="E81" s="73" t="s">
        <v>818</v>
      </c>
      <c r="F81" s="73" t="s">
        <v>1003</v>
      </c>
      <c r="G81" s="73" t="s">
        <v>1543</v>
      </c>
      <c r="H81" s="49"/>
    </row>
    <row r="82" spans="1:8" x14ac:dyDescent="0.25">
      <c r="A82" s="51" t="s">
        <v>1521</v>
      </c>
      <c r="B82" s="51" t="s">
        <v>1610</v>
      </c>
      <c r="C82" s="271" t="s">
        <v>70</v>
      </c>
      <c r="D82" s="271" t="s">
        <v>70</v>
      </c>
      <c r="E82" s="271" t="s">
        <v>70</v>
      </c>
      <c r="F82" s="271" t="s">
        <v>70</v>
      </c>
      <c r="G82" s="271" t="s">
        <v>70</v>
      </c>
      <c r="H82" s="49"/>
    </row>
    <row r="83" spans="1:8" x14ac:dyDescent="0.25">
      <c r="A83" s="51" t="s">
        <v>1522</v>
      </c>
      <c r="B83" s="51" t="s">
        <v>1540</v>
      </c>
      <c r="C83" s="51" t="s">
        <v>70</v>
      </c>
      <c r="D83" s="51" t="s">
        <v>70</v>
      </c>
      <c r="E83" s="51" t="s">
        <v>70</v>
      </c>
      <c r="F83" s="51" t="s">
        <v>70</v>
      </c>
      <c r="G83" s="51" t="s">
        <v>70</v>
      </c>
      <c r="H83" s="49"/>
    </row>
    <row r="84" spans="1:8" x14ac:dyDescent="0.25">
      <c r="A84" s="51" t="s">
        <v>1523</v>
      </c>
      <c r="B84" s="51" t="s">
        <v>1538</v>
      </c>
      <c r="C84" s="51" t="s">
        <v>70</v>
      </c>
      <c r="D84" s="51" t="s">
        <v>70</v>
      </c>
      <c r="E84" s="51" t="s">
        <v>70</v>
      </c>
      <c r="F84" s="51" t="s">
        <v>70</v>
      </c>
      <c r="G84" s="51" t="s">
        <v>70</v>
      </c>
      <c r="H84" s="49"/>
    </row>
    <row r="85" spans="1:8" x14ac:dyDescent="0.25">
      <c r="A85" s="51" t="s">
        <v>1524</v>
      </c>
      <c r="B85" s="51" t="s">
        <v>1539</v>
      </c>
      <c r="C85" s="51" t="s">
        <v>70</v>
      </c>
      <c r="D85" s="51" t="s">
        <v>70</v>
      </c>
      <c r="E85" s="51" t="s">
        <v>70</v>
      </c>
      <c r="F85" s="51" t="s">
        <v>70</v>
      </c>
      <c r="G85" s="51" t="s">
        <v>70</v>
      </c>
      <c r="H85" s="49"/>
    </row>
    <row r="86" spans="1:8" x14ac:dyDescent="0.25">
      <c r="A86" s="51" t="s">
        <v>1542</v>
      </c>
      <c r="B86" s="51" t="s">
        <v>1541</v>
      </c>
      <c r="C86" s="51" t="s">
        <v>70</v>
      </c>
      <c r="D86" s="51" t="s">
        <v>70</v>
      </c>
      <c r="E86" s="51" t="s">
        <v>70</v>
      </c>
      <c r="F86" s="51" t="s">
        <v>70</v>
      </c>
      <c r="G86" s="51" t="s">
        <v>70</v>
      </c>
      <c r="H86" s="49"/>
    </row>
    <row r="87" spans="1:8" outlineLevel="1" x14ac:dyDescent="0.25">
      <c r="A87" s="51" t="s">
        <v>1525</v>
      </c>
      <c r="H87" s="49"/>
    </row>
    <row r="88" spans="1:8" outlineLevel="1" x14ac:dyDescent="0.25">
      <c r="A88" s="51" t="s">
        <v>1526</v>
      </c>
      <c r="H88" s="49"/>
    </row>
    <row r="89" spans="1:8" outlineLevel="1" x14ac:dyDescent="0.25">
      <c r="A89" s="51" t="s">
        <v>1527</v>
      </c>
      <c r="H89" s="49"/>
    </row>
    <row r="90" spans="1:8" outlineLevel="1" x14ac:dyDescent="0.25">
      <c r="A90" s="51" t="s">
        <v>1528</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1400-000000000000}"/>
    <hyperlink ref="B7" location="'E. Optional ECB-ECAIs data'!B12" display="1. Additional information on the programme" xr:uid="{00000000-0004-0000-1400-000001000000}"/>
    <hyperlink ref="B9" location="'E. Optional ECB-ECAIs data'!B73" display="3.  Additional information on the asset distribution" xr:uid="{00000000-0004-0000-14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243386"/>
  </sheetPr>
  <dimension ref="A1:G596"/>
  <sheetViews>
    <sheetView topLeftCell="B1" zoomScaleNormal="100" workbookViewId="0">
      <selection activeCell="D593" sqref="D593"/>
    </sheetView>
  </sheetViews>
  <sheetFormatPr defaultRowHeight="15" x14ac:dyDescent="0.25"/>
  <cols>
    <col min="1" max="1" width="13.28515625" customWidth="1"/>
    <col min="2" max="2" width="60.5703125" bestFit="1" customWidth="1"/>
    <col min="3" max="7" width="41" customWidth="1"/>
  </cols>
  <sheetData>
    <row r="1" spans="1:7" ht="45" customHeight="1" x14ac:dyDescent="0.25">
      <c r="A1" s="619" t="s">
        <v>1556</v>
      </c>
      <c r="B1" s="619"/>
    </row>
    <row r="2" spans="1:7" ht="31.5" x14ac:dyDescent="0.25">
      <c r="A2" s="174" t="s">
        <v>2510</v>
      </c>
      <c r="B2" s="174"/>
      <c r="C2" s="49"/>
      <c r="D2" s="49"/>
      <c r="E2" s="49"/>
      <c r="F2" s="208" t="s">
        <v>2065</v>
      </c>
      <c r="G2" s="84"/>
    </row>
    <row r="3" spans="1:7" ht="15.75" thickBot="1" x14ac:dyDescent="0.3">
      <c r="A3" s="49"/>
      <c r="B3" s="50"/>
      <c r="C3" s="50"/>
      <c r="D3" s="49"/>
      <c r="E3" s="49"/>
      <c r="F3" s="49"/>
      <c r="G3" s="49"/>
    </row>
    <row r="4" spans="1:7" ht="19.5" thickBot="1" x14ac:dyDescent="0.3">
      <c r="A4" s="213"/>
      <c r="B4" s="214" t="s">
        <v>58</v>
      </c>
      <c r="C4" s="215" t="s">
        <v>59</v>
      </c>
      <c r="D4" s="213"/>
      <c r="E4" s="213"/>
      <c r="F4" s="211"/>
      <c r="G4" s="211"/>
    </row>
    <row r="5" spans="1:7" x14ac:dyDescent="0.25">
      <c r="A5" s="212"/>
      <c r="B5" s="212"/>
      <c r="C5" s="212"/>
      <c r="D5" s="212"/>
      <c r="E5" s="212"/>
      <c r="F5" s="212"/>
      <c r="G5" s="212"/>
    </row>
    <row r="6" spans="1:7" ht="18.75" x14ac:dyDescent="0.25">
      <c r="A6" s="216"/>
      <c r="B6" s="621" t="s">
        <v>2511</v>
      </c>
      <c r="C6" s="622"/>
      <c r="D6" s="271"/>
      <c r="E6" s="217"/>
      <c r="F6" s="217"/>
      <c r="G6" s="217"/>
    </row>
    <row r="7" spans="1:7" x14ac:dyDescent="0.25">
      <c r="A7" s="322"/>
      <c r="B7" s="623" t="s">
        <v>1676</v>
      </c>
      <c r="C7" s="623"/>
      <c r="D7" s="319"/>
      <c r="E7" s="212"/>
      <c r="F7" s="212"/>
      <c r="G7" s="212"/>
    </row>
    <row r="8" spans="1:7" x14ac:dyDescent="0.25">
      <c r="A8" s="212"/>
      <c r="B8" s="624" t="s">
        <v>1677</v>
      </c>
      <c r="C8" s="625"/>
      <c r="D8" s="319"/>
      <c r="E8" s="212"/>
      <c r="F8" s="212"/>
      <c r="G8" s="212"/>
    </row>
    <row r="9" spans="1:7" x14ac:dyDescent="0.25">
      <c r="A9" s="212"/>
      <c r="B9" s="626" t="s">
        <v>1678</v>
      </c>
      <c r="C9" s="627"/>
      <c r="D9" s="319"/>
      <c r="E9" s="212"/>
      <c r="F9" s="212"/>
      <c r="G9" s="212"/>
    </row>
    <row r="10" spans="1:7" ht="15.75" thickBot="1" x14ac:dyDescent="0.3">
      <c r="A10" s="212"/>
      <c r="B10" s="628" t="s">
        <v>1679</v>
      </c>
      <c r="C10" s="629"/>
      <c r="D10" s="271"/>
      <c r="E10" s="212"/>
      <c r="F10" s="212"/>
      <c r="G10" s="212"/>
    </row>
    <row r="11" spans="1:7" x14ac:dyDescent="0.25">
      <c r="A11" s="212"/>
      <c r="B11" s="321"/>
      <c r="C11" s="320"/>
      <c r="D11" s="212"/>
      <c r="E11" s="212"/>
      <c r="F11" s="212"/>
      <c r="G11" s="212"/>
    </row>
    <row r="12" spans="1:7" x14ac:dyDescent="0.25">
      <c r="A12" s="212"/>
      <c r="B12" s="218"/>
      <c r="C12" s="212"/>
      <c r="D12" s="212"/>
      <c r="E12" s="212"/>
      <c r="F12" s="212"/>
      <c r="G12" s="212"/>
    </row>
    <row r="13" spans="1:7" x14ac:dyDescent="0.25">
      <c r="A13" s="212"/>
      <c r="B13" s="218"/>
      <c r="C13" s="212"/>
      <c r="D13" s="212"/>
      <c r="E13" s="212"/>
      <c r="F13" s="212"/>
      <c r="G13" s="212"/>
    </row>
    <row r="14" spans="1:7" ht="18.75" customHeight="1" x14ac:dyDescent="0.25">
      <c r="A14" s="62"/>
      <c r="B14" s="620" t="s">
        <v>1676</v>
      </c>
      <c r="C14" s="620"/>
      <c r="D14" s="62"/>
      <c r="E14" s="62"/>
      <c r="F14" s="62"/>
      <c r="G14" s="62"/>
    </row>
    <row r="15" spans="1:7" x14ac:dyDescent="0.25">
      <c r="A15" s="70"/>
      <c r="B15" s="70" t="s">
        <v>1680</v>
      </c>
      <c r="C15" s="70" t="s">
        <v>100</v>
      </c>
      <c r="D15" s="70" t="s">
        <v>1681</v>
      </c>
      <c r="E15" s="70"/>
      <c r="F15" s="70" t="s">
        <v>1682</v>
      </c>
      <c r="G15" s="70" t="s">
        <v>1683</v>
      </c>
    </row>
    <row r="16" spans="1:7" x14ac:dyDescent="0.25">
      <c r="A16" s="212" t="s">
        <v>1684</v>
      </c>
      <c r="B16" s="210" t="s">
        <v>1685</v>
      </c>
      <c r="C16" s="329">
        <v>17125.566727199999</v>
      </c>
      <c r="D16" s="330">
        <v>1381</v>
      </c>
      <c r="E16" s="209"/>
      <c r="F16" s="239">
        <f>IF(OR('B1. HTT Mortgage Assets'!$C$15=0,C16="[For completion]"),"",C16/'B1. HTT Mortgage Assets'!$C$15)</f>
        <v>0.25692674490625755</v>
      </c>
      <c r="G16" s="239">
        <f>IF(OR('B1. HTT Mortgage Assets'!$F$28=0,D16="[For completion]"),"",D16/'B1. HTT Mortgage Assets'!$F$28)</f>
        <v>5.8715986394557822E-2</v>
      </c>
    </row>
    <row r="17" spans="1:7" x14ac:dyDescent="0.25">
      <c r="A17" s="212" t="s">
        <v>1687</v>
      </c>
      <c r="B17" s="229" t="s">
        <v>2422</v>
      </c>
      <c r="C17" s="329">
        <v>38443.432083699998</v>
      </c>
      <c r="D17" s="330">
        <v>6524</v>
      </c>
      <c r="E17" s="209"/>
      <c r="F17" s="239">
        <f>IF(OR('B1. HTT Mortgage Assets'!$C$15=0,C17="[For completion]"),"",C17/'B1. HTT Mortgage Assets'!$C$15)</f>
        <v>0.57674855528151758</v>
      </c>
      <c r="G17" s="239">
        <f>IF(OR('B1. HTT Mortgage Assets'!$F$28=0,D17="[For completion]"),"",D17/'B1. HTT Mortgage Assets'!$F$28)</f>
        <v>0.27738095238095239</v>
      </c>
    </row>
    <row r="18" spans="1:7" x14ac:dyDescent="0.25">
      <c r="A18" s="212" t="s">
        <v>1688</v>
      </c>
      <c r="B18" s="229" t="s">
        <v>1690</v>
      </c>
      <c r="C18" s="329">
        <v>0</v>
      </c>
      <c r="D18" s="330">
        <v>0</v>
      </c>
      <c r="E18" s="209"/>
      <c r="F18" s="239">
        <f>IF(OR('B1. HTT Mortgage Assets'!$C$15=0,C18="[For completion]"),"",C18/'B1. HTT Mortgage Assets'!$C$15)</f>
        <v>0</v>
      </c>
      <c r="G18" s="239">
        <f>IF(OR('B1. HTT Mortgage Assets'!$F$28=0,D18="[For completion]"),"",D18/'B1. HTT Mortgage Assets'!$F$28)</f>
        <v>0</v>
      </c>
    </row>
    <row r="19" spans="1:7" x14ac:dyDescent="0.25">
      <c r="A19" s="271" t="s">
        <v>1689</v>
      </c>
      <c r="B19" s="229" t="s">
        <v>2028</v>
      </c>
      <c r="C19" s="245">
        <f>SUM(C16:C18)</f>
        <v>55568.998810899997</v>
      </c>
      <c r="D19" s="243">
        <v>0</v>
      </c>
      <c r="E19" s="209"/>
      <c r="F19" s="239">
        <v>0</v>
      </c>
      <c r="G19" s="239">
        <v>0</v>
      </c>
    </row>
    <row r="20" spans="1:7" x14ac:dyDescent="0.25">
      <c r="A20" s="229" t="s">
        <v>2488</v>
      </c>
      <c r="B20" s="226" t="s">
        <v>137</v>
      </c>
      <c r="C20" s="331"/>
      <c r="D20" s="331"/>
      <c r="E20" s="209"/>
      <c r="F20" s="229"/>
      <c r="G20" s="229"/>
    </row>
    <row r="21" spans="1:7" x14ac:dyDescent="0.25">
      <c r="A21" s="229" t="s">
        <v>2489</v>
      </c>
      <c r="B21" s="226" t="s">
        <v>137</v>
      </c>
      <c r="C21" s="331"/>
      <c r="D21" s="331"/>
      <c r="E21" s="209"/>
      <c r="F21" s="229"/>
      <c r="G21" s="229"/>
    </row>
    <row r="22" spans="1:7" x14ac:dyDescent="0.25">
      <c r="A22" s="229" t="s">
        <v>2490</v>
      </c>
      <c r="B22" s="226" t="s">
        <v>137</v>
      </c>
      <c r="C22" s="331"/>
      <c r="D22" s="331"/>
      <c r="E22" s="209"/>
      <c r="F22" s="229"/>
      <c r="G22" s="229"/>
    </row>
    <row r="23" spans="1:7" x14ac:dyDescent="0.25">
      <c r="A23" s="229" t="s">
        <v>2491</v>
      </c>
      <c r="B23" s="226" t="s">
        <v>137</v>
      </c>
      <c r="C23" s="331"/>
      <c r="D23" s="331"/>
      <c r="E23" s="209"/>
      <c r="F23" s="229"/>
      <c r="G23" s="229"/>
    </row>
    <row r="24" spans="1:7" x14ac:dyDescent="0.25">
      <c r="A24" s="229" t="s">
        <v>2492</v>
      </c>
      <c r="B24" s="226" t="s">
        <v>137</v>
      </c>
      <c r="C24" s="331"/>
      <c r="D24" s="331"/>
      <c r="E24" s="209"/>
      <c r="F24" s="229"/>
      <c r="G24" s="229"/>
    </row>
    <row r="25" spans="1:7" ht="18.75" x14ac:dyDescent="0.25">
      <c r="A25" s="62"/>
      <c r="B25" s="620" t="s">
        <v>1677</v>
      </c>
      <c r="C25" s="620"/>
      <c r="D25" s="62"/>
      <c r="E25" s="62"/>
      <c r="F25" s="62"/>
      <c r="G25" s="62"/>
    </row>
    <row r="26" spans="1:7" x14ac:dyDescent="0.25">
      <c r="A26" s="70"/>
      <c r="B26" s="70" t="s">
        <v>1691</v>
      </c>
      <c r="C26" s="70" t="s">
        <v>100</v>
      </c>
      <c r="D26" s="70"/>
      <c r="E26" s="70"/>
      <c r="F26" s="70" t="s">
        <v>1692</v>
      </c>
      <c r="G26" s="70"/>
    </row>
    <row r="27" spans="1:7" x14ac:dyDescent="0.25">
      <c r="A27" s="222" t="s">
        <v>1693</v>
      </c>
      <c r="B27" s="222" t="s">
        <v>472</v>
      </c>
      <c r="C27" s="332">
        <v>54023.284902539999</v>
      </c>
      <c r="D27" s="240"/>
      <c r="E27" s="222"/>
      <c r="F27" s="239">
        <f>IF($C$30=0,"",IF(C27="[For completion]","",C27/$C$30))</f>
        <v>0.97218388055505511</v>
      </c>
      <c r="G27" s="209"/>
    </row>
    <row r="28" spans="1:7" x14ac:dyDescent="0.25">
      <c r="A28" s="222" t="s">
        <v>1694</v>
      </c>
      <c r="B28" s="222" t="s">
        <v>474</v>
      </c>
      <c r="C28" s="332">
        <v>1545.71390836</v>
      </c>
      <c r="D28" s="240"/>
      <c r="E28" s="222"/>
      <c r="F28" s="239">
        <f t="shared" ref="F28:F29" si="0">IF($C$30=0,"",IF(C28="[For completion]","",C28/$C$30))</f>
        <v>2.7816119444944984E-2</v>
      </c>
      <c r="G28" s="209"/>
    </row>
    <row r="29" spans="1:7" x14ac:dyDescent="0.25">
      <c r="A29" s="222" t="s">
        <v>1695</v>
      </c>
      <c r="B29" s="222" t="s">
        <v>133</v>
      </c>
      <c r="C29" s="332">
        <v>0</v>
      </c>
      <c r="D29" s="240"/>
      <c r="E29" s="222"/>
      <c r="F29" s="239">
        <f t="shared" si="0"/>
        <v>0</v>
      </c>
      <c r="G29" s="209"/>
    </row>
    <row r="30" spans="1:7" x14ac:dyDescent="0.25">
      <c r="A30" s="222" t="s">
        <v>1696</v>
      </c>
      <c r="B30" s="224" t="s">
        <v>135</v>
      </c>
      <c r="C30" s="240">
        <f>SUM(C27:C29)</f>
        <v>55568.998810899997</v>
      </c>
      <c r="D30" s="222"/>
      <c r="E30" s="222"/>
      <c r="F30" s="237">
        <v>0</v>
      </c>
      <c r="G30" s="209"/>
    </row>
    <row r="31" spans="1:7" x14ac:dyDescent="0.25">
      <c r="A31" s="222" t="s">
        <v>1697</v>
      </c>
      <c r="B31" s="226" t="s">
        <v>1412</v>
      </c>
      <c r="C31" s="332"/>
      <c r="D31" s="222"/>
      <c r="E31" s="222"/>
      <c r="F31" s="239">
        <f>IF($C$30=0,"",IF(C31="[For completion]","",C31/$C$30))</f>
        <v>0</v>
      </c>
      <c r="G31" s="209"/>
    </row>
    <row r="32" spans="1:7" x14ac:dyDescent="0.25">
      <c r="A32" s="222" t="s">
        <v>1698</v>
      </c>
      <c r="B32" s="226" t="s">
        <v>2493</v>
      </c>
      <c r="C32" s="332"/>
      <c r="D32" s="222"/>
      <c r="E32" s="222"/>
      <c r="F32" s="239">
        <f t="shared" ref="F32:F39" si="1">IF($C$30=0,"",IF(C32="[For completion]","",C32/$C$30))</f>
        <v>0</v>
      </c>
      <c r="G32" s="57"/>
    </row>
    <row r="33" spans="1:7" x14ac:dyDescent="0.25">
      <c r="A33" s="222" t="s">
        <v>1699</v>
      </c>
      <c r="B33" s="226" t="s">
        <v>2494</v>
      </c>
      <c r="C33" s="332"/>
      <c r="D33" s="222"/>
      <c r="E33" s="222"/>
      <c r="F33" s="239">
        <f>IF($C$30=0,"",IF(C33="[For completion]","",C33/$C$30))</f>
        <v>0</v>
      </c>
      <c r="G33" s="57"/>
    </row>
    <row r="34" spans="1:7" x14ac:dyDescent="0.25">
      <c r="A34" s="222" t="s">
        <v>1700</v>
      </c>
      <c r="B34" s="226" t="s">
        <v>2495</v>
      </c>
      <c r="C34" s="332"/>
      <c r="D34" s="222"/>
      <c r="E34" s="222"/>
      <c r="F34" s="239">
        <f t="shared" si="1"/>
        <v>0</v>
      </c>
      <c r="G34" s="57"/>
    </row>
    <row r="35" spans="1:7" x14ac:dyDescent="0.25">
      <c r="A35" s="222" t="s">
        <v>1701</v>
      </c>
      <c r="B35" s="226" t="s">
        <v>2029</v>
      </c>
      <c r="C35" s="332"/>
      <c r="D35" s="222"/>
      <c r="E35" s="222"/>
      <c r="F35" s="239">
        <f t="shared" si="1"/>
        <v>0</v>
      </c>
      <c r="G35" s="57"/>
    </row>
    <row r="36" spans="1:7" x14ac:dyDescent="0.25">
      <c r="A36" s="222" t="s">
        <v>1702</v>
      </c>
      <c r="B36" s="226" t="s">
        <v>2496</v>
      </c>
      <c r="C36" s="332"/>
      <c r="D36" s="222"/>
      <c r="E36" s="222"/>
      <c r="F36" s="239">
        <f t="shared" si="1"/>
        <v>0</v>
      </c>
      <c r="G36" s="217"/>
    </row>
    <row r="37" spans="1:7" x14ac:dyDescent="0.25">
      <c r="A37" s="222" t="s">
        <v>1703</v>
      </c>
      <c r="B37" s="226" t="s">
        <v>2497</v>
      </c>
      <c r="C37" s="332"/>
      <c r="D37" s="222"/>
      <c r="E37" s="222"/>
      <c r="F37" s="239">
        <f t="shared" si="1"/>
        <v>0</v>
      </c>
      <c r="G37" s="57"/>
    </row>
    <row r="38" spans="1:7" x14ac:dyDescent="0.25">
      <c r="A38" s="222" t="s">
        <v>1704</v>
      </c>
      <c r="B38" s="226" t="s">
        <v>2498</v>
      </c>
      <c r="C38" s="332"/>
      <c r="D38" s="222"/>
      <c r="E38" s="222"/>
      <c r="F38" s="239">
        <f t="shared" si="1"/>
        <v>0</v>
      </c>
      <c r="G38" s="57"/>
    </row>
    <row r="39" spans="1:7" x14ac:dyDescent="0.25">
      <c r="A39" s="222" t="s">
        <v>1705</v>
      </c>
      <c r="B39" s="226" t="s">
        <v>2030</v>
      </c>
      <c r="C39" s="332"/>
      <c r="D39" s="222"/>
      <c r="E39" s="209"/>
      <c r="F39" s="239">
        <f t="shared" si="1"/>
        <v>0</v>
      </c>
      <c r="G39" s="57"/>
    </row>
    <row r="40" spans="1:7" x14ac:dyDescent="0.25">
      <c r="A40" s="222" t="s">
        <v>1706</v>
      </c>
      <c r="B40" s="334" t="s">
        <v>137</v>
      </c>
      <c r="C40" s="332"/>
      <c r="D40" s="222"/>
      <c r="E40" s="209"/>
      <c r="F40" s="229"/>
      <c r="G40" s="229"/>
    </row>
    <row r="41" spans="1:7" x14ac:dyDescent="0.25">
      <c r="A41" s="222" t="s">
        <v>1707</v>
      </c>
      <c r="B41" s="334" t="s">
        <v>137</v>
      </c>
      <c r="C41" s="333"/>
      <c r="D41" s="221"/>
      <c r="E41" s="209"/>
      <c r="F41" s="229"/>
      <c r="G41" s="229"/>
    </row>
    <row r="42" spans="1:7" x14ac:dyDescent="0.25">
      <c r="A42" s="222" t="s">
        <v>1708</v>
      </c>
      <c r="B42" s="334" t="s">
        <v>137</v>
      </c>
      <c r="C42" s="333"/>
      <c r="D42" s="221"/>
      <c r="E42" s="221"/>
      <c r="F42" s="229"/>
      <c r="G42" s="229"/>
    </row>
    <row r="43" spans="1:7" x14ac:dyDescent="0.25">
      <c r="A43" s="222" t="s">
        <v>1709</v>
      </c>
      <c r="B43" s="334" t="s">
        <v>137</v>
      </c>
      <c r="C43" s="333"/>
      <c r="D43" s="221"/>
      <c r="E43" s="221"/>
      <c r="F43" s="229"/>
      <c r="G43" s="229"/>
    </row>
    <row r="44" spans="1:7" x14ac:dyDescent="0.25">
      <c r="A44" s="222" t="s">
        <v>1710</v>
      </c>
      <c r="B44" s="334" t="s">
        <v>137</v>
      </c>
      <c r="C44" s="333"/>
      <c r="D44" s="221"/>
      <c r="E44" s="221"/>
      <c r="F44" s="229"/>
      <c r="G44" s="229"/>
    </row>
    <row r="45" spans="1:7" x14ac:dyDescent="0.25">
      <c r="A45" s="222" t="s">
        <v>1711</v>
      </c>
      <c r="B45" s="334" t="s">
        <v>137</v>
      </c>
      <c r="C45" s="333"/>
      <c r="D45" s="221"/>
      <c r="E45" s="221"/>
      <c r="F45" s="229"/>
      <c r="G45" s="229"/>
    </row>
    <row r="46" spans="1:7" x14ac:dyDescent="0.25">
      <c r="A46" s="222" t="s">
        <v>1712</v>
      </c>
      <c r="B46" s="334" t="s">
        <v>137</v>
      </c>
      <c r="C46" s="333"/>
      <c r="D46" s="221"/>
      <c r="E46" s="221"/>
      <c r="F46" s="229"/>
      <c r="G46" s="229"/>
    </row>
    <row r="47" spans="1:7" x14ac:dyDescent="0.25">
      <c r="A47" s="222" t="s">
        <v>1713</v>
      </c>
      <c r="B47" s="334" t="s">
        <v>137</v>
      </c>
      <c r="C47" s="333"/>
      <c r="D47" s="221"/>
      <c r="E47" s="221"/>
      <c r="F47" s="229"/>
    </row>
    <row r="48" spans="1:7" x14ac:dyDescent="0.25">
      <c r="A48" s="222" t="s">
        <v>1714</v>
      </c>
      <c r="B48" s="334" t="s">
        <v>137</v>
      </c>
      <c r="C48" s="333"/>
      <c r="D48" s="221"/>
      <c r="E48" s="221"/>
      <c r="F48" s="229"/>
      <c r="G48" s="209"/>
    </row>
    <row r="49" spans="1:7" x14ac:dyDescent="0.25">
      <c r="A49" s="70"/>
      <c r="B49" s="70" t="s">
        <v>489</v>
      </c>
      <c r="C49" s="70" t="s">
        <v>490</v>
      </c>
      <c r="D49" s="70" t="s">
        <v>491</v>
      </c>
      <c r="E49" s="70"/>
      <c r="F49" s="70" t="s">
        <v>1692</v>
      </c>
      <c r="G49" s="70"/>
    </row>
    <row r="50" spans="1:7" x14ac:dyDescent="0.25">
      <c r="A50" s="222" t="s">
        <v>1715</v>
      </c>
      <c r="B50" s="222" t="s">
        <v>2031</v>
      </c>
      <c r="C50" s="336">
        <v>7765</v>
      </c>
      <c r="D50" s="336">
        <v>140</v>
      </c>
      <c r="E50" s="222"/>
      <c r="F50" s="241">
        <v>1</v>
      </c>
      <c r="G50" s="229"/>
    </row>
    <row r="51" spans="1:7" x14ac:dyDescent="0.25">
      <c r="A51" s="222" t="s">
        <v>1716</v>
      </c>
      <c r="B51" s="335" t="s">
        <v>496</v>
      </c>
      <c r="C51" s="337"/>
      <c r="D51" s="337"/>
      <c r="E51" s="222"/>
      <c r="F51" s="222"/>
      <c r="G51" s="229"/>
    </row>
    <row r="52" spans="1:7" x14ac:dyDescent="0.25">
      <c r="A52" s="222" t="s">
        <v>1717</v>
      </c>
      <c r="B52" s="335" t="s">
        <v>498</v>
      </c>
      <c r="C52" s="337"/>
      <c r="D52" s="337"/>
      <c r="E52" s="222"/>
      <c r="F52" s="222"/>
      <c r="G52" s="229"/>
    </row>
    <row r="53" spans="1:7" x14ac:dyDescent="0.25">
      <c r="A53" s="222" t="s">
        <v>1718</v>
      </c>
      <c r="B53" s="227"/>
      <c r="C53" s="222"/>
      <c r="D53" s="222"/>
      <c r="E53" s="222"/>
      <c r="F53" s="222"/>
      <c r="G53" s="229"/>
    </row>
    <row r="54" spans="1:7" x14ac:dyDescent="0.25">
      <c r="A54" s="222" t="s">
        <v>1719</v>
      </c>
      <c r="B54" s="227"/>
      <c r="C54" s="222"/>
      <c r="D54" s="222"/>
      <c r="E54" s="222"/>
      <c r="F54" s="222"/>
      <c r="G54" s="229"/>
    </row>
    <row r="55" spans="1:7" x14ac:dyDescent="0.25">
      <c r="A55" s="222" t="s">
        <v>1720</v>
      </c>
      <c r="B55" s="227"/>
      <c r="C55" s="222"/>
      <c r="D55" s="222"/>
      <c r="E55" s="222"/>
      <c r="F55" s="222"/>
      <c r="G55" s="229"/>
    </row>
    <row r="56" spans="1:7" x14ac:dyDescent="0.25">
      <c r="A56" s="222" t="s">
        <v>1721</v>
      </c>
      <c r="B56" s="227"/>
      <c r="C56" s="222"/>
      <c r="D56" s="222"/>
      <c r="E56" s="222"/>
      <c r="F56" s="222"/>
      <c r="G56" s="229"/>
    </row>
    <row r="57" spans="1:7" x14ac:dyDescent="0.25">
      <c r="A57" s="70"/>
      <c r="B57" s="70" t="s">
        <v>501</v>
      </c>
      <c r="C57" s="70" t="s">
        <v>502</v>
      </c>
      <c r="D57" s="70" t="s">
        <v>503</v>
      </c>
      <c r="E57" s="70"/>
      <c r="F57" s="70" t="s">
        <v>2606</v>
      </c>
      <c r="G57" s="70"/>
    </row>
    <row r="58" spans="1:7" x14ac:dyDescent="0.25">
      <c r="A58" s="222" t="s">
        <v>1722</v>
      </c>
      <c r="B58" s="222" t="s">
        <v>505</v>
      </c>
      <c r="C58" s="338">
        <v>4.2016125212394798E-2</v>
      </c>
      <c r="D58" s="338">
        <v>0.46634752512178002</v>
      </c>
      <c r="E58" s="241"/>
      <c r="F58" s="237">
        <v>4.1800468478377303E-2</v>
      </c>
      <c r="G58" s="229"/>
    </row>
    <row r="59" spans="1:7" x14ac:dyDescent="0.25">
      <c r="A59" s="222" t="s">
        <v>1723</v>
      </c>
      <c r="B59" s="222"/>
      <c r="C59" s="237"/>
      <c r="D59" s="237"/>
      <c r="E59" s="241"/>
      <c r="F59" s="237"/>
      <c r="G59" s="229"/>
    </row>
    <row r="60" spans="1:7" x14ac:dyDescent="0.25">
      <c r="A60" s="222" t="s">
        <v>1724</v>
      </c>
      <c r="B60" s="222"/>
      <c r="C60" s="237"/>
      <c r="D60" s="237"/>
      <c r="E60" s="241"/>
      <c r="F60" s="237"/>
      <c r="G60" s="229"/>
    </row>
    <row r="61" spans="1:7" x14ac:dyDescent="0.25">
      <c r="A61" s="222" t="s">
        <v>1725</v>
      </c>
      <c r="B61" s="222"/>
      <c r="C61" s="237"/>
      <c r="D61" s="237"/>
      <c r="E61" s="241"/>
      <c r="F61" s="237"/>
      <c r="G61" s="229"/>
    </row>
    <row r="62" spans="1:7" x14ac:dyDescent="0.25">
      <c r="A62" s="222" t="s">
        <v>1726</v>
      </c>
      <c r="B62" s="222"/>
      <c r="C62" s="237"/>
      <c r="D62" s="237"/>
      <c r="E62" s="241"/>
      <c r="F62" s="237"/>
      <c r="G62" s="229"/>
    </row>
    <row r="63" spans="1:7" x14ac:dyDescent="0.25">
      <c r="A63" s="222" t="s">
        <v>1727</v>
      </c>
      <c r="B63" s="222"/>
      <c r="C63" s="237"/>
      <c r="D63" s="237"/>
      <c r="E63" s="241"/>
      <c r="F63" s="237"/>
      <c r="G63" s="229"/>
    </row>
    <row r="64" spans="1:7" x14ac:dyDescent="0.25">
      <c r="A64" s="222" t="s">
        <v>1728</v>
      </c>
      <c r="B64" s="222"/>
      <c r="C64" s="237"/>
      <c r="D64" s="237"/>
      <c r="E64" s="241"/>
      <c r="F64" s="237"/>
      <c r="G64" s="229"/>
    </row>
    <row r="65" spans="1:7" x14ac:dyDescent="0.25">
      <c r="A65" s="70"/>
      <c r="B65" s="70" t="s">
        <v>512</v>
      </c>
      <c r="C65" s="70" t="s">
        <v>502</v>
      </c>
      <c r="D65" s="70" t="s">
        <v>503</v>
      </c>
      <c r="E65" s="70"/>
      <c r="F65" s="70" t="s">
        <v>2606</v>
      </c>
      <c r="G65" s="70"/>
    </row>
    <row r="66" spans="1:7" x14ac:dyDescent="0.25">
      <c r="A66" s="222" t="s">
        <v>1729</v>
      </c>
      <c r="B66" s="228" t="s">
        <v>514</v>
      </c>
      <c r="C66" s="236">
        <f>SUM(C67:C93)</f>
        <v>1</v>
      </c>
      <c r="D66" s="236">
        <f>SUM(D67:D93)</f>
        <v>1</v>
      </c>
      <c r="E66" s="237"/>
      <c r="F66" s="236">
        <f>SUM(F67:F93)</f>
        <v>1</v>
      </c>
      <c r="G66" s="229"/>
    </row>
    <row r="67" spans="1:7" x14ac:dyDescent="0.25">
      <c r="A67" s="222" t="s">
        <v>1730</v>
      </c>
      <c r="B67" s="222" t="s">
        <v>516</v>
      </c>
      <c r="C67" s="338">
        <v>0</v>
      </c>
      <c r="D67" s="338">
        <v>0</v>
      </c>
      <c r="E67" s="237"/>
      <c r="F67" s="338">
        <v>0</v>
      </c>
      <c r="G67" s="229"/>
    </row>
    <row r="68" spans="1:7" x14ac:dyDescent="0.25">
      <c r="A68" s="222" t="s">
        <v>1731</v>
      </c>
      <c r="B68" s="222" t="s">
        <v>518</v>
      </c>
      <c r="C68" s="338">
        <v>0</v>
      </c>
      <c r="D68" s="338">
        <v>0</v>
      </c>
      <c r="E68" s="237"/>
      <c r="F68" s="338">
        <v>0</v>
      </c>
      <c r="G68" s="229"/>
    </row>
    <row r="69" spans="1:7" x14ac:dyDescent="0.25">
      <c r="A69" s="222" t="s">
        <v>1732</v>
      </c>
      <c r="B69" s="222" t="s">
        <v>520</v>
      </c>
      <c r="C69" s="338">
        <v>0</v>
      </c>
      <c r="D69" s="338">
        <v>0</v>
      </c>
      <c r="E69" s="237"/>
      <c r="F69" s="338">
        <v>0</v>
      </c>
      <c r="G69" s="229"/>
    </row>
    <row r="70" spans="1:7" x14ac:dyDescent="0.25">
      <c r="A70" s="222" t="s">
        <v>1733</v>
      </c>
      <c r="B70" s="222" t="s">
        <v>522</v>
      </c>
      <c r="C70" s="338">
        <v>0</v>
      </c>
      <c r="D70" s="338">
        <v>0</v>
      </c>
      <c r="E70" s="237"/>
      <c r="F70" s="338">
        <v>0</v>
      </c>
      <c r="G70" s="229"/>
    </row>
    <row r="71" spans="1:7" x14ac:dyDescent="0.25">
      <c r="A71" s="222" t="s">
        <v>1734</v>
      </c>
      <c r="B71" s="222" t="s">
        <v>524</v>
      </c>
      <c r="C71" s="338">
        <v>0</v>
      </c>
      <c r="D71" s="338">
        <v>0</v>
      </c>
      <c r="E71" s="237"/>
      <c r="F71" s="338">
        <v>0</v>
      </c>
      <c r="G71" s="229"/>
    </row>
    <row r="72" spans="1:7" x14ac:dyDescent="0.25">
      <c r="A72" s="222" t="s">
        <v>1735</v>
      </c>
      <c r="B72" s="222" t="s">
        <v>2607</v>
      </c>
      <c r="C72" s="338">
        <v>0</v>
      </c>
      <c r="D72" s="338">
        <v>0</v>
      </c>
      <c r="E72" s="237"/>
      <c r="F72" s="338">
        <v>0</v>
      </c>
      <c r="G72" s="229"/>
    </row>
    <row r="73" spans="1:7" x14ac:dyDescent="0.25">
      <c r="A73" s="222" t="s">
        <v>1736</v>
      </c>
      <c r="B73" s="222" t="s">
        <v>527</v>
      </c>
      <c r="C73" s="338">
        <v>1</v>
      </c>
      <c r="D73" s="338">
        <v>1</v>
      </c>
      <c r="E73" s="237"/>
      <c r="F73" s="338">
        <v>1</v>
      </c>
      <c r="G73" s="229"/>
    </row>
    <row r="74" spans="1:7" x14ac:dyDescent="0.25">
      <c r="A74" s="222" t="s">
        <v>1737</v>
      </c>
      <c r="B74" s="222" t="s">
        <v>529</v>
      </c>
      <c r="C74" s="338">
        <v>0</v>
      </c>
      <c r="D74" s="338">
        <v>0</v>
      </c>
      <c r="E74" s="237"/>
      <c r="F74" s="338">
        <v>0</v>
      </c>
      <c r="G74" s="229"/>
    </row>
    <row r="75" spans="1:7" x14ac:dyDescent="0.25">
      <c r="A75" s="222" t="s">
        <v>1738</v>
      </c>
      <c r="B75" s="222" t="s">
        <v>531</v>
      </c>
      <c r="C75" s="338">
        <v>0</v>
      </c>
      <c r="D75" s="338">
        <v>0</v>
      </c>
      <c r="E75" s="237"/>
      <c r="F75" s="338">
        <v>0</v>
      </c>
      <c r="G75" s="229"/>
    </row>
    <row r="76" spans="1:7" x14ac:dyDescent="0.25">
      <c r="A76" s="222" t="s">
        <v>1739</v>
      </c>
      <c r="B76" s="222" t="s">
        <v>533</v>
      </c>
      <c r="C76" s="338">
        <v>0</v>
      </c>
      <c r="D76" s="338">
        <v>0</v>
      </c>
      <c r="E76" s="237"/>
      <c r="F76" s="338">
        <v>0</v>
      </c>
      <c r="G76" s="229"/>
    </row>
    <row r="77" spans="1:7" x14ac:dyDescent="0.25">
      <c r="A77" s="222" t="s">
        <v>1740</v>
      </c>
      <c r="B77" s="222" t="s">
        <v>535</v>
      </c>
      <c r="C77" s="338">
        <v>0</v>
      </c>
      <c r="D77" s="338">
        <v>0</v>
      </c>
      <c r="E77" s="237"/>
      <c r="F77" s="338">
        <v>0</v>
      </c>
      <c r="G77" s="229"/>
    </row>
    <row r="78" spans="1:7" x14ac:dyDescent="0.25">
      <c r="A78" s="222" t="s">
        <v>1741</v>
      </c>
      <c r="B78" s="222" t="s">
        <v>537</v>
      </c>
      <c r="C78" s="338">
        <v>0</v>
      </c>
      <c r="D78" s="338">
        <v>0</v>
      </c>
      <c r="E78" s="237"/>
      <c r="F78" s="338">
        <v>0</v>
      </c>
      <c r="G78" s="229"/>
    </row>
    <row r="79" spans="1:7" x14ac:dyDescent="0.25">
      <c r="A79" s="222" t="s">
        <v>1742</v>
      </c>
      <c r="B79" s="222" t="s">
        <v>539</v>
      </c>
      <c r="C79" s="338">
        <v>0</v>
      </c>
      <c r="D79" s="338">
        <v>0</v>
      </c>
      <c r="E79" s="237"/>
      <c r="F79" s="338">
        <v>0</v>
      </c>
      <c r="G79" s="229"/>
    </row>
    <row r="80" spans="1:7" x14ac:dyDescent="0.25">
      <c r="A80" s="222" t="s">
        <v>1743</v>
      </c>
      <c r="B80" s="222" t="s">
        <v>541</v>
      </c>
      <c r="C80" s="338">
        <v>0</v>
      </c>
      <c r="D80" s="338">
        <v>0</v>
      </c>
      <c r="E80" s="237"/>
      <c r="F80" s="338">
        <v>0</v>
      </c>
      <c r="G80" s="229"/>
    </row>
    <row r="81" spans="1:7" x14ac:dyDescent="0.25">
      <c r="A81" s="222" t="s">
        <v>1744</v>
      </c>
      <c r="B81" s="222" t="s">
        <v>543</v>
      </c>
      <c r="C81" s="338">
        <v>0</v>
      </c>
      <c r="D81" s="338">
        <v>0</v>
      </c>
      <c r="E81" s="237"/>
      <c r="F81" s="338">
        <v>0</v>
      </c>
      <c r="G81" s="229"/>
    </row>
    <row r="82" spans="1:7" x14ac:dyDescent="0.25">
      <c r="A82" s="222" t="s">
        <v>1745</v>
      </c>
      <c r="B82" s="222" t="s">
        <v>3</v>
      </c>
      <c r="C82" s="338">
        <v>0</v>
      </c>
      <c r="D82" s="338">
        <v>0</v>
      </c>
      <c r="E82" s="237"/>
      <c r="F82" s="338">
        <v>0</v>
      </c>
      <c r="G82" s="229"/>
    </row>
    <row r="83" spans="1:7" x14ac:dyDescent="0.25">
      <c r="A83" s="222" t="s">
        <v>1746</v>
      </c>
      <c r="B83" s="222" t="s">
        <v>546</v>
      </c>
      <c r="C83" s="338">
        <v>0</v>
      </c>
      <c r="D83" s="338">
        <v>0</v>
      </c>
      <c r="E83" s="237"/>
      <c r="F83" s="338">
        <v>0</v>
      </c>
      <c r="G83" s="229"/>
    </row>
    <row r="84" spans="1:7" x14ac:dyDescent="0.25">
      <c r="A84" s="222" t="s">
        <v>1747</v>
      </c>
      <c r="B84" s="222" t="s">
        <v>548</v>
      </c>
      <c r="C84" s="338">
        <v>0</v>
      </c>
      <c r="D84" s="338">
        <v>0</v>
      </c>
      <c r="E84" s="237"/>
      <c r="F84" s="338">
        <v>0</v>
      </c>
      <c r="G84" s="229"/>
    </row>
    <row r="85" spans="1:7" x14ac:dyDescent="0.25">
      <c r="A85" s="222" t="s">
        <v>1748</v>
      </c>
      <c r="B85" s="222" t="s">
        <v>550</v>
      </c>
      <c r="C85" s="338">
        <v>0</v>
      </c>
      <c r="D85" s="338">
        <v>0</v>
      </c>
      <c r="E85" s="237"/>
      <c r="F85" s="338">
        <v>0</v>
      </c>
      <c r="G85" s="229"/>
    </row>
    <row r="86" spans="1:7" x14ac:dyDescent="0.25">
      <c r="A86" s="222" t="s">
        <v>1749</v>
      </c>
      <c r="B86" s="222" t="s">
        <v>552</v>
      </c>
      <c r="C86" s="338">
        <v>0</v>
      </c>
      <c r="D86" s="338">
        <v>0</v>
      </c>
      <c r="E86" s="237"/>
      <c r="F86" s="338">
        <v>0</v>
      </c>
      <c r="G86" s="229"/>
    </row>
    <row r="87" spans="1:7" x14ac:dyDescent="0.25">
      <c r="A87" s="222" t="s">
        <v>1750</v>
      </c>
      <c r="B87" s="222" t="s">
        <v>554</v>
      </c>
      <c r="C87" s="338">
        <v>0</v>
      </c>
      <c r="D87" s="338">
        <v>0</v>
      </c>
      <c r="E87" s="237"/>
      <c r="F87" s="338">
        <v>0</v>
      </c>
      <c r="G87" s="229"/>
    </row>
    <row r="88" spans="1:7" x14ac:dyDescent="0.25">
      <c r="A88" s="222" t="s">
        <v>1751</v>
      </c>
      <c r="B88" s="222" t="s">
        <v>556</v>
      </c>
      <c r="C88" s="338">
        <v>0</v>
      </c>
      <c r="D88" s="338">
        <v>0</v>
      </c>
      <c r="E88" s="237"/>
      <c r="F88" s="338">
        <v>0</v>
      </c>
      <c r="G88" s="229"/>
    </row>
    <row r="89" spans="1:7" x14ac:dyDescent="0.25">
      <c r="A89" s="222" t="s">
        <v>1752</v>
      </c>
      <c r="B89" s="222" t="s">
        <v>558</v>
      </c>
      <c r="C89" s="338">
        <v>0</v>
      </c>
      <c r="D89" s="338">
        <v>0</v>
      </c>
      <c r="E89" s="237"/>
      <c r="F89" s="338">
        <v>0</v>
      </c>
      <c r="G89" s="229"/>
    </row>
    <row r="90" spans="1:7" x14ac:dyDescent="0.25">
      <c r="A90" s="222" t="s">
        <v>1753</v>
      </c>
      <c r="B90" s="222" t="s">
        <v>560</v>
      </c>
      <c r="C90" s="338">
        <v>0</v>
      </c>
      <c r="D90" s="338">
        <v>0</v>
      </c>
      <c r="E90" s="237"/>
      <c r="F90" s="338">
        <v>0</v>
      </c>
      <c r="G90" s="229"/>
    </row>
    <row r="91" spans="1:7" x14ac:dyDescent="0.25">
      <c r="A91" s="222" t="s">
        <v>1754</v>
      </c>
      <c r="B91" s="222" t="s">
        <v>562</v>
      </c>
      <c r="C91" s="338">
        <v>0</v>
      </c>
      <c r="D91" s="338">
        <v>0</v>
      </c>
      <c r="E91" s="237"/>
      <c r="F91" s="338">
        <v>0</v>
      </c>
      <c r="G91" s="229"/>
    </row>
    <row r="92" spans="1:7" x14ac:dyDescent="0.25">
      <c r="A92" s="222" t="s">
        <v>1755</v>
      </c>
      <c r="B92" s="222" t="s">
        <v>564</v>
      </c>
      <c r="C92" s="338">
        <v>0</v>
      </c>
      <c r="D92" s="338">
        <v>0</v>
      </c>
      <c r="E92" s="237"/>
      <c r="F92" s="338">
        <v>0</v>
      </c>
      <c r="G92" s="229"/>
    </row>
    <row r="93" spans="1:7" x14ac:dyDescent="0.25">
      <c r="A93" s="222" t="s">
        <v>1756</v>
      </c>
      <c r="B93" s="222" t="s">
        <v>6</v>
      </c>
      <c r="C93" s="338">
        <v>0</v>
      </c>
      <c r="D93" s="338">
        <v>0</v>
      </c>
      <c r="E93" s="237"/>
      <c r="F93" s="338">
        <v>0</v>
      </c>
      <c r="G93" s="229"/>
    </row>
    <row r="94" spans="1:7" x14ac:dyDescent="0.25">
      <c r="A94" s="222" t="s">
        <v>1757</v>
      </c>
      <c r="B94" s="228" t="s">
        <v>305</v>
      </c>
      <c r="C94" s="236">
        <f>SUM(C95:C97)</f>
        <v>0</v>
      </c>
      <c r="D94" s="236">
        <f t="shared" ref="D94:F94" si="2">SUM(D95:D97)</f>
        <v>0</v>
      </c>
      <c r="E94" s="236"/>
      <c r="F94" s="236">
        <f t="shared" si="2"/>
        <v>0</v>
      </c>
      <c r="G94" s="229"/>
    </row>
    <row r="95" spans="1:7" x14ac:dyDescent="0.25">
      <c r="A95" s="222" t="s">
        <v>1758</v>
      </c>
      <c r="B95" s="222" t="s">
        <v>570</v>
      </c>
      <c r="C95" s="338">
        <v>0</v>
      </c>
      <c r="D95" s="338">
        <v>0</v>
      </c>
      <c r="E95" s="237"/>
      <c r="F95" s="338">
        <v>0</v>
      </c>
      <c r="G95" s="229"/>
    </row>
    <row r="96" spans="1:7" x14ac:dyDescent="0.25">
      <c r="A96" s="222" t="s">
        <v>1759</v>
      </c>
      <c r="B96" s="222" t="s">
        <v>572</v>
      </c>
      <c r="C96" s="338">
        <v>0</v>
      </c>
      <c r="D96" s="338">
        <v>0</v>
      </c>
      <c r="E96" s="237"/>
      <c r="F96" s="338">
        <v>0</v>
      </c>
      <c r="G96" s="229"/>
    </row>
    <row r="97" spans="1:7" x14ac:dyDescent="0.25">
      <c r="A97" s="222" t="s">
        <v>1760</v>
      </c>
      <c r="B97" s="222" t="s">
        <v>2</v>
      </c>
      <c r="C97" s="338">
        <v>0</v>
      </c>
      <c r="D97" s="338">
        <v>0</v>
      </c>
      <c r="E97" s="237"/>
      <c r="F97" s="338">
        <v>0</v>
      </c>
      <c r="G97" s="229"/>
    </row>
    <row r="98" spans="1:7" x14ac:dyDescent="0.25">
      <c r="A98" s="222" t="s">
        <v>1761</v>
      </c>
      <c r="B98" s="228" t="s">
        <v>133</v>
      </c>
      <c r="C98" s="236">
        <f>SUM(C99:C109)</f>
        <v>0</v>
      </c>
      <c r="D98" s="236">
        <f t="shared" ref="D98:F98" si="3">SUM(D99:D109)</f>
        <v>0</v>
      </c>
      <c r="E98" s="236"/>
      <c r="F98" s="236">
        <f t="shared" si="3"/>
        <v>0</v>
      </c>
      <c r="G98" s="229"/>
    </row>
    <row r="99" spans="1:7" x14ac:dyDescent="0.25">
      <c r="A99" s="222" t="s">
        <v>1762</v>
      </c>
      <c r="B99" s="229" t="s">
        <v>307</v>
      </c>
      <c r="C99" s="338">
        <v>0</v>
      </c>
      <c r="D99" s="338">
        <v>0</v>
      </c>
      <c r="E99" s="237"/>
      <c r="F99" s="338">
        <v>0</v>
      </c>
      <c r="G99" s="229"/>
    </row>
    <row r="100" spans="1:7" s="209" customFormat="1" x14ac:dyDescent="0.25">
      <c r="A100" s="222" t="s">
        <v>1763</v>
      </c>
      <c r="B100" s="222" t="s">
        <v>567</v>
      </c>
      <c r="C100" s="338">
        <v>0</v>
      </c>
      <c r="D100" s="338">
        <v>0</v>
      </c>
      <c r="E100" s="237"/>
      <c r="F100" s="338">
        <v>0</v>
      </c>
      <c r="G100" s="229"/>
    </row>
    <row r="101" spans="1:7" x14ac:dyDescent="0.25">
      <c r="A101" s="222" t="s">
        <v>1764</v>
      </c>
      <c r="B101" s="229" t="s">
        <v>309</v>
      </c>
      <c r="C101" s="338">
        <v>0</v>
      </c>
      <c r="D101" s="338">
        <v>0</v>
      </c>
      <c r="E101" s="237"/>
      <c r="F101" s="338">
        <v>0</v>
      </c>
      <c r="G101" s="229"/>
    </row>
    <row r="102" spans="1:7" x14ac:dyDescent="0.25">
      <c r="A102" s="222" t="s">
        <v>1765</v>
      </c>
      <c r="B102" s="229" t="s">
        <v>311</v>
      </c>
      <c r="C102" s="338">
        <v>0</v>
      </c>
      <c r="D102" s="338">
        <v>0</v>
      </c>
      <c r="E102" s="237"/>
      <c r="F102" s="338">
        <v>0</v>
      </c>
      <c r="G102" s="229"/>
    </row>
    <row r="103" spans="1:7" x14ac:dyDescent="0.25">
      <c r="A103" s="222" t="s">
        <v>1766</v>
      </c>
      <c r="B103" s="229" t="s">
        <v>12</v>
      </c>
      <c r="C103" s="338">
        <v>0</v>
      </c>
      <c r="D103" s="338">
        <v>0</v>
      </c>
      <c r="E103" s="237"/>
      <c r="F103" s="338">
        <v>0</v>
      </c>
      <c r="G103" s="229"/>
    </row>
    <row r="104" spans="1:7" x14ac:dyDescent="0.25">
      <c r="A104" s="222" t="s">
        <v>1767</v>
      </c>
      <c r="B104" s="229" t="s">
        <v>314</v>
      </c>
      <c r="C104" s="338">
        <v>0</v>
      </c>
      <c r="D104" s="338">
        <v>0</v>
      </c>
      <c r="E104" s="237"/>
      <c r="F104" s="338">
        <v>0</v>
      </c>
      <c r="G104" s="229"/>
    </row>
    <row r="105" spans="1:7" x14ac:dyDescent="0.25">
      <c r="A105" s="222" t="s">
        <v>1768</v>
      </c>
      <c r="B105" s="229" t="s">
        <v>316</v>
      </c>
      <c r="C105" s="338">
        <v>0</v>
      </c>
      <c r="D105" s="338">
        <v>0</v>
      </c>
      <c r="E105" s="237"/>
      <c r="F105" s="338">
        <v>0</v>
      </c>
      <c r="G105" s="229"/>
    </row>
    <row r="106" spans="1:7" x14ac:dyDescent="0.25">
      <c r="A106" s="222" t="s">
        <v>1769</v>
      </c>
      <c r="B106" s="229" t="s">
        <v>318</v>
      </c>
      <c r="C106" s="338">
        <v>0</v>
      </c>
      <c r="D106" s="338">
        <v>0</v>
      </c>
      <c r="E106" s="237"/>
      <c r="F106" s="338">
        <v>0</v>
      </c>
      <c r="G106" s="229"/>
    </row>
    <row r="107" spans="1:7" x14ac:dyDescent="0.25">
      <c r="A107" s="222" t="s">
        <v>1770</v>
      </c>
      <c r="B107" s="229" t="s">
        <v>320</v>
      </c>
      <c r="C107" s="338">
        <v>0</v>
      </c>
      <c r="D107" s="338">
        <v>0</v>
      </c>
      <c r="E107" s="237"/>
      <c r="F107" s="338">
        <v>0</v>
      </c>
      <c r="G107" s="229"/>
    </row>
    <row r="108" spans="1:7" x14ac:dyDescent="0.25">
      <c r="A108" s="222" t="s">
        <v>1771</v>
      </c>
      <c r="B108" s="229" t="s">
        <v>322</v>
      </c>
      <c r="C108" s="338">
        <v>0</v>
      </c>
      <c r="D108" s="338">
        <v>0</v>
      </c>
      <c r="E108" s="237"/>
      <c r="F108" s="338">
        <v>0</v>
      </c>
      <c r="G108" s="229"/>
    </row>
    <row r="109" spans="1:7" x14ac:dyDescent="0.25">
      <c r="A109" s="222" t="s">
        <v>1772</v>
      </c>
      <c r="B109" s="229" t="s">
        <v>133</v>
      </c>
      <c r="C109" s="338">
        <v>0</v>
      </c>
      <c r="D109" s="338">
        <v>0</v>
      </c>
      <c r="E109" s="237"/>
      <c r="F109" s="338">
        <v>0</v>
      </c>
      <c r="G109" s="229"/>
    </row>
    <row r="110" spans="1:7" x14ac:dyDescent="0.25">
      <c r="A110" s="222" t="s">
        <v>2067</v>
      </c>
      <c r="B110" s="334" t="s">
        <v>137</v>
      </c>
      <c r="C110" s="338"/>
      <c r="D110" s="338"/>
      <c r="E110" s="237"/>
      <c r="F110" s="338"/>
      <c r="G110" s="229"/>
    </row>
    <row r="111" spans="1:7" x14ac:dyDescent="0.25">
      <c r="A111" s="222" t="s">
        <v>2068</v>
      </c>
      <c r="B111" s="334" t="s">
        <v>137</v>
      </c>
      <c r="C111" s="338"/>
      <c r="D111" s="338"/>
      <c r="E111" s="237"/>
      <c r="F111" s="338"/>
      <c r="G111" s="229"/>
    </row>
    <row r="112" spans="1:7" x14ac:dyDescent="0.25">
      <c r="A112" s="222" t="s">
        <v>2069</v>
      </c>
      <c r="B112" s="334" t="s">
        <v>137</v>
      </c>
      <c r="C112" s="338"/>
      <c r="D112" s="338"/>
      <c r="E112" s="237"/>
      <c r="F112" s="338"/>
      <c r="G112" s="229"/>
    </row>
    <row r="113" spans="1:7" x14ac:dyDescent="0.25">
      <c r="A113" s="222" t="s">
        <v>2070</v>
      </c>
      <c r="B113" s="334" t="s">
        <v>137</v>
      </c>
      <c r="C113" s="338"/>
      <c r="D113" s="338"/>
      <c r="E113" s="237"/>
      <c r="F113" s="338"/>
      <c r="G113" s="229"/>
    </row>
    <row r="114" spans="1:7" x14ac:dyDescent="0.25">
      <c r="A114" s="222" t="s">
        <v>2071</v>
      </c>
      <c r="B114" s="334" t="s">
        <v>137</v>
      </c>
      <c r="C114" s="338"/>
      <c r="D114" s="338"/>
      <c r="E114" s="237"/>
      <c r="F114" s="338"/>
      <c r="G114" s="229"/>
    </row>
    <row r="115" spans="1:7" x14ac:dyDescent="0.25">
      <c r="A115" s="222" t="s">
        <v>2072</v>
      </c>
      <c r="B115" s="334" t="s">
        <v>137</v>
      </c>
      <c r="C115" s="338"/>
      <c r="D115" s="338"/>
      <c r="E115" s="237"/>
      <c r="F115" s="338"/>
      <c r="G115" s="229"/>
    </row>
    <row r="116" spans="1:7" x14ac:dyDescent="0.25">
      <c r="A116" s="222" t="s">
        <v>2073</v>
      </c>
      <c r="B116" s="334" t="s">
        <v>137</v>
      </c>
      <c r="C116" s="338"/>
      <c r="D116" s="338"/>
      <c r="E116" s="237"/>
      <c r="F116" s="338"/>
      <c r="G116" s="229"/>
    </row>
    <row r="117" spans="1:7" x14ac:dyDescent="0.25">
      <c r="A117" s="222" t="s">
        <v>2074</v>
      </c>
      <c r="B117" s="334" t="s">
        <v>137</v>
      </c>
      <c r="C117" s="338"/>
      <c r="D117" s="338"/>
      <c r="E117" s="237"/>
      <c r="F117" s="338"/>
      <c r="G117" s="229"/>
    </row>
    <row r="118" spans="1:7" x14ac:dyDescent="0.25">
      <c r="A118" s="222" t="s">
        <v>2075</v>
      </c>
      <c r="B118" s="334" t="s">
        <v>137</v>
      </c>
      <c r="C118" s="338"/>
      <c r="D118" s="338"/>
      <c r="E118" s="237"/>
      <c r="F118" s="338"/>
      <c r="G118" s="229"/>
    </row>
    <row r="119" spans="1:7" x14ac:dyDescent="0.25">
      <c r="A119" s="222" t="s">
        <v>2076</v>
      </c>
      <c r="B119" s="334" t="s">
        <v>137</v>
      </c>
      <c r="C119" s="338"/>
      <c r="D119" s="338"/>
      <c r="E119" s="237"/>
      <c r="F119" s="338"/>
      <c r="G119" s="229"/>
    </row>
    <row r="120" spans="1:7" x14ac:dyDescent="0.25">
      <c r="A120" s="70"/>
      <c r="B120" s="70" t="s">
        <v>1596</v>
      </c>
      <c r="C120" s="70" t="s">
        <v>502</v>
      </c>
      <c r="D120" s="70" t="s">
        <v>503</v>
      </c>
      <c r="E120" s="70"/>
      <c r="F120" s="70" t="s">
        <v>470</v>
      </c>
      <c r="G120" s="70"/>
    </row>
    <row r="121" spans="1:7" x14ac:dyDescent="0.25">
      <c r="A121" s="222" t="s">
        <v>1773</v>
      </c>
      <c r="B121" s="266" t="s">
        <v>2904</v>
      </c>
      <c r="C121" s="338">
        <v>0.34157004353084802</v>
      </c>
      <c r="D121" s="338">
        <v>0.20942508618781699</v>
      </c>
      <c r="E121" s="237"/>
      <c r="F121" s="338">
        <v>0.337894283613347</v>
      </c>
      <c r="G121" s="229"/>
    </row>
    <row r="122" spans="1:7" x14ac:dyDescent="0.25">
      <c r="A122" s="222" t="s">
        <v>1774</v>
      </c>
      <c r="B122" s="266" t="s">
        <v>2903</v>
      </c>
      <c r="C122" s="338">
        <v>0.10477019156963401</v>
      </c>
      <c r="D122" s="338">
        <v>0.22127241040542001</v>
      </c>
      <c r="E122" s="237"/>
      <c r="F122" s="338">
        <v>0.10801083120437099</v>
      </c>
      <c r="G122" s="229"/>
    </row>
    <row r="123" spans="1:7" x14ac:dyDescent="0.25">
      <c r="A123" s="222" t="s">
        <v>1775</v>
      </c>
      <c r="B123" s="266" t="s">
        <v>2902</v>
      </c>
      <c r="C123" s="338">
        <v>0.13732261943759</v>
      </c>
      <c r="D123" s="338">
        <v>8.2105006536851502E-2</v>
      </c>
      <c r="E123" s="237"/>
      <c r="F123" s="338">
        <v>0.13578667972167899</v>
      </c>
      <c r="G123" s="229"/>
    </row>
    <row r="124" spans="1:7" x14ac:dyDescent="0.25">
      <c r="A124" s="222" t="s">
        <v>1776</v>
      </c>
      <c r="B124" s="266" t="s">
        <v>2901</v>
      </c>
      <c r="C124" s="338">
        <v>0.21838704612398099</v>
      </c>
      <c r="D124" s="338">
        <v>0.26075702509375898</v>
      </c>
      <c r="E124" s="237"/>
      <c r="F124" s="338">
        <v>0.21956561451988499</v>
      </c>
      <c r="G124" s="229"/>
    </row>
    <row r="125" spans="1:7" x14ac:dyDescent="0.25">
      <c r="A125" s="222" t="s">
        <v>1777</v>
      </c>
      <c r="B125" s="266" t="s">
        <v>2900</v>
      </c>
      <c r="C125" s="338">
        <v>0.19795009933794699</v>
      </c>
      <c r="D125" s="338">
        <v>0.22644047177615301</v>
      </c>
      <c r="E125" s="237"/>
      <c r="F125" s="338">
        <v>0.198742590940719</v>
      </c>
      <c r="G125" s="229"/>
    </row>
    <row r="126" spans="1:7" x14ac:dyDescent="0.25">
      <c r="A126" s="222" t="s">
        <v>1778</v>
      </c>
      <c r="B126" s="590"/>
      <c r="C126" s="338"/>
      <c r="D126" s="338"/>
      <c r="E126" s="237"/>
      <c r="F126" s="338"/>
      <c r="G126" s="229"/>
    </row>
    <row r="127" spans="1:7" x14ac:dyDescent="0.25">
      <c r="A127" s="222" t="s">
        <v>1779</v>
      </c>
      <c r="B127" s="590"/>
      <c r="C127" s="338"/>
      <c r="D127" s="338"/>
      <c r="E127" s="237"/>
      <c r="F127" s="338"/>
      <c r="G127" s="229"/>
    </row>
    <row r="128" spans="1:7" x14ac:dyDescent="0.25">
      <c r="A128" s="222" t="s">
        <v>1780</v>
      </c>
      <c r="B128" s="590"/>
      <c r="C128" s="338"/>
      <c r="D128" s="338"/>
      <c r="E128" s="237"/>
      <c r="F128" s="338"/>
      <c r="G128" s="229"/>
    </row>
    <row r="129" spans="1:7" x14ac:dyDescent="0.25">
      <c r="A129" s="222" t="s">
        <v>1781</v>
      </c>
      <c r="B129" s="590"/>
      <c r="C129" s="338"/>
      <c r="D129" s="338"/>
      <c r="E129" s="237"/>
      <c r="F129" s="338"/>
      <c r="G129" s="229"/>
    </row>
    <row r="130" spans="1:7" x14ac:dyDescent="0.25">
      <c r="A130" s="222" t="s">
        <v>1782</v>
      </c>
      <c r="B130" s="590"/>
      <c r="C130" s="338"/>
      <c r="D130" s="338"/>
      <c r="E130" s="237"/>
      <c r="F130" s="338"/>
      <c r="G130" s="229"/>
    </row>
    <row r="131" spans="1:7" x14ac:dyDescent="0.25">
      <c r="A131" s="222" t="s">
        <v>1783</v>
      </c>
      <c r="B131" s="590"/>
      <c r="C131" s="338"/>
      <c r="D131" s="338"/>
      <c r="E131" s="237"/>
      <c r="F131" s="338"/>
      <c r="G131" s="229"/>
    </row>
    <row r="132" spans="1:7" x14ac:dyDescent="0.25">
      <c r="A132" s="222" t="s">
        <v>1784</v>
      </c>
      <c r="B132" s="590"/>
      <c r="C132" s="338"/>
      <c r="D132" s="338"/>
      <c r="E132" s="237"/>
      <c r="F132" s="338"/>
      <c r="G132" s="229"/>
    </row>
    <row r="133" spans="1:7" x14ac:dyDescent="0.25">
      <c r="A133" s="222" t="s">
        <v>1785</v>
      </c>
      <c r="B133" s="590"/>
      <c r="C133" s="338"/>
      <c r="D133" s="338"/>
      <c r="E133" s="237"/>
      <c r="F133" s="338"/>
      <c r="G133" s="229"/>
    </row>
    <row r="134" spans="1:7" x14ac:dyDescent="0.25">
      <c r="A134" s="222" t="s">
        <v>1786</v>
      </c>
      <c r="B134" s="590"/>
      <c r="C134" s="338"/>
      <c r="D134" s="338"/>
      <c r="E134" s="237"/>
      <c r="F134" s="338"/>
      <c r="G134" s="229"/>
    </row>
    <row r="135" spans="1:7" x14ac:dyDescent="0.25">
      <c r="A135" s="222" t="s">
        <v>1787</v>
      </c>
      <c r="B135" s="590"/>
      <c r="C135" s="338"/>
      <c r="D135" s="338"/>
      <c r="E135" s="237"/>
      <c r="F135" s="338"/>
      <c r="G135" s="229"/>
    </row>
    <row r="136" spans="1:7" x14ac:dyDescent="0.25">
      <c r="A136" s="222" t="s">
        <v>1788</v>
      </c>
      <c r="B136" s="590"/>
      <c r="C136" s="338"/>
      <c r="D136" s="338"/>
      <c r="E136" s="237"/>
      <c r="F136" s="338"/>
      <c r="G136" s="229"/>
    </row>
    <row r="137" spans="1:7" x14ac:dyDescent="0.25">
      <c r="A137" s="222" t="s">
        <v>1789</v>
      </c>
      <c r="B137" s="590"/>
      <c r="C137" s="338"/>
      <c r="D137" s="338"/>
      <c r="E137" s="237"/>
      <c r="F137" s="338"/>
      <c r="G137" s="229"/>
    </row>
    <row r="138" spans="1:7" x14ac:dyDescent="0.25">
      <c r="A138" s="222" t="s">
        <v>1790</v>
      </c>
      <c r="B138" s="590"/>
      <c r="C138" s="338"/>
      <c r="D138" s="338"/>
      <c r="E138" s="237"/>
      <c r="F138" s="338"/>
      <c r="G138" s="229"/>
    </row>
    <row r="139" spans="1:7" x14ac:dyDescent="0.25">
      <c r="A139" s="222" t="s">
        <v>1791</v>
      </c>
      <c r="B139" s="590"/>
      <c r="C139" s="338"/>
      <c r="D139" s="338"/>
      <c r="E139" s="237"/>
      <c r="F139" s="338"/>
      <c r="G139" s="229"/>
    </row>
    <row r="140" spans="1:7" x14ac:dyDescent="0.25">
      <c r="A140" s="222" t="s">
        <v>1792</v>
      </c>
      <c r="B140" s="590"/>
      <c r="C140" s="338"/>
      <c r="D140" s="338"/>
      <c r="E140" s="237"/>
      <c r="F140" s="338"/>
      <c r="G140" s="229"/>
    </row>
    <row r="141" spans="1:7" x14ac:dyDescent="0.25">
      <c r="A141" s="222" t="s">
        <v>1793</v>
      </c>
      <c r="B141" s="590"/>
      <c r="C141" s="338"/>
      <c r="D141" s="338"/>
      <c r="E141" s="237"/>
      <c r="F141" s="338"/>
      <c r="G141" s="229"/>
    </row>
    <row r="142" spans="1:7" x14ac:dyDescent="0.25">
      <c r="A142" s="222" t="s">
        <v>1794</v>
      </c>
      <c r="B142" s="590"/>
      <c r="C142" s="338"/>
      <c r="D142" s="338"/>
      <c r="E142" s="237"/>
      <c r="F142" s="338"/>
      <c r="G142" s="229"/>
    </row>
    <row r="143" spans="1:7" x14ac:dyDescent="0.25">
      <c r="A143" s="222" t="s">
        <v>1795</v>
      </c>
      <c r="B143" s="590"/>
      <c r="C143" s="338"/>
      <c r="D143" s="338"/>
      <c r="E143" s="237"/>
      <c r="F143" s="338"/>
      <c r="G143" s="229"/>
    </row>
    <row r="144" spans="1:7" x14ac:dyDescent="0.25">
      <c r="A144" s="222" t="s">
        <v>1796</v>
      </c>
      <c r="B144" s="590"/>
      <c r="C144" s="338"/>
      <c r="D144" s="338"/>
      <c r="E144" s="237"/>
      <c r="F144" s="338"/>
      <c r="G144" s="229"/>
    </row>
    <row r="145" spans="1:7" x14ac:dyDescent="0.25">
      <c r="A145" s="222" t="s">
        <v>1797</v>
      </c>
      <c r="B145" s="590"/>
      <c r="C145" s="338"/>
      <c r="D145" s="338"/>
      <c r="E145" s="237"/>
      <c r="F145" s="338"/>
      <c r="G145" s="229"/>
    </row>
    <row r="146" spans="1:7" x14ac:dyDescent="0.25">
      <c r="A146" s="222" t="s">
        <v>1798</v>
      </c>
      <c r="B146" s="590"/>
      <c r="C146" s="338"/>
      <c r="D146" s="338"/>
      <c r="E146" s="237"/>
      <c r="F146" s="338"/>
      <c r="G146" s="229"/>
    </row>
    <row r="147" spans="1:7" x14ac:dyDescent="0.25">
      <c r="A147" s="222" t="s">
        <v>1799</v>
      </c>
      <c r="B147" s="590"/>
      <c r="C147" s="338"/>
      <c r="D147" s="338"/>
      <c r="E147" s="237"/>
      <c r="F147" s="338"/>
      <c r="G147" s="229"/>
    </row>
    <row r="148" spans="1:7" x14ac:dyDescent="0.25">
      <c r="A148" s="222" t="s">
        <v>1800</v>
      </c>
      <c r="B148" s="590"/>
      <c r="C148" s="338"/>
      <c r="D148" s="338"/>
      <c r="E148" s="237"/>
      <c r="F148" s="338"/>
      <c r="G148" s="229"/>
    </row>
    <row r="149" spans="1:7" x14ac:dyDescent="0.25">
      <c r="A149" s="222" t="s">
        <v>1801</v>
      </c>
      <c r="B149" s="590"/>
      <c r="C149" s="338"/>
      <c r="D149" s="338"/>
      <c r="E149" s="237"/>
      <c r="F149" s="338"/>
      <c r="G149" s="229"/>
    </row>
    <row r="150" spans="1:7" x14ac:dyDescent="0.25">
      <c r="A150" s="222" t="s">
        <v>1802</v>
      </c>
      <c r="B150" s="590"/>
      <c r="C150" s="338"/>
      <c r="D150" s="338"/>
      <c r="E150" s="237"/>
      <c r="F150" s="338"/>
      <c r="G150" s="229"/>
    </row>
    <row r="151" spans="1:7" x14ac:dyDescent="0.25">
      <c r="A151" s="222" t="s">
        <v>1803</v>
      </c>
      <c r="B151" s="590"/>
      <c r="C151" s="338"/>
      <c r="D151" s="338"/>
      <c r="E151" s="237"/>
      <c r="F151" s="338"/>
      <c r="G151" s="229"/>
    </row>
    <row r="152" spans="1:7" x14ac:dyDescent="0.25">
      <c r="A152" s="222" t="s">
        <v>1804</v>
      </c>
      <c r="B152" s="590"/>
      <c r="C152" s="338"/>
      <c r="D152" s="338"/>
      <c r="E152" s="237"/>
      <c r="F152" s="338"/>
      <c r="G152" s="229"/>
    </row>
    <row r="153" spans="1:7" x14ac:dyDescent="0.25">
      <c r="A153" s="222" t="s">
        <v>1805</v>
      </c>
      <c r="B153" s="590"/>
      <c r="C153" s="338"/>
      <c r="D153" s="338"/>
      <c r="E153" s="237"/>
      <c r="F153" s="338"/>
      <c r="G153" s="229"/>
    </row>
    <row r="154" spans="1:7" x14ac:dyDescent="0.25">
      <c r="A154" s="222" t="s">
        <v>1806</v>
      </c>
      <c r="B154" s="590"/>
      <c r="C154" s="338"/>
      <c r="D154" s="338"/>
      <c r="E154" s="237"/>
      <c r="F154" s="338"/>
      <c r="G154" s="229"/>
    </row>
    <row r="155" spans="1:7" x14ac:dyDescent="0.25">
      <c r="A155" s="222" t="s">
        <v>1807</v>
      </c>
      <c r="B155" s="590"/>
      <c r="C155" s="338"/>
      <c r="D155" s="338"/>
      <c r="E155" s="237"/>
      <c r="F155" s="338"/>
      <c r="G155" s="229"/>
    </row>
    <row r="156" spans="1:7" x14ac:dyDescent="0.25">
      <c r="A156" s="222" t="s">
        <v>1808</v>
      </c>
      <c r="B156" s="590"/>
      <c r="C156" s="338"/>
      <c r="D156" s="338"/>
      <c r="E156" s="237"/>
      <c r="F156" s="338"/>
      <c r="G156" s="229"/>
    </row>
    <row r="157" spans="1:7" x14ac:dyDescent="0.25">
      <c r="A157" s="222" t="s">
        <v>1809</v>
      </c>
      <c r="B157" s="590"/>
      <c r="C157" s="338"/>
      <c r="D157" s="338"/>
      <c r="E157" s="237"/>
      <c r="F157" s="338"/>
      <c r="G157" s="229"/>
    </row>
    <row r="158" spans="1:7" x14ac:dyDescent="0.25">
      <c r="A158" s="222" t="s">
        <v>1810</v>
      </c>
      <c r="B158" s="590"/>
      <c r="C158" s="338"/>
      <c r="D158" s="338"/>
      <c r="E158" s="237"/>
      <c r="F158" s="338"/>
      <c r="G158" s="229"/>
    </row>
    <row r="159" spans="1:7" x14ac:dyDescent="0.25">
      <c r="A159" s="222" t="s">
        <v>1811</v>
      </c>
      <c r="B159" s="590"/>
      <c r="C159" s="338"/>
      <c r="D159" s="338"/>
      <c r="E159" s="237"/>
      <c r="F159" s="338"/>
      <c r="G159" s="229"/>
    </row>
    <row r="160" spans="1:7" x14ac:dyDescent="0.25">
      <c r="A160" s="222" t="s">
        <v>1812</v>
      </c>
      <c r="B160" s="590"/>
      <c r="C160" s="338"/>
      <c r="D160" s="338"/>
      <c r="E160" s="237"/>
      <c r="F160" s="338"/>
      <c r="G160" s="229"/>
    </row>
    <row r="161" spans="1:7" x14ac:dyDescent="0.25">
      <c r="A161" s="222" t="s">
        <v>1813</v>
      </c>
      <c r="B161" s="590"/>
      <c r="C161" s="338"/>
      <c r="D161" s="338"/>
      <c r="E161" s="237"/>
      <c r="F161" s="338"/>
      <c r="G161" s="229"/>
    </row>
    <row r="162" spans="1:7" x14ac:dyDescent="0.25">
      <c r="A162" s="222" t="s">
        <v>1814</v>
      </c>
      <c r="B162" s="590"/>
      <c r="C162" s="338"/>
      <c r="D162" s="338"/>
      <c r="E162" s="237"/>
      <c r="F162" s="338"/>
      <c r="G162" s="229"/>
    </row>
    <row r="163" spans="1:7" x14ac:dyDescent="0.25">
      <c r="A163" s="222" t="s">
        <v>1815</v>
      </c>
      <c r="B163" s="590"/>
      <c r="C163" s="338"/>
      <c r="D163" s="338"/>
      <c r="E163" s="237"/>
      <c r="F163" s="338"/>
      <c r="G163" s="229"/>
    </row>
    <row r="164" spans="1:7" x14ac:dyDescent="0.25">
      <c r="A164" s="222" t="s">
        <v>1816</v>
      </c>
      <c r="B164" s="590"/>
      <c r="C164" s="338"/>
      <c r="D164" s="338"/>
      <c r="E164" s="237"/>
      <c r="F164" s="338"/>
      <c r="G164" s="229"/>
    </row>
    <row r="165" spans="1:7" x14ac:dyDescent="0.25">
      <c r="A165" s="222" t="s">
        <v>1817</v>
      </c>
      <c r="B165" s="590"/>
      <c r="C165" s="338"/>
      <c r="D165" s="338"/>
      <c r="E165" s="237"/>
      <c r="F165" s="338"/>
      <c r="G165" s="229"/>
    </row>
    <row r="166" spans="1:7" x14ac:dyDescent="0.25">
      <c r="A166" s="222" t="s">
        <v>1818</v>
      </c>
      <c r="B166" s="590"/>
      <c r="C166" s="338"/>
      <c r="D166" s="338"/>
      <c r="E166" s="237"/>
      <c r="F166" s="338"/>
      <c r="G166" s="229"/>
    </row>
    <row r="167" spans="1:7" x14ac:dyDescent="0.25">
      <c r="A167" s="222" t="s">
        <v>1819</v>
      </c>
      <c r="B167" s="590"/>
      <c r="C167" s="338"/>
      <c r="D167" s="338"/>
      <c r="E167" s="237"/>
      <c r="F167" s="338"/>
      <c r="G167" s="229"/>
    </row>
    <row r="168" spans="1:7" x14ac:dyDescent="0.25">
      <c r="A168" s="222" t="s">
        <v>1820</v>
      </c>
      <c r="B168" s="590"/>
      <c r="C168" s="338"/>
      <c r="D168" s="338"/>
      <c r="E168" s="237"/>
      <c r="F168" s="338"/>
      <c r="G168" s="229"/>
    </row>
    <row r="169" spans="1:7" x14ac:dyDescent="0.25">
      <c r="A169" s="222" t="s">
        <v>1821</v>
      </c>
      <c r="B169" s="590"/>
      <c r="C169" s="338"/>
      <c r="D169" s="338"/>
      <c r="E169" s="237"/>
      <c r="F169" s="338"/>
      <c r="G169" s="229"/>
    </row>
    <row r="170" spans="1:7" x14ac:dyDescent="0.25">
      <c r="A170" s="222" t="s">
        <v>1822</v>
      </c>
      <c r="B170" s="590"/>
      <c r="C170" s="338"/>
      <c r="D170" s="338"/>
      <c r="E170" s="237"/>
      <c r="F170" s="338"/>
      <c r="G170" s="229"/>
    </row>
    <row r="171" spans="1:7" x14ac:dyDescent="0.25">
      <c r="A171" s="70"/>
      <c r="B171" s="70" t="s">
        <v>626</v>
      </c>
      <c r="C171" s="70" t="s">
        <v>502</v>
      </c>
      <c r="D171" s="70" t="s">
        <v>503</v>
      </c>
      <c r="E171" s="70"/>
      <c r="F171" s="70" t="s">
        <v>470</v>
      </c>
      <c r="G171" s="70"/>
    </row>
    <row r="172" spans="1:7" x14ac:dyDescent="0.25">
      <c r="A172" s="222" t="s">
        <v>1823</v>
      </c>
      <c r="B172" s="264" t="s">
        <v>628</v>
      </c>
      <c r="C172" s="338">
        <v>0.26699565175130502</v>
      </c>
      <c r="D172" s="338">
        <v>0.84435223066908804</v>
      </c>
      <c r="E172" s="238"/>
      <c r="F172" s="338">
        <v>0.28305547131280701</v>
      </c>
      <c r="G172" s="229"/>
    </row>
    <row r="173" spans="1:7" x14ac:dyDescent="0.25">
      <c r="A173" s="222" t="s">
        <v>1824</v>
      </c>
      <c r="B173" s="264" t="s">
        <v>630</v>
      </c>
      <c r="C173" s="338">
        <f>C176+C177+C178</f>
        <v>0.73300434824869942</v>
      </c>
      <c r="D173" s="338">
        <f>D176+D177+D178</f>
        <v>0.15564776933091209</v>
      </c>
      <c r="E173" s="238"/>
      <c r="F173" s="338">
        <f>F176+F177+F178</f>
        <v>0.71694452868719738</v>
      </c>
      <c r="G173" s="229"/>
    </row>
    <row r="174" spans="1:7" x14ac:dyDescent="0.25">
      <c r="A174" s="222" t="s">
        <v>1825</v>
      </c>
      <c r="B174" s="264" t="s">
        <v>133</v>
      </c>
      <c r="C174" s="338">
        <v>0</v>
      </c>
      <c r="D174" s="338">
        <v>0</v>
      </c>
      <c r="E174" s="238"/>
      <c r="F174" s="338">
        <v>0</v>
      </c>
      <c r="G174" s="229"/>
    </row>
    <row r="175" spans="1:7" x14ac:dyDescent="0.25">
      <c r="A175" s="222" t="s">
        <v>1826</v>
      </c>
      <c r="B175" s="264" t="s">
        <v>3004</v>
      </c>
      <c r="C175" s="237"/>
      <c r="D175" s="237"/>
      <c r="E175" s="238"/>
      <c r="F175" s="237"/>
      <c r="G175" s="229"/>
    </row>
    <row r="176" spans="1:7" x14ac:dyDescent="0.25">
      <c r="A176" s="222" t="s">
        <v>1827</v>
      </c>
      <c r="B176" s="264" t="s">
        <v>3005</v>
      </c>
      <c r="C176" s="237">
        <v>0.73178642838083696</v>
      </c>
      <c r="D176" s="237">
        <v>0.125491701582608</v>
      </c>
      <c r="E176" s="238"/>
      <c r="F176" s="237">
        <v>0.71492166184137695</v>
      </c>
      <c r="G176" s="229"/>
    </row>
    <row r="177" spans="1:7" x14ac:dyDescent="0.25">
      <c r="A177" s="222" t="s">
        <v>1828</v>
      </c>
      <c r="B177" s="264" t="s">
        <v>3006</v>
      </c>
      <c r="C177" s="237">
        <v>1.21791986786251E-3</v>
      </c>
      <c r="D177" s="237">
        <v>1.5934780619353502E-2</v>
      </c>
      <c r="E177" s="238"/>
      <c r="F177" s="237">
        <v>1.62728582438061E-3</v>
      </c>
      <c r="G177" s="229"/>
    </row>
    <row r="178" spans="1:7" x14ac:dyDescent="0.25">
      <c r="A178" s="222" t="s">
        <v>1829</v>
      </c>
      <c r="B178" s="264" t="s">
        <v>3007</v>
      </c>
      <c r="C178" s="237"/>
      <c r="D178" s="237">
        <v>1.4221287128950599E-2</v>
      </c>
      <c r="E178" s="238"/>
      <c r="F178" s="237">
        <v>3.9558102143974998E-4</v>
      </c>
      <c r="G178" s="229"/>
    </row>
    <row r="179" spans="1:7" x14ac:dyDescent="0.25">
      <c r="A179" s="222" t="s">
        <v>1830</v>
      </c>
      <c r="B179" s="222"/>
      <c r="C179" s="237"/>
      <c r="D179" s="237"/>
      <c r="E179" s="238"/>
      <c r="F179" s="237"/>
      <c r="G179" s="229"/>
    </row>
    <row r="180" spans="1:7" x14ac:dyDescent="0.25">
      <c r="A180" s="222" t="s">
        <v>1831</v>
      </c>
      <c r="B180" s="222"/>
      <c r="C180" s="237"/>
      <c r="D180" s="237"/>
      <c r="E180" s="238"/>
      <c r="F180" s="237"/>
      <c r="G180" s="229"/>
    </row>
    <row r="181" spans="1:7" x14ac:dyDescent="0.25">
      <c r="A181" s="70"/>
      <c r="B181" s="70" t="s">
        <v>638</v>
      </c>
      <c r="C181" s="70" t="s">
        <v>502</v>
      </c>
      <c r="D181" s="70" t="s">
        <v>503</v>
      </c>
      <c r="E181" s="70"/>
      <c r="F181" s="70" t="s">
        <v>470</v>
      </c>
      <c r="G181" s="70"/>
    </row>
    <row r="182" spans="1:7" x14ac:dyDescent="0.25">
      <c r="A182" s="222" t="s">
        <v>1832</v>
      </c>
      <c r="B182" s="222" t="s">
        <v>640</v>
      </c>
      <c r="C182" s="338">
        <v>1.5694064223039201E-3</v>
      </c>
      <c r="D182" s="338">
        <v>9.8854596774717293E-2</v>
      </c>
      <c r="E182" s="238"/>
      <c r="F182" s="338">
        <v>4.2755028973708604E-3</v>
      </c>
      <c r="G182" s="229"/>
    </row>
    <row r="183" spans="1:7" x14ac:dyDescent="0.25">
      <c r="A183" s="222" t="s">
        <v>1833</v>
      </c>
      <c r="B183" s="222" t="s">
        <v>642</v>
      </c>
      <c r="C183" s="338">
        <v>0.99843059357769604</v>
      </c>
      <c r="D183" s="338">
        <v>0.90114540322528303</v>
      </c>
      <c r="E183" s="238"/>
      <c r="F183" s="338">
        <v>0.995724497102629</v>
      </c>
      <c r="G183" s="229"/>
    </row>
    <row r="184" spans="1:7" x14ac:dyDescent="0.25">
      <c r="A184" s="222" t="s">
        <v>1834</v>
      </c>
      <c r="B184" s="222" t="s">
        <v>133</v>
      </c>
      <c r="C184" s="338">
        <v>0</v>
      </c>
      <c r="D184" s="338">
        <v>0</v>
      </c>
      <c r="E184" s="238"/>
      <c r="F184" s="338">
        <v>0</v>
      </c>
      <c r="G184" s="229"/>
    </row>
    <row r="185" spans="1:7" x14ac:dyDescent="0.25">
      <c r="A185" s="222" t="s">
        <v>1835</v>
      </c>
      <c r="B185" s="222"/>
      <c r="C185" s="222"/>
      <c r="D185" s="222"/>
      <c r="E185" s="220"/>
      <c r="F185" s="222"/>
      <c r="G185" s="229"/>
    </row>
    <row r="186" spans="1:7" x14ac:dyDescent="0.25">
      <c r="A186" s="222" t="s">
        <v>1836</v>
      </c>
      <c r="B186" s="222"/>
      <c r="C186" s="222"/>
      <c r="D186" s="222"/>
      <c r="E186" s="220"/>
      <c r="F186" s="222"/>
      <c r="G186" s="229"/>
    </row>
    <row r="187" spans="1:7" x14ac:dyDescent="0.25">
      <c r="A187" s="222" t="s">
        <v>1837</v>
      </c>
      <c r="B187" s="222"/>
      <c r="C187" s="222"/>
      <c r="D187" s="222"/>
      <c r="E187" s="220"/>
      <c r="F187" s="222"/>
      <c r="G187" s="229"/>
    </row>
    <row r="188" spans="1:7" x14ac:dyDescent="0.25">
      <c r="A188" s="222" t="s">
        <v>1838</v>
      </c>
      <c r="B188" s="222"/>
      <c r="C188" s="222"/>
      <c r="D188" s="222"/>
      <c r="E188" s="220"/>
      <c r="F188" s="222"/>
      <c r="G188" s="229"/>
    </row>
    <row r="189" spans="1:7" x14ac:dyDescent="0.25">
      <c r="A189" s="222" t="s">
        <v>1839</v>
      </c>
      <c r="B189" s="222"/>
      <c r="C189" s="222"/>
      <c r="D189" s="222"/>
      <c r="E189" s="220"/>
      <c r="F189" s="222"/>
      <c r="G189" s="229"/>
    </row>
    <row r="190" spans="1:7" x14ac:dyDescent="0.25">
      <c r="A190" s="222" t="s">
        <v>1840</v>
      </c>
      <c r="B190" s="222"/>
      <c r="C190" s="222"/>
      <c r="D190" s="222"/>
      <c r="E190" s="220"/>
      <c r="F190" s="222"/>
      <c r="G190" s="229"/>
    </row>
    <row r="191" spans="1:7" x14ac:dyDescent="0.25">
      <c r="A191" s="70"/>
      <c r="B191" s="70" t="s">
        <v>650</v>
      </c>
      <c r="C191" s="70" t="s">
        <v>502</v>
      </c>
      <c r="D191" s="70" t="s">
        <v>503</v>
      </c>
      <c r="E191" s="70"/>
      <c r="F191" s="70" t="s">
        <v>470</v>
      </c>
      <c r="G191" s="70"/>
    </row>
    <row r="192" spans="1:7" x14ac:dyDescent="0.25">
      <c r="A192" s="222" t="s">
        <v>1841</v>
      </c>
      <c r="B192" s="230" t="s">
        <v>652</v>
      </c>
      <c r="C192" s="338">
        <v>7.33163874426635E-2</v>
      </c>
      <c r="D192" s="338">
        <v>1.3814072853012701E-2</v>
      </c>
      <c r="E192" s="238"/>
      <c r="F192" s="338">
        <v>7.1661263952787005E-2</v>
      </c>
      <c r="G192" s="229"/>
    </row>
    <row r="193" spans="1:7" x14ac:dyDescent="0.25">
      <c r="A193" s="222" t="s">
        <v>1842</v>
      </c>
      <c r="B193" s="230" t="s">
        <v>654</v>
      </c>
      <c r="C193" s="338">
        <v>5.1593436790234197E-2</v>
      </c>
      <c r="D193" s="338">
        <v>0.30810529133123499</v>
      </c>
      <c r="E193" s="238"/>
      <c r="F193" s="338">
        <v>5.8728601175190999E-2</v>
      </c>
      <c r="G193" s="229"/>
    </row>
    <row r="194" spans="1:7" x14ac:dyDescent="0.25">
      <c r="A194" s="222" t="s">
        <v>1843</v>
      </c>
      <c r="B194" s="230" t="s">
        <v>656</v>
      </c>
      <c r="C194" s="338">
        <v>2.9674854848462499E-2</v>
      </c>
      <c r="D194" s="338">
        <v>0.18931323779086301</v>
      </c>
      <c r="E194" s="237"/>
      <c r="F194" s="338">
        <v>3.4115375176386097E-2</v>
      </c>
      <c r="G194" s="229"/>
    </row>
    <row r="195" spans="1:7" x14ac:dyDescent="0.25">
      <c r="A195" s="222" t="s">
        <v>1844</v>
      </c>
      <c r="B195" s="230" t="s">
        <v>658</v>
      </c>
      <c r="C195" s="338">
        <v>7.0279868034857404E-2</v>
      </c>
      <c r="D195" s="338">
        <v>3.37796916024381E-2</v>
      </c>
      <c r="E195" s="237"/>
      <c r="F195" s="338">
        <v>6.9264574767451598E-2</v>
      </c>
      <c r="G195" s="229"/>
    </row>
    <row r="196" spans="1:7" x14ac:dyDescent="0.25">
      <c r="A196" s="222" t="s">
        <v>1845</v>
      </c>
      <c r="B196" s="230" t="s">
        <v>660</v>
      </c>
      <c r="C196" s="338">
        <v>0.77513545288378305</v>
      </c>
      <c r="D196" s="338">
        <v>0.45498770642245201</v>
      </c>
      <c r="E196" s="237"/>
      <c r="F196" s="338">
        <v>0.76623018492818395</v>
      </c>
      <c r="G196" s="229"/>
    </row>
    <row r="197" spans="1:7" x14ac:dyDescent="0.25">
      <c r="A197" s="222" t="s">
        <v>2621</v>
      </c>
      <c r="B197" s="227"/>
      <c r="C197" s="237"/>
      <c r="D197" s="237"/>
      <c r="E197" s="237"/>
      <c r="F197" s="237"/>
      <c r="G197" s="229"/>
    </row>
    <row r="198" spans="1:7" x14ac:dyDescent="0.25">
      <c r="A198" s="260" t="s">
        <v>2622</v>
      </c>
      <c r="B198" s="227"/>
      <c r="C198" s="237"/>
      <c r="D198" s="237"/>
      <c r="E198" s="237"/>
      <c r="F198" s="237"/>
      <c r="G198" s="229"/>
    </row>
    <row r="199" spans="1:7" x14ac:dyDescent="0.25">
      <c r="A199" s="260" t="s">
        <v>2623</v>
      </c>
      <c r="B199" s="230"/>
      <c r="C199" s="237"/>
      <c r="D199" s="237"/>
      <c r="E199" s="237"/>
      <c r="F199" s="237"/>
      <c r="G199" s="229"/>
    </row>
    <row r="200" spans="1:7" x14ac:dyDescent="0.25">
      <c r="A200" s="260" t="s">
        <v>2624</v>
      </c>
      <c r="B200" s="230"/>
      <c r="C200" s="237"/>
      <c r="D200" s="237"/>
      <c r="E200" s="237"/>
      <c r="F200" s="237"/>
      <c r="G200" s="229"/>
    </row>
    <row r="201" spans="1:7" x14ac:dyDescent="0.25">
      <c r="A201" s="70"/>
      <c r="B201" s="70" t="s">
        <v>665</v>
      </c>
      <c r="C201" s="70" t="s">
        <v>502</v>
      </c>
      <c r="D201" s="70" t="s">
        <v>503</v>
      </c>
      <c r="E201" s="70"/>
      <c r="F201" s="70" t="s">
        <v>470</v>
      </c>
      <c r="G201" s="70"/>
    </row>
    <row r="202" spans="1:7" x14ac:dyDescent="0.25">
      <c r="A202" s="222" t="s">
        <v>1846</v>
      </c>
      <c r="B202" s="222" t="s">
        <v>667</v>
      </c>
      <c r="C202" s="338">
        <v>1.1454525971835258E-5</v>
      </c>
      <c r="D202" s="338">
        <v>0</v>
      </c>
      <c r="E202" s="238"/>
      <c r="F202" s="338">
        <v>1.1135905509217465E-5</v>
      </c>
      <c r="G202" s="229"/>
    </row>
    <row r="203" spans="1:7" x14ac:dyDescent="0.25">
      <c r="A203" s="222" t="s">
        <v>2625</v>
      </c>
      <c r="B203" s="231"/>
      <c r="C203" s="237"/>
      <c r="D203" s="237"/>
      <c r="E203" s="238"/>
      <c r="F203" s="237"/>
      <c r="G203" s="229"/>
    </row>
    <row r="204" spans="1:7" x14ac:dyDescent="0.25">
      <c r="A204" s="260" t="s">
        <v>2626</v>
      </c>
      <c r="B204" s="231"/>
      <c r="C204" s="237"/>
      <c r="D204" s="237"/>
      <c r="E204" s="238"/>
      <c r="F204" s="237"/>
      <c r="G204" s="229"/>
    </row>
    <row r="205" spans="1:7" x14ac:dyDescent="0.25">
      <c r="A205" s="260" t="s">
        <v>2627</v>
      </c>
      <c r="B205" s="231"/>
      <c r="C205" s="237"/>
      <c r="D205" s="237"/>
      <c r="E205" s="238"/>
      <c r="F205" s="237"/>
      <c r="G205" s="229"/>
    </row>
    <row r="206" spans="1:7" x14ac:dyDescent="0.25">
      <c r="A206" s="260" t="s">
        <v>2628</v>
      </c>
      <c r="B206" s="231"/>
      <c r="C206" s="237"/>
      <c r="D206" s="237"/>
      <c r="E206" s="238"/>
      <c r="F206" s="237"/>
      <c r="G206" s="229"/>
    </row>
    <row r="207" spans="1:7" x14ac:dyDescent="0.25">
      <c r="A207" s="260" t="s">
        <v>2629</v>
      </c>
      <c r="B207" s="229"/>
      <c r="C207" s="229"/>
      <c r="D207" s="229"/>
      <c r="E207" s="229"/>
      <c r="F207" s="229"/>
      <c r="G207" s="229"/>
    </row>
    <row r="208" spans="1:7" x14ac:dyDescent="0.25">
      <c r="A208" s="260" t="s">
        <v>2630</v>
      </c>
      <c r="B208" s="229"/>
      <c r="C208" s="229"/>
      <c r="D208" s="229"/>
      <c r="E208" s="229"/>
      <c r="F208" s="229"/>
      <c r="G208" s="229"/>
    </row>
    <row r="209" spans="1:7" x14ac:dyDescent="0.25">
      <c r="A209" s="260" t="s">
        <v>2631</v>
      </c>
      <c r="B209" s="229"/>
      <c r="C209" s="229"/>
      <c r="D209" s="229"/>
      <c r="E209" s="229"/>
      <c r="F209" s="229"/>
      <c r="G209" s="229"/>
    </row>
    <row r="210" spans="1:7" ht="18.75" x14ac:dyDescent="0.25">
      <c r="A210" s="159"/>
      <c r="B210" s="251" t="s">
        <v>1663</v>
      </c>
      <c r="C210" s="250"/>
      <c r="D210" s="250"/>
      <c r="E210" s="250"/>
      <c r="F210" s="250"/>
      <c r="G210" s="250"/>
    </row>
    <row r="211" spans="1:7" x14ac:dyDescent="0.25">
      <c r="A211" s="70"/>
      <c r="B211" s="70" t="s">
        <v>672</v>
      </c>
      <c r="C211" s="70" t="s">
        <v>673</v>
      </c>
      <c r="D211" s="70" t="s">
        <v>674</v>
      </c>
      <c r="E211" s="70"/>
      <c r="F211" s="70" t="s">
        <v>502</v>
      </c>
      <c r="G211" s="70" t="s">
        <v>675</v>
      </c>
    </row>
    <row r="212" spans="1:7" x14ac:dyDescent="0.25">
      <c r="A212" s="222" t="s">
        <v>1847</v>
      </c>
      <c r="B212" s="229" t="s">
        <v>677</v>
      </c>
      <c r="C212" s="295">
        <f>C239/D239*1000</f>
        <v>6957.2807343902123</v>
      </c>
      <c r="D212" s="222"/>
      <c r="E212" s="232"/>
      <c r="F212" s="233"/>
      <c r="G212" s="233"/>
    </row>
    <row r="213" spans="1:7" x14ac:dyDescent="0.25">
      <c r="A213" s="232"/>
      <c r="B213" s="234"/>
      <c r="C213" s="232"/>
      <c r="D213" s="232"/>
      <c r="E213" s="232"/>
      <c r="F213" s="233"/>
      <c r="G213" s="233"/>
    </row>
    <row r="214" spans="1:7" x14ac:dyDescent="0.25">
      <c r="A214" s="222"/>
      <c r="B214" s="229" t="s">
        <v>678</v>
      </c>
      <c r="C214" s="232"/>
      <c r="D214" s="232"/>
      <c r="E214" s="232"/>
      <c r="F214" s="233"/>
      <c r="G214" s="233"/>
    </row>
    <row r="215" spans="1:7" x14ac:dyDescent="0.25">
      <c r="A215" s="222" t="s">
        <v>1848</v>
      </c>
      <c r="B215" s="266" t="s">
        <v>2853</v>
      </c>
      <c r="C215" s="332">
        <v>1994.0363805100001</v>
      </c>
      <c r="D215" s="339">
        <v>4051</v>
      </c>
      <c r="E215" s="232"/>
      <c r="F215" s="239">
        <f>IF($C$239=0,"",IF(C215="[for completion]","",IF(C215="","",C215/$C$239)))</f>
        <v>3.6910683682181034E-2</v>
      </c>
      <c r="G215" s="239">
        <f>IF($D$239=0,"",IF(D215="[for completion]","",IF(D215="","",D215/$D$239)))</f>
        <v>0.5216999356084997</v>
      </c>
    </row>
    <row r="216" spans="1:7" x14ac:dyDescent="0.25">
      <c r="A216" s="222" t="s">
        <v>1849</v>
      </c>
      <c r="B216" s="266" t="s">
        <v>2852</v>
      </c>
      <c r="C216" s="332">
        <v>4578.8713278100004</v>
      </c>
      <c r="D216" s="339">
        <v>1381</v>
      </c>
      <c r="E216" s="232"/>
      <c r="F216" s="239">
        <f t="shared" ref="F216:F238" si="4">IF($C$239=0,"",IF(C216="[for completion]","",IF(C216="","",C216/$C$239)))</f>
        <v>8.4757365940824461E-2</v>
      </c>
      <c r="G216" s="239">
        <f t="shared" ref="G216:G238" si="5">IF($D$239=0,"",IF(D216="[for completion]","",IF(D216="","",D216/$D$239)))</f>
        <v>0.17784932388924662</v>
      </c>
    </row>
    <row r="217" spans="1:7" x14ac:dyDescent="0.25">
      <c r="A217" s="222" t="s">
        <v>1850</v>
      </c>
      <c r="B217" s="266" t="s">
        <v>2851</v>
      </c>
      <c r="C217" s="332">
        <v>16926.54049109</v>
      </c>
      <c r="D217" s="339">
        <v>1709</v>
      </c>
      <c r="E217" s="232"/>
      <c r="F217" s="239">
        <f t="shared" si="4"/>
        <v>0.31331934964018021</v>
      </c>
      <c r="G217" s="239">
        <f t="shared" si="5"/>
        <v>0.22009014810045074</v>
      </c>
    </row>
    <row r="218" spans="1:7" x14ac:dyDescent="0.25">
      <c r="A218" s="222" t="s">
        <v>1851</v>
      </c>
      <c r="B218" s="266" t="s">
        <v>2850</v>
      </c>
      <c r="C218" s="332">
        <v>12640.15525433</v>
      </c>
      <c r="D218" s="339">
        <v>417</v>
      </c>
      <c r="E218" s="232"/>
      <c r="F218" s="239">
        <f t="shared" si="4"/>
        <v>0.23397605823365439</v>
      </c>
      <c r="G218" s="239">
        <f t="shared" si="5"/>
        <v>5.3702511268512554E-2</v>
      </c>
    </row>
    <row r="219" spans="1:7" x14ac:dyDescent="0.25">
      <c r="A219" s="222" t="s">
        <v>1852</v>
      </c>
      <c r="B219" s="266" t="s">
        <v>2850</v>
      </c>
      <c r="C219" s="332">
        <v>10828.058998070001</v>
      </c>
      <c r="D219" s="339">
        <v>158</v>
      </c>
      <c r="E219" s="232"/>
      <c r="F219" s="239">
        <f t="shared" si="4"/>
        <v>0.20043318390586984</v>
      </c>
      <c r="G219" s="239">
        <f t="shared" si="5"/>
        <v>2.0347714101738572E-2</v>
      </c>
    </row>
    <row r="220" spans="1:7" x14ac:dyDescent="0.25">
      <c r="A220" s="222" t="s">
        <v>1853</v>
      </c>
      <c r="B220" s="266" t="s">
        <v>2848</v>
      </c>
      <c r="C220" s="332">
        <v>7055.6224507300003</v>
      </c>
      <c r="D220" s="339">
        <v>49</v>
      </c>
      <c r="E220" s="232"/>
      <c r="F220" s="239">
        <f t="shared" si="4"/>
        <v>0.13060335859729011</v>
      </c>
      <c r="G220" s="239">
        <f t="shared" si="5"/>
        <v>6.3103670315518348E-3</v>
      </c>
    </row>
    <row r="221" spans="1:7" x14ac:dyDescent="0.25">
      <c r="A221" s="222" t="s">
        <v>1854</v>
      </c>
      <c r="B221" s="266"/>
      <c r="C221" s="332"/>
      <c r="D221" s="339"/>
      <c r="E221" s="232"/>
      <c r="F221" s="239" t="str">
        <f t="shared" si="4"/>
        <v/>
      </c>
      <c r="G221" s="239" t="str">
        <f t="shared" si="5"/>
        <v/>
      </c>
    </row>
    <row r="222" spans="1:7" x14ac:dyDescent="0.25">
      <c r="A222" s="222" t="s">
        <v>1855</v>
      </c>
      <c r="B222" s="266"/>
      <c r="C222" s="332"/>
      <c r="D222" s="339"/>
      <c r="E222" s="232"/>
      <c r="F222" s="239" t="str">
        <f t="shared" si="4"/>
        <v/>
      </c>
      <c r="G222" s="239" t="str">
        <f t="shared" si="5"/>
        <v/>
      </c>
    </row>
    <row r="223" spans="1:7" x14ac:dyDescent="0.25">
      <c r="A223" s="222" t="s">
        <v>1856</v>
      </c>
      <c r="B223" s="266"/>
      <c r="C223" s="332"/>
      <c r="D223" s="339"/>
      <c r="E223" s="232"/>
      <c r="F223" s="239" t="str">
        <f t="shared" si="4"/>
        <v/>
      </c>
      <c r="G223" s="239" t="str">
        <f t="shared" si="5"/>
        <v/>
      </c>
    </row>
    <row r="224" spans="1:7" x14ac:dyDescent="0.25">
      <c r="A224" s="222" t="s">
        <v>1857</v>
      </c>
      <c r="B224" s="266"/>
      <c r="C224" s="332"/>
      <c r="D224" s="339"/>
      <c r="E224" s="229"/>
      <c r="F224" s="239" t="str">
        <f t="shared" si="4"/>
        <v/>
      </c>
      <c r="G224" s="239" t="str">
        <f t="shared" si="5"/>
        <v/>
      </c>
    </row>
    <row r="225" spans="1:7" x14ac:dyDescent="0.25">
      <c r="A225" s="222" t="s">
        <v>1858</v>
      </c>
      <c r="B225" s="266"/>
      <c r="C225" s="332"/>
      <c r="D225" s="339"/>
      <c r="E225" s="229"/>
      <c r="F225" s="239" t="str">
        <f t="shared" si="4"/>
        <v/>
      </c>
      <c r="G225" s="239" t="str">
        <f t="shared" si="5"/>
        <v/>
      </c>
    </row>
    <row r="226" spans="1:7" x14ac:dyDescent="0.25">
      <c r="A226" s="222" t="s">
        <v>1859</v>
      </c>
      <c r="B226" s="266"/>
      <c r="C226" s="332"/>
      <c r="D226" s="339"/>
      <c r="E226" s="229"/>
      <c r="F226" s="239" t="str">
        <f t="shared" si="4"/>
        <v/>
      </c>
      <c r="G226" s="239" t="str">
        <f t="shared" si="5"/>
        <v/>
      </c>
    </row>
    <row r="227" spans="1:7" x14ac:dyDescent="0.25">
      <c r="A227" s="222" t="s">
        <v>1860</v>
      </c>
      <c r="B227" s="266"/>
      <c r="C227" s="332"/>
      <c r="D227" s="339"/>
      <c r="E227" s="229"/>
      <c r="F227" s="239" t="str">
        <f t="shared" si="4"/>
        <v/>
      </c>
      <c r="G227" s="239" t="str">
        <f t="shared" si="5"/>
        <v/>
      </c>
    </row>
    <row r="228" spans="1:7" x14ac:dyDescent="0.25">
      <c r="A228" s="222" t="s">
        <v>1861</v>
      </c>
      <c r="B228" s="266"/>
      <c r="C228" s="332"/>
      <c r="D228" s="339"/>
      <c r="E228" s="229"/>
      <c r="F228" s="239" t="str">
        <f t="shared" si="4"/>
        <v/>
      </c>
      <c r="G228" s="239" t="str">
        <f t="shared" si="5"/>
        <v/>
      </c>
    </row>
    <row r="229" spans="1:7" x14ac:dyDescent="0.25">
      <c r="A229" s="222" t="s">
        <v>1862</v>
      </c>
      <c r="B229" s="266"/>
      <c r="C229" s="332"/>
      <c r="D229" s="339"/>
      <c r="E229" s="229"/>
      <c r="F229" s="239" t="str">
        <f t="shared" si="4"/>
        <v/>
      </c>
      <c r="G229" s="239" t="str">
        <f t="shared" si="5"/>
        <v/>
      </c>
    </row>
    <row r="230" spans="1:7" x14ac:dyDescent="0.25">
      <c r="A230" s="222" t="s">
        <v>1863</v>
      </c>
      <c r="B230" s="266"/>
      <c r="C230" s="332"/>
      <c r="D230" s="339"/>
      <c r="E230" s="222"/>
      <c r="F230" s="239" t="str">
        <f t="shared" si="4"/>
        <v/>
      </c>
      <c r="G230" s="239" t="str">
        <f t="shared" si="5"/>
        <v/>
      </c>
    </row>
    <row r="231" spans="1:7" x14ac:dyDescent="0.25">
      <c r="A231" s="222" t="s">
        <v>1864</v>
      </c>
      <c r="B231" s="266"/>
      <c r="C231" s="332"/>
      <c r="D231" s="339"/>
      <c r="E231" s="225"/>
      <c r="F231" s="239" t="str">
        <f t="shared" si="4"/>
        <v/>
      </c>
      <c r="G231" s="239" t="str">
        <f t="shared" si="5"/>
        <v/>
      </c>
    </row>
    <row r="232" spans="1:7" x14ac:dyDescent="0.25">
      <c r="A232" s="222" t="s">
        <v>1865</v>
      </c>
      <c r="B232" s="266"/>
      <c r="C232" s="332"/>
      <c r="D232" s="339"/>
      <c r="E232" s="225"/>
      <c r="F232" s="239" t="str">
        <f t="shared" si="4"/>
        <v/>
      </c>
      <c r="G232" s="239" t="str">
        <f t="shared" si="5"/>
        <v/>
      </c>
    </row>
    <row r="233" spans="1:7" x14ac:dyDescent="0.25">
      <c r="A233" s="222" t="s">
        <v>1866</v>
      </c>
      <c r="B233" s="266"/>
      <c r="C233" s="332"/>
      <c r="D233" s="339"/>
      <c r="E233" s="225"/>
      <c r="F233" s="239" t="str">
        <f t="shared" si="4"/>
        <v/>
      </c>
      <c r="G233" s="239" t="str">
        <f t="shared" si="5"/>
        <v/>
      </c>
    </row>
    <row r="234" spans="1:7" x14ac:dyDescent="0.25">
      <c r="A234" s="222" t="s">
        <v>1867</v>
      </c>
      <c r="B234" s="266"/>
      <c r="C234" s="332"/>
      <c r="D234" s="339"/>
      <c r="E234" s="225"/>
      <c r="F234" s="239" t="str">
        <f t="shared" si="4"/>
        <v/>
      </c>
      <c r="G234" s="239" t="str">
        <f t="shared" si="5"/>
        <v/>
      </c>
    </row>
    <row r="235" spans="1:7" x14ac:dyDescent="0.25">
      <c r="A235" s="222" t="s">
        <v>1868</v>
      </c>
      <c r="B235" s="266"/>
      <c r="C235" s="332"/>
      <c r="D235" s="339"/>
      <c r="E235" s="225"/>
      <c r="F235" s="239" t="str">
        <f t="shared" si="4"/>
        <v/>
      </c>
      <c r="G235" s="239" t="str">
        <f t="shared" si="5"/>
        <v/>
      </c>
    </row>
    <row r="236" spans="1:7" x14ac:dyDescent="0.25">
      <c r="A236" s="222" t="s">
        <v>1869</v>
      </c>
      <c r="B236" s="266"/>
      <c r="C236" s="332"/>
      <c r="D236" s="339"/>
      <c r="E236" s="225"/>
      <c r="F236" s="239" t="str">
        <f t="shared" si="4"/>
        <v/>
      </c>
      <c r="G236" s="239" t="str">
        <f t="shared" si="5"/>
        <v/>
      </c>
    </row>
    <row r="237" spans="1:7" x14ac:dyDescent="0.25">
      <c r="A237" s="222" t="s">
        <v>1870</v>
      </c>
      <c r="B237" s="266"/>
      <c r="C237" s="332"/>
      <c r="D237" s="339"/>
      <c r="E237" s="225"/>
      <c r="F237" s="239" t="str">
        <f t="shared" si="4"/>
        <v/>
      </c>
      <c r="G237" s="239" t="str">
        <f t="shared" si="5"/>
        <v/>
      </c>
    </row>
    <row r="238" spans="1:7" x14ac:dyDescent="0.25">
      <c r="A238" s="222" t="s">
        <v>1871</v>
      </c>
      <c r="B238" s="266"/>
      <c r="C238" s="332"/>
      <c r="D238" s="339"/>
      <c r="E238" s="225"/>
      <c r="F238" s="239" t="str">
        <f t="shared" si="4"/>
        <v/>
      </c>
      <c r="G238" s="239" t="str">
        <f t="shared" si="5"/>
        <v/>
      </c>
    </row>
    <row r="239" spans="1:7" x14ac:dyDescent="0.25">
      <c r="A239" s="222" t="s">
        <v>1872</v>
      </c>
      <c r="B239" s="235" t="s">
        <v>135</v>
      </c>
      <c r="C239" s="245">
        <f>SUM(C215:C238)</f>
        <v>54023.284902539999</v>
      </c>
      <c r="D239" s="245">
        <f>SUM(D215:D238)</f>
        <v>7765</v>
      </c>
      <c r="E239" s="225"/>
      <c r="F239" s="244">
        <f>SUM(F215:F238)</f>
        <v>1</v>
      </c>
      <c r="G239" s="244">
        <f>SUM(G215:G238)</f>
        <v>1</v>
      </c>
    </row>
    <row r="240" spans="1:7" x14ac:dyDescent="0.25">
      <c r="A240" s="70"/>
      <c r="B240" s="70" t="s">
        <v>704</v>
      </c>
      <c r="C240" s="70" t="s">
        <v>673</v>
      </c>
      <c r="D240" s="70" t="s">
        <v>674</v>
      </c>
      <c r="E240" s="70"/>
      <c r="F240" s="70" t="s">
        <v>502</v>
      </c>
      <c r="G240" s="70" t="s">
        <v>675</v>
      </c>
    </row>
    <row r="241" spans="1:7" x14ac:dyDescent="0.25">
      <c r="A241" s="222" t="s">
        <v>1873</v>
      </c>
      <c r="B241" s="222" t="s">
        <v>706</v>
      </c>
      <c r="C241" s="338" t="s">
        <v>1229</v>
      </c>
      <c r="D241" s="222"/>
      <c r="E241" s="222"/>
      <c r="F241" s="241"/>
      <c r="G241" s="241"/>
    </row>
    <row r="242" spans="1:7" x14ac:dyDescent="0.25">
      <c r="A242" s="222"/>
      <c r="B242" s="222"/>
      <c r="C242" s="222"/>
      <c r="D242" s="222"/>
      <c r="E242" s="222"/>
      <c r="F242" s="241"/>
      <c r="G242" s="241"/>
    </row>
    <row r="243" spans="1:7" x14ac:dyDescent="0.25">
      <c r="A243" s="222"/>
      <c r="B243" s="229" t="s">
        <v>707</v>
      </c>
      <c r="C243" s="222"/>
      <c r="D243" s="222"/>
      <c r="E243" s="222"/>
      <c r="F243" s="241"/>
      <c r="G243" s="241"/>
    </row>
    <row r="244" spans="1:7" x14ac:dyDescent="0.25">
      <c r="A244" s="222" t="s">
        <v>1874</v>
      </c>
      <c r="B244" s="222" t="s">
        <v>709</v>
      </c>
      <c r="C244" s="338" t="s">
        <v>1229</v>
      </c>
      <c r="D244" s="338" t="s">
        <v>1229</v>
      </c>
      <c r="E244" s="222"/>
      <c r="F244" s="239" t="str">
        <f>IF($C$252=0,"",IF(C244="[for completion]","",IF(C244="","",C244/$C$252)))</f>
        <v/>
      </c>
      <c r="G244" s="239" t="str">
        <f>IF($D$252=0,"",IF(D244="[for completion]","",IF(D244="","",D244/$D$252)))</f>
        <v/>
      </c>
    </row>
    <row r="245" spans="1:7" x14ac:dyDescent="0.25">
      <c r="A245" s="222" t="s">
        <v>1875</v>
      </c>
      <c r="B245" s="222" t="s">
        <v>711</v>
      </c>
      <c r="C245" s="338" t="s">
        <v>1229</v>
      </c>
      <c r="D245" s="338" t="s">
        <v>1229</v>
      </c>
      <c r="E245" s="222"/>
      <c r="F245" s="239" t="str">
        <f t="shared" ref="F245:F251" si="6">IF($C$252=0,"",IF(C245="[for completion]","",IF(C245="","",C245/$C$252)))</f>
        <v/>
      </c>
      <c r="G245" s="239" t="str">
        <f t="shared" ref="G245:G251" si="7">IF($D$252=0,"",IF(D245="[for completion]","",IF(D245="","",D245/$D$252)))</f>
        <v/>
      </c>
    </row>
    <row r="246" spans="1:7" x14ac:dyDescent="0.25">
      <c r="A246" s="222" t="s">
        <v>1876</v>
      </c>
      <c r="B246" s="222" t="s">
        <v>713</v>
      </c>
      <c r="C246" s="338" t="s">
        <v>1229</v>
      </c>
      <c r="D246" s="338" t="s">
        <v>1229</v>
      </c>
      <c r="E246" s="222"/>
      <c r="F246" s="239" t="str">
        <f t="shared" si="6"/>
        <v/>
      </c>
      <c r="G246" s="239" t="str">
        <f t="shared" si="7"/>
        <v/>
      </c>
    </row>
    <row r="247" spans="1:7" x14ac:dyDescent="0.25">
      <c r="A247" s="222" t="s">
        <v>1877</v>
      </c>
      <c r="B247" s="222" t="s">
        <v>715</v>
      </c>
      <c r="C247" s="338" t="s">
        <v>1229</v>
      </c>
      <c r="D247" s="338" t="s">
        <v>1229</v>
      </c>
      <c r="E247" s="222"/>
      <c r="F247" s="239" t="str">
        <f t="shared" si="6"/>
        <v/>
      </c>
      <c r="G247" s="239" t="str">
        <f t="shared" si="7"/>
        <v/>
      </c>
    </row>
    <row r="248" spans="1:7" x14ac:dyDescent="0.25">
      <c r="A248" s="222" t="s">
        <v>1878</v>
      </c>
      <c r="B248" s="222" t="s">
        <v>717</v>
      </c>
      <c r="C248" s="338" t="s">
        <v>1229</v>
      </c>
      <c r="D248" s="338" t="s">
        <v>1229</v>
      </c>
      <c r="E248" s="222"/>
      <c r="F248" s="239" t="str">
        <f>IF($C$252=0,"",IF(C248="[for completion]","",IF(C248="","",C248/$C$252)))</f>
        <v/>
      </c>
      <c r="G248" s="239" t="str">
        <f t="shared" si="7"/>
        <v/>
      </c>
    </row>
    <row r="249" spans="1:7" x14ac:dyDescent="0.25">
      <c r="A249" s="222" t="s">
        <v>1879</v>
      </c>
      <c r="B249" s="222" t="s">
        <v>719</v>
      </c>
      <c r="C249" s="338" t="s">
        <v>1229</v>
      </c>
      <c r="D249" s="338" t="s">
        <v>1229</v>
      </c>
      <c r="E249" s="222"/>
      <c r="F249" s="239" t="str">
        <f t="shared" si="6"/>
        <v/>
      </c>
      <c r="G249" s="239" t="str">
        <f t="shared" si="7"/>
        <v/>
      </c>
    </row>
    <row r="250" spans="1:7" x14ac:dyDescent="0.25">
      <c r="A250" s="222" t="s">
        <v>1880</v>
      </c>
      <c r="B250" s="222" t="s">
        <v>721</v>
      </c>
      <c r="C250" s="338" t="s">
        <v>1229</v>
      </c>
      <c r="D250" s="338" t="s">
        <v>1229</v>
      </c>
      <c r="E250" s="222"/>
      <c r="F250" s="239" t="str">
        <f t="shared" si="6"/>
        <v/>
      </c>
      <c r="G250" s="239" t="str">
        <f t="shared" si="7"/>
        <v/>
      </c>
    </row>
    <row r="251" spans="1:7" x14ac:dyDescent="0.25">
      <c r="A251" s="222" t="s">
        <v>1881</v>
      </c>
      <c r="B251" s="222" t="s">
        <v>723</v>
      </c>
      <c r="C251" s="338" t="s">
        <v>1229</v>
      </c>
      <c r="D251" s="338" t="s">
        <v>1229</v>
      </c>
      <c r="E251" s="222"/>
      <c r="F251" s="239" t="str">
        <f t="shared" si="6"/>
        <v/>
      </c>
      <c r="G251" s="239" t="str">
        <f t="shared" si="7"/>
        <v/>
      </c>
    </row>
    <row r="252" spans="1:7" x14ac:dyDescent="0.25">
      <c r="A252" s="222" t="s">
        <v>1882</v>
      </c>
      <c r="B252" s="235" t="s">
        <v>135</v>
      </c>
      <c r="C252" s="240">
        <v>0</v>
      </c>
      <c r="D252" s="242">
        <v>0</v>
      </c>
      <c r="E252" s="222"/>
      <c r="F252" s="244">
        <f>SUM(F241:F251)</f>
        <v>0</v>
      </c>
      <c r="G252" s="244">
        <f>SUM(G241:G251)</f>
        <v>0</v>
      </c>
    </row>
    <row r="253" spans="1:7" x14ac:dyDescent="0.25">
      <c r="A253" s="222" t="s">
        <v>1883</v>
      </c>
      <c r="B253" s="226" t="s">
        <v>726</v>
      </c>
      <c r="C253" s="332"/>
      <c r="D253" s="339"/>
      <c r="E253" s="222"/>
      <c r="F253" s="239" t="s">
        <v>1686</v>
      </c>
      <c r="G253" s="239" t="s">
        <v>1686</v>
      </c>
    </row>
    <row r="254" spans="1:7" x14ac:dyDescent="0.25">
      <c r="A254" s="222" t="s">
        <v>1884</v>
      </c>
      <c r="B254" s="226" t="s">
        <v>728</v>
      </c>
      <c r="C254" s="332"/>
      <c r="D254" s="339"/>
      <c r="E254" s="222"/>
      <c r="F254" s="239" t="s">
        <v>1686</v>
      </c>
      <c r="G254" s="239" t="s">
        <v>1686</v>
      </c>
    </row>
    <row r="255" spans="1:7" x14ac:dyDescent="0.25">
      <c r="A255" s="222" t="s">
        <v>1885</v>
      </c>
      <c r="B255" s="226" t="s">
        <v>730</v>
      </c>
      <c r="C255" s="332"/>
      <c r="D255" s="339"/>
      <c r="E255" s="222"/>
      <c r="F255" s="239" t="s">
        <v>1686</v>
      </c>
      <c r="G255" s="239" t="s">
        <v>1686</v>
      </c>
    </row>
    <row r="256" spans="1:7" x14ac:dyDescent="0.25">
      <c r="A256" s="222" t="s">
        <v>1886</v>
      </c>
      <c r="B256" s="226" t="s">
        <v>732</v>
      </c>
      <c r="C256" s="332"/>
      <c r="D256" s="339"/>
      <c r="E256" s="222"/>
      <c r="F256" s="239" t="s">
        <v>1686</v>
      </c>
      <c r="G256" s="239" t="s">
        <v>1686</v>
      </c>
    </row>
    <row r="257" spans="1:7" x14ac:dyDescent="0.25">
      <c r="A257" s="222" t="s">
        <v>1887</v>
      </c>
      <c r="B257" s="226" t="s">
        <v>734</v>
      </c>
      <c r="C257" s="332"/>
      <c r="D257" s="339"/>
      <c r="E257" s="222"/>
      <c r="F257" s="239" t="s">
        <v>1686</v>
      </c>
      <c r="G257" s="239" t="s">
        <v>1686</v>
      </c>
    </row>
    <row r="258" spans="1:7" x14ac:dyDescent="0.25">
      <c r="A258" s="222" t="s">
        <v>1888</v>
      </c>
      <c r="B258" s="226" t="s">
        <v>736</v>
      </c>
      <c r="C258" s="332"/>
      <c r="D258" s="339"/>
      <c r="E258" s="222"/>
      <c r="F258" s="239" t="s">
        <v>1686</v>
      </c>
      <c r="G258" s="239" t="s">
        <v>1686</v>
      </c>
    </row>
    <row r="259" spans="1:7" x14ac:dyDescent="0.25">
      <c r="A259" s="222" t="s">
        <v>1889</v>
      </c>
      <c r="B259" s="226"/>
      <c r="C259" s="222"/>
      <c r="D259" s="222"/>
      <c r="E259" s="222"/>
      <c r="F259" s="239"/>
      <c r="G259" s="239"/>
    </row>
    <row r="260" spans="1:7" x14ac:dyDescent="0.25">
      <c r="A260" s="222" t="s">
        <v>1890</v>
      </c>
      <c r="B260" s="226"/>
      <c r="C260" s="222"/>
      <c r="D260" s="222"/>
      <c r="E260" s="222"/>
      <c r="F260" s="239"/>
      <c r="G260" s="239"/>
    </row>
    <row r="261" spans="1:7" x14ac:dyDescent="0.25">
      <c r="A261" s="222" t="s">
        <v>1891</v>
      </c>
      <c r="B261" s="226"/>
      <c r="C261" s="222"/>
      <c r="D261" s="222"/>
      <c r="E261" s="222"/>
      <c r="F261" s="239"/>
      <c r="G261" s="239"/>
    </row>
    <row r="262" spans="1:7" x14ac:dyDescent="0.25">
      <c r="A262" s="70"/>
      <c r="B262" s="70" t="s">
        <v>740</v>
      </c>
      <c r="C262" s="70" t="s">
        <v>673</v>
      </c>
      <c r="D262" s="70" t="s">
        <v>674</v>
      </c>
      <c r="E262" s="70"/>
      <c r="F262" s="70" t="s">
        <v>502</v>
      </c>
      <c r="G262" s="70" t="s">
        <v>675</v>
      </c>
    </row>
    <row r="263" spans="1:7" x14ac:dyDescent="0.25">
      <c r="A263" s="222" t="s">
        <v>1892</v>
      </c>
      <c r="B263" s="222" t="s">
        <v>706</v>
      </c>
      <c r="C263" s="338">
        <v>0.628609803637172</v>
      </c>
      <c r="D263" s="222"/>
      <c r="E263" s="222"/>
      <c r="F263" s="241"/>
      <c r="G263" s="241"/>
    </row>
    <row r="264" spans="1:7" x14ac:dyDescent="0.25">
      <c r="A264" s="222"/>
      <c r="B264" s="222"/>
      <c r="C264" s="222"/>
      <c r="D264" s="222"/>
      <c r="E264" s="222"/>
      <c r="F264" s="241"/>
      <c r="G264" s="241"/>
    </row>
    <row r="265" spans="1:7" x14ac:dyDescent="0.25">
      <c r="A265" s="222"/>
      <c r="B265" s="229" t="s">
        <v>707</v>
      </c>
      <c r="C265" s="222"/>
      <c r="D265" s="222"/>
      <c r="E265" s="222"/>
      <c r="F265" s="241"/>
      <c r="G265" s="241"/>
    </row>
    <row r="266" spans="1:7" x14ac:dyDescent="0.25">
      <c r="A266" s="222" t="s">
        <v>1893</v>
      </c>
      <c r="B266" s="222" t="s">
        <v>709</v>
      </c>
      <c r="C266" s="332">
        <v>46358.685837058903</v>
      </c>
      <c r="D266" s="338" t="s">
        <v>1229</v>
      </c>
      <c r="E266" s="222"/>
      <c r="F266" s="239">
        <f>IF($C$274=0,"",IF(C266="[for completion]","",IF(C266="","",C266/$C$274)))</f>
        <v>0.85814472352052285</v>
      </c>
      <c r="G266" s="239" t="str">
        <f>IF($D$274=0,"",IF(D266="[for completion]","",IF(D266="","",D266/$D$274)))</f>
        <v/>
      </c>
    </row>
    <row r="267" spans="1:7" x14ac:dyDescent="0.25">
      <c r="A267" s="222" t="s">
        <v>1894</v>
      </c>
      <c r="B267" s="222" t="s">
        <v>711</v>
      </c>
      <c r="C267" s="332">
        <v>3597.1269438477698</v>
      </c>
      <c r="D267" s="338" t="s">
        <v>1229</v>
      </c>
      <c r="E267" s="222"/>
      <c r="F267" s="239">
        <f t="shared" ref="F267:F273" si="8">IF($C$274=0,"",IF(C267="[for completion]","",IF(C267="","",C267/$C$274)))</f>
        <v>6.6586346246874206E-2</v>
      </c>
      <c r="G267" s="239" t="str">
        <f t="shared" ref="G267:G273" si="9">IF($D$274=0,"",IF(D267="[for completion]","",IF(D267="","",D267/$D$274)))</f>
        <v/>
      </c>
    </row>
    <row r="268" spans="1:7" x14ac:dyDescent="0.25">
      <c r="A268" s="222" t="s">
        <v>1895</v>
      </c>
      <c r="B268" s="222" t="s">
        <v>713</v>
      </c>
      <c r="C268" s="332">
        <v>2411.6728947812799</v>
      </c>
      <c r="D268" s="338" t="s">
        <v>1229</v>
      </c>
      <c r="E268" s="222"/>
      <c r="F268" s="239">
        <f t="shared" si="8"/>
        <v>4.4642429614767484E-2</v>
      </c>
      <c r="G268" s="239" t="str">
        <f t="shared" si="9"/>
        <v/>
      </c>
    </row>
    <row r="269" spans="1:7" x14ac:dyDescent="0.25">
      <c r="A269" s="222" t="s">
        <v>1896</v>
      </c>
      <c r="B269" s="222" t="s">
        <v>715</v>
      </c>
      <c r="C269" s="332">
        <v>1090.6416223414899</v>
      </c>
      <c r="D269" s="338" t="s">
        <v>1229</v>
      </c>
      <c r="E269" s="222"/>
      <c r="F269" s="239">
        <f t="shared" si="8"/>
        <v>2.0188845662144198E-2</v>
      </c>
      <c r="G269" s="239" t="str">
        <f t="shared" si="9"/>
        <v/>
      </c>
    </row>
    <row r="270" spans="1:7" x14ac:dyDescent="0.25">
      <c r="A270" s="222" t="s">
        <v>1897</v>
      </c>
      <c r="B270" s="222" t="s">
        <v>717</v>
      </c>
      <c r="C270" s="332">
        <v>177.39283318605101</v>
      </c>
      <c r="D270" s="338" t="s">
        <v>1229</v>
      </c>
      <c r="E270" s="222"/>
      <c r="F270" s="239">
        <f t="shared" si="8"/>
        <v>3.2837152529305541E-3</v>
      </c>
      <c r="G270" s="239" t="str">
        <f t="shared" si="9"/>
        <v/>
      </c>
    </row>
    <row r="271" spans="1:7" x14ac:dyDescent="0.25">
      <c r="A271" s="222" t="s">
        <v>1898</v>
      </c>
      <c r="B271" s="222" t="s">
        <v>719</v>
      </c>
      <c r="C271" s="332">
        <v>185.154408167165</v>
      </c>
      <c r="D271" s="338" t="s">
        <v>1229</v>
      </c>
      <c r="E271" s="222"/>
      <c r="F271" s="239">
        <f t="shared" si="8"/>
        <v>3.4273896150482019E-3</v>
      </c>
      <c r="G271" s="239" t="str">
        <f t="shared" si="9"/>
        <v/>
      </c>
    </row>
    <row r="272" spans="1:7" x14ac:dyDescent="0.25">
      <c r="A272" s="222" t="s">
        <v>1899</v>
      </c>
      <c r="B272" s="222" t="s">
        <v>721</v>
      </c>
      <c r="C272" s="332">
        <v>135.12312677176999</v>
      </c>
      <c r="D272" s="338" t="s">
        <v>1229</v>
      </c>
      <c r="E272" s="222"/>
      <c r="F272" s="239">
        <f t="shared" si="8"/>
        <v>2.5012615472394411E-3</v>
      </c>
      <c r="G272" s="239" t="str">
        <f t="shared" si="9"/>
        <v/>
      </c>
    </row>
    <row r="273" spans="1:7" x14ac:dyDescent="0.25">
      <c r="A273" s="222" t="s">
        <v>1900</v>
      </c>
      <c r="B273" s="222" t="s">
        <v>723</v>
      </c>
      <c r="C273" s="332">
        <v>66.192525515401002</v>
      </c>
      <c r="D273" s="338" t="s">
        <v>1229</v>
      </c>
      <c r="E273" s="222"/>
      <c r="F273" s="239">
        <f t="shared" si="8"/>
        <v>1.2252885404730584E-3</v>
      </c>
      <c r="G273" s="239" t="str">
        <f t="shared" si="9"/>
        <v/>
      </c>
    </row>
    <row r="274" spans="1:7" x14ac:dyDescent="0.25">
      <c r="A274" s="222" t="s">
        <v>1901</v>
      </c>
      <c r="B274" s="235" t="s">
        <v>135</v>
      </c>
      <c r="C274" s="240">
        <f>SUM(C266:C273)</f>
        <v>54021.990191669829</v>
      </c>
      <c r="D274" s="242">
        <v>0</v>
      </c>
      <c r="E274" s="222"/>
      <c r="F274" s="244">
        <f>SUM(F266:F273)</f>
        <v>1</v>
      </c>
      <c r="G274" s="244">
        <f>SUM(G266:G273)</f>
        <v>0</v>
      </c>
    </row>
    <row r="275" spans="1:7" x14ac:dyDescent="0.25">
      <c r="A275" s="222" t="s">
        <v>1902</v>
      </c>
      <c r="B275" s="226" t="s">
        <v>726</v>
      </c>
      <c r="C275" s="332"/>
      <c r="D275" s="339"/>
      <c r="E275" s="222"/>
      <c r="F275" s="239" t="s">
        <v>1686</v>
      </c>
      <c r="G275" s="239" t="s">
        <v>1686</v>
      </c>
    </row>
    <row r="276" spans="1:7" x14ac:dyDescent="0.25">
      <c r="A276" s="222" t="s">
        <v>1903</v>
      </c>
      <c r="B276" s="226" t="s">
        <v>728</v>
      </c>
      <c r="C276" s="332"/>
      <c r="D276" s="339"/>
      <c r="E276" s="222"/>
      <c r="F276" s="239" t="s">
        <v>1686</v>
      </c>
      <c r="G276" s="239" t="s">
        <v>1686</v>
      </c>
    </row>
    <row r="277" spans="1:7" x14ac:dyDescent="0.25">
      <c r="A277" s="222" t="s">
        <v>1904</v>
      </c>
      <c r="B277" s="226" t="s">
        <v>730</v>
      </c>
      <c r="C277" s="332"/>
      <c r="D277" s="339"/>
      <c r="E277" s="222"/>
      <c r="F277" s="239" t="s">
        <v>1686</v>
      </c>
      <c r="G277" s="239" t="s">
        <v>1686</v>
      </c>
    </row>
    <row r="278" spans="1:7" x14ac:dyDescent="0.25">
      <c r="A278" s="222" t="s">
        <v>1905</v>
      </c>
      <c r="B278" s="226" t="s">
        <v>732</v>
      </c>
      <c r="C278" s="332"/>
      <c r="D278" s="339"/>
      <c r="E278" s="222"/>
      <c r="F278" s="239" t="s">
        <v>1686</v>
      </c>
      <c r="G278" s="239" t="s">
        <v>1686</v>
      </c>
    </row>
    <row r="279" spans="1:7" x14ac:dyDescent="0.25">
      <c r="A279" s="222" t="s">
        <v>1906</v>
      </c>
      <c r="B279" s="226" t="s">
        <v>734</v>
      </c>
      <c r="C279" s="332"/>
      <c r="D279" s="339"/>
      <c r="E279" s="222"/>
      <c r="F279" s="239" t="s">
        <v>1686</v>
      </c>
      <c r="G279" s="239" t="s">
        <v>1686</v>
      </c>
    </row>
    <row r="280" spans="1:7" x14ac:dyDescent="0.25">
      <c r="A280" s="222" t="s">
        <v>1907</v>
      </c>
      <c r="B280" s="226" t="s">
        <v>736</v>
      </c>
      <c r="C280" s="332"/>
      <c r="D280" s="339"/>
      <c r="E280" s="222"/>
      <c r="F280" s="239" t="s">
        <v>1686</v>
      </c>
      <c r="G280" s="239" t="s">
        <v>1686</v>
      </c>
    </row>
    <row r="281" spans="1:7" x14ac:dyDescent="0.25">
      <c r="A281" s="222" t="s">
        <v>1908</v>
      </c>
      <c r="B281" s="226"/>
      <c r="C281" s="222"/>
      <c r="D281" s="222"/>
      <c r="E281" s="222"/>
      <c r="F281" s="223"/>
      <c r="G281" s="223"/>
    </row>
    <row r="282" spans="1:7" x14ac:dyDescent="0.25">
      <c r="A282" s="222" t="s">
        <v>1909</v>
      </c>
      <c r="B282" s="226"/>
      <c r="C282" s="222"/>
      <c r="D282" s="222"/>
      <c r="E282" s="222"/>
      <c r="F282" s="223"/>
      <c r="G282" s="223"/>
    </row>
    <row r="283" spans="1:7" x14ac:dyDescent="0.25">
      <c r="A283" s="222" t="s">
        <v>1910</v>
      </c>
      <c r="B283" s="226"/>
      <c r="C283" s="222"/>
      <c r="D283" s="222"/>
      <c r="E283" s="222"/>
      <c r="F283" s="223"/>
      <c r="G283" s="223"/>
    </row>
    <row r="284" spans="1:7" x14ac:dyDescent="0.25">
      <c r="A284" s="70"/>
      <c r="B284" s="70" t="s">
        <v>760</v>
      </c>
      <c r="C284" s="70" t="s">
        <v>502</v>
      </c>
      <c r="D284" s="70"/>
      <c r="E284" s="70"/>
      <c r="F284" s="70"/>
      <c r="G284" s="70"/>
    </row>
    <row r="285" spans="1:7" x14ac:dyDescent="0.25">
      <c r="A285" s="222" t="s">
        <v>1911</v>
      </c>
      <c r="B285" s="222" t="s">
        <v>762</v>
      </c>
      <c r="C285" s="338">
        <v>1.0797106307998199E-3</v>
      </c>
      <c r="D285" s="222"/>
      <c r="E285" s="225"/>
      <c r="F285" s="225"/>
      <c r="G285" s="225"/>
    </row>
    <row r="286" spans="1:7" x14ac:dyDescent="0.25">
      <c r="A286" s="222" t="s">
        <v>1912</v>
      </c>
      <c r="B286" s="222" t="s">
        <v>764</v>
      </c>
      <c r="C286" s="338"/>
      <c r="D286" s="222"/>
      <c r="E286" s="225"/>
      <c r="F286" s="225"/>
      <c r="G286" s="220"/>
    </row>
    <row r="287" spans="1:7" x14ac:dyDescent="0.25">
      <c r="A287" s="222" t="s">
        <v>1913</v>
      </c>
      <c r="B287" s="260" t="s">
        <v>766</v>
      </c>
      <c r="C287" s="338">
        <v>0</v>
      </c>
      <c r="D287" s="222"/>
      <c r="E287" s="225"/>
      <c r="F287" s="225"/>
      <c r="G287" s="220"/>
    </row>
    <row r="288" spans="1:7" s="254" customFormat="1" x14ac:dyDescent="0.25">
      <c r="A288" s="260" t="s">
        <v>1914</v>
      </c>
      <c r="B288" s="260" t="s">
        <v>2508</v>
      </c>
      <c r="C288" s="338">
        <v>0.988932497122886</v>
      </c>
      <c r="D288" s="260"/>
      <c r="E288" s="225"/>
      <c r="F288" s="225"/>
      <c r="G288" s="258"/>
    </row>
    <row r="289" spans="1:7" x14ac:dyDescent="0.25">
      <c r="A289" s="260" t="s">
        <v>1915</v>
      </c>
      <c r="B289" s="229" t="s">
        <v>1405</v>
      </c>
      <c r="C289" s="338">
        <v>0</v>
      </c>
      <c r="D289" s="232"/>
      <c r="E289" s="232"/>
      <c r="F289" s="233"/>
      <c r="G289" s="233"/>
    </row>
    <row r="290" spans="1:7" x14ac:dyDescent="0.25">
      <c r="A290" s="260" t="s">
        <v>2509</v>
      </c>
      <c r="B290" s="222" t="s">
        <v>133</v>
      </c>
      <c r="C290" s="338">
        <f>C291+C295</f>
        <v>9.9877922463139698E-3</v>
      </c>
      <c r="D290" s="222"/>
      <c r="E290" s="225"/>
      <c r="F290" s="225"/>
      <c r="G290" s="220"/>
    </row>
    <row r="291" spans="1:7" x14ac:dyDescent="0.25">
      <c r="A291" s="222" t="s">
        <v>1916</v>
      </c>
      <c r="B291" s="226" t="s">
        <v>770</v>
      </c>
      <c r="C291" s="340">
        <v>1.03068951842619E-3</v>
      </c>
      <c r="D291" s="222"/>
      <c r="E291" s="225"/>
      <c r="F291" s="225"/>
      <c r="G291" s="220"/>
    </row>
    <row r="292" spans="1:7" x14ac:dyDescent="0.25">
      <c r="A292" s="260" t="s">
        <v>1917</v>
      </c>
      <c r="B292" s="226" t="s">
        <v>772</v>
      </c>
      <c r="C292" s="338"/>
      <c r="D292" s="222"/>
      <c r="E292" s="225"/>
      <c r="F292" s="225"/>
      <c r="G292" s="220"/>
    </row>
    <row r="293" spans="1:7" x14ac:dyDescent="0.25">
      <c r="A293" s="260" t="s">
        <v>1918</v>
      </c>
      <c r="B293" s="226" t="s">
        <v>774</v>
      </c>
      <c r="C293" s="338"/>
      <c r="D293" s="222"/>
      <c r="E293" s="225"/>
      <c r="F293" s="225"/>
      <c r="G293" s="220"/>
    </row>
    <row r="294" spans="1:7" x14ac:dyDescent="0.25">
      <c r="A294" s="260" t="s">
        <v>1919</v>
      </c>
      <c r="B294" s="226" t="s">
        <v>776</v>
      </c>
      <c r="C294" s="338"/>
      <c r="D294" s="222"/>
      <c r="E294" s="225"/>
      <c r="F294" s="225"/>
      <c r="G294" s="220"/>
    </row>
    <row r="295" spans="1:7" x14ac:dyDescent="0.25">
      <c r="A295" s="260" t="s">
        <v>1920</v>
      </c>
      <c r="B295" s="294" t="s">
        <v>3008</v>
      </c>
      <c r="C295" s="338">
        <v>8.9571027278877793E-3</v>
      </c>
      <c r="D295" s="222"/>
      <c r="E295" s="225"/>
      <c r="F295" s="225"/>
      <c r="G295" s="220"/>
    </row>
    <row r="296" spans="1:7" x14ac:dyDescent="0.25">
      <c r="A296" s="260" t="s">
        <v>1921</v>
      </c>
      <c r="B296" s="226" t="s">
        <v>137</v>
      </c>
      <c r="C296" s="338"/>
      <c r="D296" s="222"/>
      <c r="E296" s="225"/>
      <c r="F296" s="225"/>
      <c r="G296" s="220"/>
    </row>
    <row r="297" spans="1:7" x14ac:dyDescent="0.25">
      <c r="A297" s="260" t="s">
        <v>1922</v>
      </c>
      <c r="B297" s="226" t="s">
        <v>137</v>
      </c>
      <c r="C297" s="338"/>
      <c r="D297" s="222"/>
      <c r="E297" s="225"/>
      <c r="F297" s="225"/>
      <c r="G297" s="220"/>
    </row>
    <row r="298" spans="1:7" x14ac:dyDescent="0.25">
      <c r="A298" s="260" t="s">
        <v>1923</v>
      </c>
      <c r="B298" s="226" t="s">
        <v>137</v>
      </c>
      <c r="C298" s="338"/>
      <c r="D298" s="222"/>
      <c r="E298" s="225"/>
      <c r="F298" s="225"/>
      <c r="G298" s="220"/>
    </row>
    <row r="299" spans="1:7" x14ac:dyDescent="0.25">
      <c r="A299" s="260" t="s">
        <v>1924</v>
      </c>
      <c r="B299" s="226" t="s">
        <v>137</v>
      </c>
      <c r="C299" s="338"/>
      <c r="D299" s="222"/>
      <c r="E299" s="225"/>
      <c r="F299" s="225"/>
      <c r="G299" s="220"/>
    </row>
    <row r="300" spans="1:7" x14ac:dyDescent="0.25">
      <c r="A300" s="260" t="s">
        <v>1925</v>
      </c>
      <c r="B300" s="226" t="s">
        <v>137</v>
      </c>
      <c r="C300" s="338"/>
      <c r="D300" s="222"/>
      <c r="E300" s="225"/>
      <c r="F300" s="225"/>
      <c r="G300" s="220"/>
    </row>
    <row r="301" spans="1:7" x14ac:dyDescent="0.25">
      <c r="A301" s="70"/>
      <c r="B301" s="70" t="s">
        <v>782</v>
      </c>
      <c r="C301" s="70" t="s">
        <v>502</v>
      </c>
      <c r="D301" s="70"/>
      <c r="E301" s="70"/>
      <c r="F301" s="70"/>
      <c r="G301" s="70"/>
    </row>
    <row r="302" spans="1:7" x14ac:dyDescent="0.25">
      <c r="A302" s="222" t="s">
        <v>1926</v>
      </c>
      <c r="B302" s="222" t="s">
        <v>1406</v>
      </c>
      <c r="C302" s="338">
        <v>1</v>
      </c>
      <c r="D302" s="222"/>
      <c r="E302" s="220"/>
      <c r="F302" s="220"/>
      <c r="G302" s="220"/>
    </row>
    <row r="303" spans="1:7" x14ac:dyDescent="0.25">
      <c r="A303" s="222" t="s">
        <v>1927</v>
      </c>
      <c r="B303" s="222" t="s">
        <v>784</v>
      </c>
      <c r="C303" s="338">
        <v>0</v>
      </c>
      <c r="D303" s="222"/>
      <c r="E303" s="220"/>
      <c r="F303" s="220"/>
      <c r="G303" s="220"/>
    </row>
    <row r="304" spans="1:7" x14ac:dyDescent="0.25">
      <c r="A304" s="222" t="s">
        <v>1928</v>
      </c>
      <c r="B304" s="222" t="s">
        <v>133</v>
      </c>
      <c r="C304" s="338">
        <v>0</v>
      </c>
      <c r="D304" s="222"/>
      <c r="E304" s="220"/>
      <c r="F304" s="220"/>
      <c r="G304" s="220"/>
    </row>
    <row r="305" spans="1:7" x14ac:dyDescent="0.25">
      <c r="A305" s="222" t="s">
        <v>1929</v>
      </c>
      <c r="B305" s="222"/>
      <c r="C305" s="237"/>
      <c r="D305" s="222"/>
      <c r="E305" s="220"/>
      <c r="F305" s="220"/>
      <c r="G305" s="220"/>
    </row>
    <row r="306" spans="1:7" x14ac:dyDescent="0.25">
      <c r="A306" s="222" t="s">
        <v>1930</v>
      </c>
      <c r="B306" s="222"/>
      <c r="C306" s="237"/>
      <c r="D306" s="222"/>
      <c r="E306" s="220"/>
      <c r="F306" s="220"/>
      <c r="G306" s="220"/>
    </row>
    <row r="307" spans="1:7" x14ac:dyDescent="0.25">
      <c r="A307" s="222" t="s">
        <v>1931</v>
      </c>
      <c r="B307" s="222"/>
      <c r="C307" s="237"/>
      <c r="D307" s="222"/>
      <c r="E307" s="220"/>
      <c r="F307" s="220"/>
      <c r="G307" s="220"/>
    </row>
    <row r="308" spans="1:7" x14ac:dyDescent="0.25">
      <c r="A308" s="70"/>
      <c r="B308" s="70" t="s">
        <v>2238</v>
      </c>
      <c r="C308" s="70" t="s">
        <v>100</v>
      </c>
      <c r="D308" s="70" t="s">
        <v>1673</v>
      </c>
      <c r="E308" s="70"/>
      <c r="F308" s="70" t="s">
        <v>502</v>
      </c>
      <c r="G308" s="70" t="s">
        <v>1932</v>
      </c>
    </row>
    <row r="309" spans="1:7" x14ac:dyDescent="0.25">
      <c r="A309" s="212" t="s">
        <v>1933</v>
      </c>
      <c r="B309" s="266" t="s">
        <v>2662</v>
      </c>
      <c r="C309" s="332">
        <v>4355.3422277700001</v>
      </c>
      <c r="D309" s="339">
        <v>124</v>
      </c>
      <c r="E309" s="217"/>
      <c r="F309" s="239">
        <f>IF($C$327=0,"",IF(C309="[for completion]","",IF(C309="","",C309/$C$327)))</f>
        <v>8.0619722322091275E-2</v>
      </c>
      <c r="G309" s="239">
        <f>IF($D$327=0,"",IF(D309="[for completion]","",IF(D309="","",D309/$D$327)))</f>
        <v>3.3414174077068176E-2</v>
      </c>
    </row>
    <row r="310" spans="1:7" x14ac:dyDescent="0.25">
      <c r="A310" s="212" t="s">
        <v>1934</v>
      </c>
      <c r="B310" s="266" t="s">
        <v>3010</v>
      </c>
      <c r="C310" s="332">
        <v>3576.9948068499998</v>
      </c>
      <c r="D310" s="339">
        <v>179</v>
      </c>
      <c r="E310" s="217"/>
      <c r="F310" s="239">
        <f t="shared" ref="F310:F326" si="10">IF($C$327=0,"",IF(C310="[for completion]","",IF(C310="","",C310/$C$327)))</f>
        <v>6.6212093790724333E-2</v>
      </c>
      <c r="G310" s="239">
        <f t="shared" ref="G310:G326" si="11">IF($D$327=0,"",IF(D310="[for completion]","",IF(D310="","",D310/$D$327)))</f>
        <v>4.823497709512261E-2</v>
      </c>
    </row>
    <row r="311" spans="1:7" x14ac:dyDescent="0.25">
      <c r="A311" s="212" t="s">
        <v>1935</v>
      </c>
      <c r="B311" s="266" t="s">
        <v>3011</v>
      </c>
      <c r="C311" s="332">
        <v>6295.1956841299998</v>
      </c>
      <c r="D311" s="339">
        <v>482</v>
      </c>
      <c r="E311" s="217"/>
      <c r="F311" s="239">
        <f t="shared" si="10"/>
        <v>0.11652745099611707</v>
      </c>
      <c r="G311" s="239">
        <f t="shared" si="11"/>
        <v>0.12988412826731338</v>
      </c>
    </row>
    <row r="312" spans="1:7" x14ac:dyDescent="0.25">
      <c r="A312" s="212" t="s">
        <v>1936</v>
      </c>
      <c r="B312" s="266" t="s">
        <v>3012</v>
      </c>
      <c r="C312" s="332">
        <v>4639.8129591799998</v>
      </c>
      <c r="D312" s="339">
        <v>301</v>
      </c>
      <c r="E312" s="217"/>
      <c r="F312" s="239">
        <f t="shared" si="10"/>
        <v>8.5885428247289924E-2</v>
      </c>
      <c r="G312" s="239">
        <f t="shared" si="11"/>
        <v>8.1110212880625171E-2</v>
      </c>
    </row>
    <row r="313" spans="1:7" x14ac:dyDescent="0.25">
      <c r="A313" s="212" t="s">
        <v>1937</v>
      </c>
      <c r="B313" s="266" t="s">
        <v>3013</v>
      </c>
      <c r="C313" s="332">
        <v>1068.6244049100001</v>
      </c>
      <c r="D313" s="339">
        <v>88</v>
      </c>
      <c r="E313" s="217"/>
      <c r="F313" s="239">
        <f t="shared" si="10"/>
        <v>1.9780811308268982E-2</v>
      </c>
      <c r="G313" s="239">
        <f t="shared" si="11"/>
        <v>2.3713284828887092E-2</v>
      </c>
    </row>
    <row r="314" spans="1:7" x14ac:dyDescent="0.25">
      <c r="A314" s="212" t="s">
        <v>1938</v>
      </c>
      <c r="B314" s="266" t="s">
        <v>3014</v>
      </c>
      <c r="C314" s="332">
        <v>320.41767635999997</v>
      </c>
      <c r="D314" s="339">
        <v>36</v>
      </c>
      <c r="E314" s="217"/>
      <c r="F314" s="239">
        <f t="shared" si="10"/>
        <v>5.9311031703837584E-3</v>
      </c>
      <c r="G314" s="239">
        <f t="shared" si="11"/>
        <v>9.7008892481810841E-3</v>
      </c>
    </row>
    <row r="315" spans="1:7" x14ac:dyDescent="0.25">
      <c r="A315" s="212" t="s">
        <v>1939</v>
      </c>
      <c r="B315" s="266" t="s">
        <v>3037</v>
      </c>
      <c r="C315" s="332">
        <v>137.90613801000001</v>
      </c>
      <c r="D315" s="339">
        <v>13</v>
      </c>
      <c r="E315" s="217"/>
      <c r="F315" s="239">
        <f>IF($C$327=0,"",IF(C315="[for completion]","",IF(C315="","",C315/$C$327)))</f>
        <v>2.5527166342955224E-3</v>
      </c>
      <c r="G315" s="239">
        <f t="shared" si="11"/>
        <v>3.5030988951765024E-3</v>
      </c>
    </row>
    <row r="316" spans="1:7" x14ac:dyDescent="0.25">
      <c r="A316" s="212" t="s">
        <v>1940</v>
      </c>
      <c r="B316" s="266" t="s">
        <v>3016</v>
      </c>
      <c r="C316" s="332">
        <v>5850.62167004</v>
      </c>
      <c r="D316" s="339">
        <v>147</v>
      </c>
      <c r="E316" s="217"/>
      <c r="F316" s="239">
        <f t="shared" si="10"/>
        <v>0.10829814737468739</v>
      </c>
      <c r="G316" s="239">
        <f t="shared" si="11"/>
        <v>3.9611964430072755E-2</v>
      </c>
    </row>
    <row r="317" spans="1:7" x14ac:dyDescent="0.25">
      <c r="A317" s="212" t="s">
        <v>1941</v>
      </c>
      <c r="B317" s="266" t="s">
        <v>3017</v>
      </c>
      <c r="C317" s="332">
        <v>1796.8941141800001</v>
      </c>
      <c r="D317" s="339">
        <v>213</v>
      </c>
      <c r="E317" s="217"/>
      <c r="F317" s="239">
        <f t="shared" si="10"/>
        <v>3.3261474518287135E-2</v>
      </c>
      <c r="G317" s="239">
        <f t="shared" si="11"/>
        <v>5.7396928051738079E-2</v>
      </c>
    </row>
    <row r="318" spans="1:7" x14ac:dyDescent="0.25">
      <c r="A318" s="212" t="s">
        <v>1942</v>
      </c>
      <c r="B318" s="266" t="s">
        <v>3018</v>
      </c>
      <c r="C318" s="332">
        <v>5324.6357578699999</v>
      </c>
      <c r="D318" s="339">
        <v>529</v>
      </c>
      <c r="E318" s="217"/>
      <c r="F318" s="239">
        <f t="shared" si="10"/>
        <v>9.8561865822780675E-2</v>
      </c>
      <c r="G318" s="239">
        <f>IF($D$327=0,"",IF(D318="[for completion]","",IF(D318="","",D318/$D$327)))</f>
        <v>0.14254917811910536</v>
      </c>
    </row>
    <row r="319" spans="1:7" x14ac:dyDescent="0.25">
      <c r="A319" s="212" t="s">
        <v>1943</v>
      </c>
      <c r="B319" s="266" t="s">
        <v>3019</v>
      </c>
      <c r="C319" s="332">
        <v>3188.31526295</v>
      </c>
      <c r="D319" s="339">
        <v>412</v>
      </c>
      <c r="E319" s="217"/>
      <c r="F319" s="239">
        <f t="shared" si="10"/>
        <v>5.9017426813305393E-2</v>
      </c>
      <c r="G319" s="239">
        <f t="shared" si="11"/>
        <v>0.11102128806251685</v>
      </c>
    </row>
    <row r="320" spans="1:7" x14ac:dyDescent="0.25">
      <c r="A320" s="212" t="s">
        <v>1944</v>
      </c>
      <c r="B320" s="266" t="s">
        <v>3020</v>
      </c>
      <c r="C320" s="332">
        <v>1235.1167862100001</v>
      </c>
      <c r="D320" s="339">
        <v>161</v>
      </c>
      <c r="E320" s="217"/>
      <c r="F320" s="239">
        <f t="shared" si="10"/>
        <v>2.2862674649240536E-2</v>
      </c>
      <c r="G320" s="239">
        <f t="shared" si="11"/>
        <v>4.3384532471032064E-2</v>
      </c>
    </row>
    <row r="321" spans="1:7" x14ac:dyDescent="0.25">
      <c r="A321" s="212" t="s">
        <v>1945</v>
      </c>
      <c r="B321" s="266" t="s">
        <v>3021</v>
      </c>
      <c r="C321" s="332">
        <v>94.158804779999997</v>
      </c>
      <c r="D321" s="339">
        <v>55</v>
      </c>
      <c r="E321" s="217"/>
      <c r="F321" s="239">
        <f t="shared" si="10"/>
        <v>1.7429300152677863E-3</v>
      </c>
      <c r="G321" s="239">
        <f t="shared" si="11"/>
        <v>1.4820803018054433E-2</v>
      </c>
    </row>
    <row r="322" spans="1:7" x14ac:dyDescent="0.25">
      <c r="A322" s="212" t="s">
        <v>1946</v>
      </c>
      <c r="B322" s="266" t="s">
        <v>3022</v>
      </c>
      <c r="C322" s="332">
        <v>97.82159249</v>
      </c>
      <c r="D322" s="339">
        <v>24</v>
      </c>
      <c r="E322" s="217"/>
      <c r="F322" s="239">
        <f t="shared" si="10"/>
        <v>1.8107301817442939E-3</v>
      </c>
      <c r="G322" s="239">
        <f t="shared" si="11"/>
        <v>6.4672594987873885E-3</v>
      </c>
    </row>
    <row r="323" spans="1:7" x14ac:dyDescent="0.25">
      <c r="A323" s="212" t="s">
        <v>1947</v>
      </c>
      <c r="B323" s="266"/>
      <c r="C323" s="332"/>
      <c r="D323" s="339"/>
      <c r="E323" s="217"/>
      <c r="F323" s="239" t="str">
        <f t="shared" si="10"/>
        <v/>
      </c>
      <c r="G323" s="239" t="str">
        <f t="shared" si="11"/>
        <v/>
      </c>
    </row>
    <row r="324" spans="1:7" x14ac:dyDescent="0.25">
      <c r="A324" s="212" t="s">
        <v>1948</v>
      </c>
      <c r="B324" s="266"/>
      <c r="C324" s="332"/>
      <c r="D324" s="339"/>
      <c r="E324" s="217"/>
      <c r="F324" s="239" t="str">
        <f t="shared" si="10"/>
        <v/>
      </c>
      <c r="G324" s="239" t="str">
        <f t="shared" si="11"/>
        <v/>
      </c>
    </row>
    <row r="325" spans="1:7" x14ac:dyDescent="0.25">
      <c r="A325" s="212" t="s">
        <v>1949</v>
      </c>
      <c r="B325" s="266"/>
      <c r="C325" s="332"/>
      <c r="D325" s="339"/>
      <c r="E325" s="217"/>
      <c r="F325" s="239" t="str">
        <f t="shared" si="10"/>
        <v/>
      </c>
      <c r="G325" s="239" t="str">
        <f t="shared" si="11"/>
        <v/>
      </c>
    </row>
    <row r="326" spans="1:7" x14ac:dyDescent="0.25">
      <c r="A326" s="212" t="s">
        <v>1950</v>
      </c>
      <c r="B326" s="229" t="s">
        <v>2089</v>
      </c>
      <c r="C326" s="295">
        <f>C364-C309-C310-C311-C312-C313-C314-C315-C316-C317-C318-C319-C320-C321-C322</f>
        <v>16041.42701680999</v>
      </c>
      <c r="D326" s="295">
        <f>D364-D309-D310-D311-D312-D313-D314-D315-D316-D317-D318-D319-D320-D321-D322</f>
        <v>947</v>
      </c>
      <c r="E326" s="217"/>
      <c r="F326" s="239">
        <f t="shared" si="10"/>
        <v>0.29693542415551588</v>
      </c>
      <c r="G326" s="239">
        <f t="shared" si="11"/>
        <v>0.25518728105631905</v>
      </c>
    </row>
    <row r="327" spans="1:7" x14ac:dyDescent="0.25">
      <c r="A327" s="212" t="s">
        <v>1951</v>
      </c>
      <c r="B327" s="219" t="s">
        <v>135</v>
      </c>
      <c r="C327" s="177">
        <f>SUM(C309:C326)</f>
        <v>54023.284902539992</v>
      </c>
      <c r="D327" s="177">
        <f>SUM(D309:D326)</f>
        <v>3711</v>
      </c>
      <c r="E327" s="217"/>
      <c r="F327" s="244">
        <f>SUM(F319:F326)</f>
        <v>0.3823691858150739</v>
      </c>
      <c r="G327" s="244">
        <f>SUM(G319:G326)</f>
        <v>0.43088116410670974</v>
      </c>
    </row>
    <row r="328" spans="1:7" x14ac:dyDescent="0.25">
      <c r="A328" s="212" t="s">
        <v>1952</v>
      </c>
      <c r="B328" s="219"/>
      <c r="C328" s="212"/>
      <c r="D328" s="212"/>
      <c r="E328" s="217"/>
      <c r="F328" s="217"/>
      <c r="G328" s="217"/>
    </row>
    <row r="329" spans="1:7" x14ac:dyDescent="0.25">
      <c r="A329" s="212" t="s">
        <v>1953</v>
      </c>
      <c r="B329" s="219"/>
      <c r="C329" s="212"/>
      <c r="D329" s="212"/>
      <c r="E329" s="217"/>
      <c r="F329" s="217"/>
      <c r="G329" s="217"/>
    </row>
    <row r="330" spans="1:7" x14ac:dyDescent="0.25">
      <c r="A330" s="212" t="s">
        <v>1954</v>
      </c>
      <c r="B330" s="219"/>
      <c r="C330" s="212"/>
      <c r="D330" s="212"/>
      <c r="E330" s="217"/>
      <c r="F330" s="217"/>
      <c r="G330" s="217"/>
    </row>
    <row r="331" spans="1:7" s="254" customFormat="1" x14ac:dyDescent="0.25">
      <c r="A331" s="70"/>
      <c r="B331" s="70" t="s">
        <v>2255</v>
      </c>
      <c r="C331" s="70" t="s">
        <v>100</v>
      </c>
      <c r="D331" s="70" t="s">
        <v>1673</v>
      </c>
      <c r="E331" s="70"/>
      <c r="F331" s="70" t="s">
        <v>502</v>
      </c>
      <c r="G331" s="70" t="s">
        <v>1932</v>
      </c>
    </row>
    <row r="332" spans="1:7" s="254" customFormat="1" x14ac:dyDescent="0.25">
      <c r="A332" s="271" t="s">
        <v>1955</v>
      </c>
      <c r="B332" s="266" t="s">
        <v>3023</v>
      </c>
      <c r="C332" s="332">
        <v>4355.3422277700001</v>
      </c>
      <c r="D332" s="339">
        <v>124</v>
      </c>
      <c r="E332" s="256"/>
      <c r="F332" s="239">
        <f>IF($C$350=0,"",IF(C332="[for completion]","",IF(C332="","",C332/$C$350)))</f>
        <v>8.0619722322091275E-2</v>
      </c>
      <c r="G332" s="239">
        <f>IF($D$350=0,"",IF(D332="[for completion]","",IF(D332="","",D332/$D$350)))</f>
        <v>3.3414174077068176E-2</v>
      </c>
    </row>
    <row r="333" spans="1:7" s="254" customFormat="1" x14ac:dyDescent="0.25">
      <c r="A333" s="271" t="s">
        <v>1956</v>
      </c>
      <c r="B333" s="266" t="s">
        <v>3024</v>
      </c>
      <c r="C333" s="332">
        <v>3576.9948068499998</v>
      </c>
      <c r="D333" s="339">
        <v>179</v>
      </c>
      <c r="E333" s="256"/>
      <c r="F333" s="239">
        <f t="shared" ref="F333:F349" si="12">IF($C$350=0,"",IF(C333="[for completion]","",IF(C333="","",C333/$C$350)))</f>
        <v>6.6212093790724333E-2</v>
      </c>
      <c r="G333" s="239">
        <f t="shared" ref="G333:G349" si="13">IF($D$350=0,"",IF(D333="[for completion]","",IF(D333="","",D333/$D$350)))</f>
        <v>4.823497709512261E-2</v>
      </c>
    </row>
    <row r="334" spans="1:7" s="254" customFormat="1" x14ac:dyDescent="0.25">
      <c r="A334" s="271" t="s">
        <v>1957</v>
      </c>
      <c r="B334" s="266" t="s">
        <v>3025</v>
      </c>
      <c r="C334" s="332">
        <v>6295.1956841299998</v>
      </c>
      <c r="D334" s="339">
        <v>482</v>
      </c>
      <c r="E334" s="256"/>
      <c r="F334" s="239">
        <f t="shared" si="12"/>
        <v>0.11652745099611707</v>
      </c>
      <c r="G334" s="239">
        <f t="shared" si="13"/>
        <v>0.12988412826731338</v>
      </c>
    </row>
    <row r="335" spans="1:7" s="254" customFormat="1" x14ac:dyDescent="0.25">
      <c r="A335" s="271" t="s">
        <v>1958</v>
      </c>
      <c r="B335" s="266" t="s">
        <v>3026</v>
      </c>
      <c r="C335" s="332">
        <v>4639.8129591799998</v>
      </c>
      <c r="D335" s="339">
        <v>301</v>
      </c>
      <c r="E335" s="256"/>
      <c r="F335" s="239">
        <f t="shared" si="12"/>
        <v>8.5885428247289924E-2</v>
      </c>
      <c r="G335" s="239">
        <f t="shared" si="13"/>
        <v>8.1110212880625171E-2</v>
      </c>
    </row>
    <row r="336" spans="1:7" s="254" customFormat="1" x14ac:dyDescent="0.25">
      <c r="A336" s="271" t="s">
        <v>1959</v>
      </c>
      <c r="B336" s="266" t="s">
        <v>3027</v>
      </c>
      <c r="C336" s="332">
        <v>1068.6244049100001</v>
      </c>
      <c r="D336" s="339">
        <v>88</v>
      </c>
      <c r="E336" s="256"/>
      <c r="F336" s="239">
        <f t="shared" si="12"/>
        <v>1.9780811308268982E-2</v>
      </c>
      <c r="G336" s="239">
        <f t="shared" si="13"/>
        <v>2.3713284828887092E-2</v>
      </c>
    </row>
    <row r="337" spans="1:7" s="254" customFormat="1" x14ac:dyDescent="0.25">
      <c r="A337" s="271" t="s">
        <v>1960</v>
      </c>
      <c r="B337" s="266" t="s">
        <v>3028</v>
      </c>
      <c r="C337" s="332">
        <v>320.41767635999997</v>
      </c>
      <c r="D337" s="339">
        <v>36</v>
      </c>
      <c r="E337" s="256"/>
      <c r="F337" s="239">
        <f t="shared" si="12"/>
        <v>5.9311031703837584E-3</v>
      </c>
      <c r="G337" s="239">
        <f t="shared" si="13"/>
        <v>9.7008892481810841E-3</v>
      </c>
    </row>
    <row r="338" spans="1:7" s="254" customFormat="1" x14ac:dyDescent="0.25">
      <c r="A338" s="271" t="s">
        <v>1961</v>
      </c>
      <c r="B338" s="266" t="s">
        <v>3029</v>
      </c>
      <c r="C338" s="332">
        <v>137.90613801000001</v>
      </c>
      <c r="D338" s="339">
        <v>13</v>
      </c>
      <c r="E338" s="256"/>
      <c r="F338" s="239">
        <f t="shared" si="12"/>
        <v>2.5527166342955224E-3</v>
      </c>
      <c r="G338" s="239">
        <f t="shared" si="13"/>
        <v>3.5030988951765024E-3</v>
      </c>
    </row>
    <row r="339" spans="1:7" s="254" customFormat="1" x14ac:dyDescent="0.25">
      <c r="A339" s="271" t="s">
        <v>1962</v>
      </c>
      <c r="B339" s="266" t="s">
        <v>3030</v>
      </c>
      <c r="C339" s="332">
        <v>5850.62167004</v>
      </c>
      <c r="D339" s="339">
        <v>147</v>
      </c>
      <c r="E339" s="256"/>
      <c r="F339" s="239">
        <f t="shared" si="12"/>
        <v>0.10829814737468739</v>
      </c>
      <c r="G339" s="239">
        <f t="shared" si="13"/>
        <v>3.9611964430072755E-2</v>
      </c>
    </row>
    <row r="340" spans="1:7" s="254" customFormat="1" x14ac:dyDescent="0.25">
      <c r="A340" s="271" t="s">
        <v>1963</v>
      </c>
      <c r="B340" s="266" t="s">
        <v>3031</v>
      </c>
      <c r="C340" s="332">
        <v>1796.8941141800001</v>
      </c>
      <c r="D340" s="339">
        <v>213</v>
      </c>
      <c r="E340" s="256"/>
      <c r="F340" s="239">
        <f t="shared" si="12"/>
        <v>3.3261474518287135E-2</v>
      </c>
      <c r="G340" s="239">
        <f t="shared" si="13"/>
        <v>5.7396928051738079E-2</v>
      </c>
    </row>
    <row r="341" spans="1:7" s="254" customFormat="1" x14ac:dyDescent="0.25">
      <c r="A341" s="271" t="s">
        <v>1964</v>
      </c>
      <c r="B341" s="266" t="s">
        <v>3032</v>
      </c>
      <c r="C341" s="332">
        <v>5324.6357578699999</v>
      </c>
      <c r="D341" s="339">
        <v>529</v>
      </c>
      <c r="E341" s="256"/>
      <c r="F341" s="239">
        <f t="shared" si="12"/>
        <v>9.8561865822780675E-2</v>
      </c>
      <c r="G341" s="239">
        <f t="shared" si="13"/>
        <v>0.14254917811910536</v>
      </c>
    </row>
    <row r="342" spans="1:7" s="254" customFormat="1" x14ac:dyDescent="0.25">
      <c r="A342" s="271" t="s">
        <v>2213</v>
      </c>
      <c r="B342" s="266" t="s">
        <v>3033</v>
      </c>
      <c r="C342" s="332">
        <v>3188.31526295</v>
      </c>
      <c r="D342" s="339">
        <v>412</v>
      </c>
      <c r="E342" s="256"/>
      <c r="F342" s="239">
        <f t="shared" si="12"/>
        <v>5.9017426813305393E-2</v>
      </c>
      <c r="G342" s="239">
        <f t="shared" si="13"/>
        <v>0.11102128806251685</v>
      </c>
    </row>
    <row r="343" spans="1:7" s="254" customFormat="1" x14ac:dyDescent="0.25">
      <c r="A343" s="271" t="s">
        <v>2239</v>
      </c>
      <c r="B343" s="266" t="s">
        <v>3034</v>
      </c>
      <c r="C343" s="332">
        <v>1235.1167862100001</v>
      </c>
      <c r="D343" s="339">
        <v>161</v>
      </c>
      <c r="E343" s="256"/>
      <c r="F343" s="239">
        <f t="shared" si="12"/>
        <v>2.2862674649240536E-2</v>
      </c>
      <c r="G343" s="239">
        <f t="shared" si="13"/>
        <v>4.3384532471032064E-2</v>
      </c>
    </row>
    <row r="344" spans="1:7" s="254" customFormat="1" x14ac:dyDescent="0.25">
      <c r="A344" s="271" t="s">
        <v>2240</v>
      </c>
      <c r="B344" s="266" t="s">
        <v>3035</v>
      </c>
      <c r="C344" s="332">
        <v>94.158804779999997</v>
      </c>
      <c r="D344" s="339">
        <v>55</v>
      </c>
      <c r="E344" s="256"/>
      <c r="F344" s="239">
        <f t="shared" si="12"/>
        <v>1.7429300152677863E-3</v>
      </c>
      <c r="G344" s="239">
        <f t="shared" si="13"/>
        <v>1.4820803018054433E-2</v>
      </c>
    </row>
    <row r="345" spans="1:7" s="254" customFormat="1" x14ac:dyDescent="0.25">
      <c r="A345" s="271" t="s">
        <v>2241</v>
      </c>
      <c r="B345" s="266" t="s">
        <v>3036</v>
      </c>
      <c r="C345" s="332">
        <v>97.82159249</v>
      </c>
      <c r="D345" s="339">
        <v>24</v>
      </c>
      <c r="E345" s="256"/>
      <c r="F345" s="239">
        <f t="shared" si="12"/>
        <v>1.8107301817442939E-3</v>
      </c>
      <c r="G345" s="239">
        <f t="shared" si="13"/>
        <v>6.4672594987873885E-3</v>
      </c>
    </row>
    <row r="346" spans="1:7" s="254" customFormat="1" x14ac:dyDescent="0.25">
      <c r="A346" s="271" t="s">
        <v>2242</v>
      </c>
      <c r="B346" s="266"/>
      <c r="C346" s="332"/>
      <c r="D346" s="339"/>
      <c r="E346" s="256"/>
      <c r="F346" s="239" t="str">
        <f t="shared" si="12"/>
        <v/>
      </c>
      <c r="G346" s="239" t="str">
        <f t="shared" si="13"/>
        <v/>
      </c>
    </row>
    <row r="347" spans="1:7" s="254" customFormat="1" x14ac:dyDescent="0.25">
      <c r="A347" s="271" t="s">
        <v>2243</v>
      </c>
      <c r="B347" s="266"/>
      <c r="C347" s="332"/>
      <c r="D347" s="339"/>
      <c r="E347" s="256"/>
      <c r="F347" s="239" t="str">
        <f t="shared" si="12"/>
        <v/>
      </c>
      <c r="G347" s="239" t="str">
        <f t="shared" si="13"/>
        <v/>
      </c>
    </row>
    <row r="348" spans="1:7" s="254" customFormat="1" x14ac:dyDescent="0.25">
      <c r="A348" s="271" t="s">
        <v>2244</v>
      </c>
      <c r="B348" s="266"/>
      <c r="C348" s="332"/>
      <c r="D348" s="339"/>
      <c r="E348" s="256"/>
      <c r="F348" s="239" t="str">
        <f t="shared" si="12"/>
        <v/>
      </c>
      <c r="G348" s="239" t="str">
        <f t="shared" si="13"/>
        <v/>
      </c>
    </row>
    <row r="349" spans="1:7" s="254" customFormat="1" x14ac:dyDescent="0.25">
      <c r="A349" s="271" t="s">
        <v>2245</v>
      </c>
      <c r="B349" s="229" t="s">
        <v>2089</v>
      </c>
      <c r="C349" s="295">
        <f>C364-C332-C333-C334-C335-C336-C337-C338-C339-C340-C341-C342-C343-C344-C345</f>
        <v>16041.42701680999</v>
      </c>
      <c r="D349" s="295">
        <f>D364-D332-D333-D334-D335-D336-D337-D338-D339-D340-D341-D342-D343-D344-D345</f>
        <v>947</v>
      </c>
      <c r="E349" s="256"/>
      <c r="F349" s="239">
        <f t="shared" si="12"/>
        <v>0.29693542415551588</v>
      </c>
      <c r="G349" s="239">
        <f t="shared" si="13"/>
        <v>0.25518728105631905</v>
      </c>
    </row>
    <row r="350" spans="1:7" s="254" customFormat="1" x14ac:dyDescent="0.25">
      <c r="A350" s="271" t="s">
        <v>2246</v>
      </c>
      <c r="B350" s="257" t="s">
        <v>135</v>
      </c>
      <c r="C350" s="177">
        <f>SUM(C332:C349)</f>
        <v>54023.284902539992</v>
      </c>
      <c r="D350" s="177">
        <f>SUM(D332:D349)</f>
        <v>3711</v>
      </c>
      <c r="E350" s="256"/>
      <c r="F350" s="244">
        <f>SUM(F332:F349)</f>
        <v>0.99999999999999989</v>
      </c>
      <c r="G350" s="244">
        <f>SUM(G332:G349)</f>
        <v>0.99999999999999989</v>
      </c>
    </row>
    <row r="351" spans="1:7" s="254" customFormat="1" x14ac:dyDescent="0.25">
      <c r="A351" s="271" t="s">
        <v>1965</v>
      </c>
      <c r="B351" s="257"/>
      <c r="C351" s="271"/>
      <c r="D351" s="271"/>
      <c r="E351" s="256"/>
      <c r="F351" s="256"/>
      <c r="G351" s="256"/>
    </row>
    <row r="352" spans="1:7" s="254" customFormat="1" x14ac:dyDescent="0.25">
      <c r="A352" s="271" t="s">
        <v>2247</v>
      </c>
      <c r="B352" s="257"/>
      <c r="C352" s="271"/>
      <c r="D352" s="271"/>
      <c r="E352" s="256"/>
      <c r="F352" s="256"/>
      <c r="G352" s="256"/>
    </row>
    <row r="353" spans="1:7" x14ac:dyDescent="0.25">
      <c r="A353" s="70"/>
      <c r="B353" s="70" t="s">
        <v>2601</v>
      </c>
      <c r="C353" s="70" t="s">
        <v>100</v>
      </c>
      <c r="D353" s="70" t="s">
        <v>1673</v>
      </c>
      <c r="E353" s="70"/>
      <c r="F353" s="70" t="s">
        <v>502</v>
      </c>
      <c r="G353" s="70" t="s">
        <v>2604</v>
      </c>
    </row>
    <row r="354" spans="1:7" x14ac:dyDescent="0.25">
      <c r="A354" s="212" t="s">
        <v>1966</v>
      </c>
      <c r="B354" s="219" t="s">
        <v>1664</v>
      </c>
      <c r="C354" s="332">
        <v>530.20436514999994</v>
      </c>
      <c r="D354" s="339">
        <v>111</v>
      </c>
      <c r="E354" s="217"/>
      <c r="F354" s="239">
        <f>IF($C$364=0,"",IF(C354="[for completion]","",IF(C354="","",C354/$C$364)))</f>
        <v>9.8143673807786456E-3</v>
      </c>
      <c r="G354" s="239">
        <f>IF($D$364=0,"",IF(D354="[for completion]","",IF(D354="","",D354/$D$364)))</f>
        <v>2.9911075181891674E-2</v>
      </c>
    </row>
    <row r="355" spans="1:7" x14ac:dyDescent="0.25">
      <c r="A355" s="271" t="s">
        <v>1967</v>
      </c>
      <c r="B355" s="219" t="s">
        <v>1665</v>
      </c>
      <c r="C355" s="332">
        <v>563.58128322000005</v>
      </c>
      <c r="D355" s="339">
        <v>85</v>
      </c>
      <c r="E355" s="217"/>
      <c r="F355" s="239">
        <f t="shared" ref="F355:F363" si="14">IF($C$364=0,"",IF(C355="[for completion]","",IF(C355="","",C355/$C$364)))</f>
        <v>1.0432192048978909E-2</v>
      </c>
      <c r="G355" s="239">
        <f t="shared" ref="G355:G363" si="15">IF($D$364=0,"",IF(D355="[for completion]","",IF(D355="","",D355/$D$364)))</f>
        <v>2.290487739153867E-2</v>
      </c>
    </row>
    <row r="356" spans="1:7" x14ac:dyDescent="0.25">
      <c r="A356" s="271" t="s">
        <v>1968</v>
      </c>
      <c r="B356" s="219" t="s">
        <v>1666</v>
      </c>
      <c r="C356" s="332">
        <v>2531.6062659899999</v>
      </c>
      <c r="D356" s="339">
        <v>232</v>
      </c>
      <c r="E356" s="217"/>
      <c r="F356" s="239">
        <f t="shared" si="14"/>
        <v>4.686139079763682E-2</v>
      </c>
      <c r="G356" s="239">
        <f>IF($D$364=0,"",IF(D356="[for completion]","",IF(D356="","",D356/$D$364)))</f>
        <v>6.2516841821611421E-2</v>
      </c>
    </row>
    <row r="357" spans="1:7" x14ac:dyDescent="0.25">
      <c r="A357" s="271" t="s">
        <v>1969</v>
      </c>
      <c r="B357" s="219" t="s">
        <v>1667</v>
      </c>
      <c r="C357" s="332">
        <v>2771.8265963899998</v>
      </c>
      <c r="D357" s="339">
        <v>215</v>
      </c>
      <c r="E357" s="217"/>
      <c r="F357" s="239">
        <f t="shared" si="14"/>
        <v>5.130799804918338E-2</v>
      </c>
      <c r="G357" s="239">
        <f t="shared" si="15"/>
        <v>5.7935866343303694E-2</v>
      </c>
    </row>
    <row r="358" spans="1:7" x14ac:dyDescent="0.25">
      <c r="A358" s="271" t="s">
        <v>1970</v>
      </c>
      <c r="B358" s="219" t="s">
        <v>1668</v>
      </c>
      <c r="C358" s="332">
        <v>8632.6700911299904</v>
      </c>
      <c r="D358" s="339">
        <v>231</v>
      </c>
      <c r="E358" s="217"/>
      <c r="F358" s="239">
        <f>IF($C$364=0,"",IF(C358="[for completion]","",IF(C358="","",C358/$C$364)))</f>
        <v>0.15979535688552904</v>
      </c>
      <c r="G358" s="239">
        <f t="shared" si="15"/>
        <v>6.2247372675828617E-2</v>
      </c>
    </row>
    <row r="359" spans="1:7" x14ac:dyDescent="0.25">
      <c r="A359" s="271" t="s">
        <v>1971</v>
      </c>
      <c r="B359" s="219" t="s">
        <v>1669</v>
      </c>
      <c r="C359" s="332">
        <v>1942.0802175399999</v>
      </c>
      <c r="D359" s="339">
        <v>182</v>
      </c>
      <c r="E359" s="217"/>
      <c r="F359" s="239">
        <f t="shared" si="14"/>
        <v>3.5948947218659225E-2</v>
      </c>
      <c r="G359" s="239">
        <f>IF($D$364=0,"",IF(D359="[for completion]","",IF(D359="","",D359/$D$364)))</f>
        <v>4.9043384532471035E-2</v>
      </c>
    </row>
    <row r="360" spans="1:7" x14ac:dyDescent="0.25">
      <c r="A360" s="271" t="s">
        <v>2083</v>
      </c>
      <c r="B360" s="219" t="s">
        <v>1670</v>
      </c>
      <c r="C360" s="332">
        <v>5246.8443474400001</v>
      </c>
      <c r="D360" s="339">
        <v>560</v>
      </c>
      <c r="E360" s="217"/>
      <c r="F360" s="239">
        <f t="shared" si="14"/>
        <v>9.7121905061965441E-2</v>
      </c>
      <c r="G360" s="239">
        <f t="shared" si="15"/>
        <v>0.1509027216383724</v>
      </c>
    </row>
    <row r="361" spans="1:7" x14ac:dyDescent="0.25">
      <c r="A361" s="271" t="s">
        <v>2084</v>
      </c>
      <c r="B361" s="219" t="s">
        <v>1671</v>
      </c>
      <c r="C361" s="332">
        <v>2215.69474975</v>
      </c>
      <c r="D361" s="339">
        <v>267</v>
      </c>
      <c r="E361" s="217"/>
      <c r="F361" s="239">
        <f t="shared" si="14"/>
        <v>4.1013699069710322E-2</v>
      </c>
      <c r="G361" s="239">
        <f t="shared" si="15"/>
        <v>7.1948261924009702E-2</v>
      </c>
    </row>
    <row r="362" spans="1:7" x14ac:dyDescent="0.25">
      <c r="A362" s="271" t="s">
        <v>2252</v>
      </c>
      <c r="B362" s="219" t="s">
        <v>1672</v>
      </c>
      <c r="C362" s="332">
        <v>8254.8699316900002</v>
      </c>
      <c r="D362" s="339">
        <v>270</v>
      </c>
      <c r="E362" s="217"/>
      <c r="F362" s="239">
        <f t="shared" si="14"/>
        <v>0.15280207315386488</v>
      </c>
      <c r="G362" s="239">
        <f t="shared" si="15"/>
        <v>7.275666936135812E-2</v>
      </c>
    </row>
    <row r="363" spans="1:7" s="254" customFormat="1" x14ac:dyDescent="0.25">
      <c r="A363" s="271" t="s">
        <v>2253</v>
      </c>
      <c r="B363" s="257" t="s">
        <v>2089</v>
      </c>
      <c r="C363" s="332">
        <v>21333.90705424</v>
      </c>
      <c r="D363" s="339">
        <v>1558</v>
      </c>
      <c r="E363" s="256"/>
      <c r="F363" s="239">
        <f t="shared" si="14"/>
        <v>0.39490207033369334</v>
      </c>
      <c r="G363" s="239">
        <f t="shared" si="15"/>
        <v>0.41983292912961467</v>
      </c>
    </row>
    <row r="364" spans="1:7" x14ac:dyDescent="0.25">
      <c r="A364" s="271" t="s">
        <v>2254</v>
      </c>
      <c r="B364" s="219" t="s">
        <v>135</v>
      </c>
      <c r="C364" s="177">
        <f>SUM(C354:C363)</f>
        <v>54023.284902539992</v>
      </c>
      <c r="D364" s="177">
        <f>SUM(D354:D363)</f>
        <v>3711</v>
      </c>
      <c r="E364" s="217"/>
      <c r="F364" s="244">
        <f>SUM(F354:F363)</f>
        <v>1</v>
      </c>
      <c r="G364" s="244">
        <f>SUM(G354:G363)</f>
        <v>1</v>
      </c>
    </row>
    <row r="365" spans="1:7" x14ac:dyDescent="0.25">
      <c r="A365" s="212" t="s">
        <v>1972</v>
      </c>
      <c r="B365" s="219"/>
      <c r="C365" s="212"/>
      <c r="D365" s="212"/>
      <c r="E365" s="217"/>
      <c r="F365" s="217"/>
      <c r="G365" s="217"/>
    </row>
    <row r="366" spans="1:7" x14ac:dyDescent="0.25">
      <c r="A366" s="70"/>
      <c r="B366" s="70" t="s">
        <v>2248</v>
      </c>
      <c r="C366" s="70" t="s">
        <v>100</v>
      </c>
      <c r="D366" s="70" t="s">
        <v>1673</v>
      </c>
      <c r="E366" s="70"/>
      <c r="F366" s="70" t="s">
        <v>502</v>
      </c>
      <c r="G366" s="70" t="s">
        <v>2604</v>
      </c>
    </row>
    <row r="367" spans="1:7" x14ac:dyDescent="0.25">
      <c r="A367" s="255" t="s">
        <v>2085</v>
      </c>
      <c r="B367" s="257" t="s">
        <v>2077</v>
      </c>
      <c r="C367" s="332">
        <v>49.558299470000001</v>
      </c>
      <c r="D367" s="339">
        <v>82</v>
      </c>
      <c r="E367" s="256"/>
      <c r="F367" s="239">
        <f>IF($C$374=0,"",IF(C367="[for completion]","",IF(C367="","",C367/$C$374)))</f>
        <v>9.1735072310773042E-4</v>
      </c>
      <c r="G367" s="239">
        <f>IF($D$374=0,"",IF(D367="[for completion]","",IF(D367="","",D367/$D$374)))</f>
        <v>2.2096469954190245E-2</v>
      </c>
    </row>
    <row r="368" spans="1:7" x14ac:dyDescent="0.25">
      <c r="A368" s="271" t="s">
        <v>2086</v>
      </c>
      <c r="B368" s="262" t="s">
        <v>2078</v>
      </c>
      <c r="C368" s="332">
        <v>8.7712155500000009</v>
      </c>
      <c r="D368" s="339">
        <v>17</v>
      </c>
      <c r="E368" s="256"/>
      <c r="F368" s="239">
        <f t="shared" ref="F368:F373" si="16">IF($C$374=0,"",IF(C368="[for completion]","",IF(C368="","",C368/$C$374)))</f>
        <v>1.6235990769209236E-4</v>
      </c>
      <c r="G368" s="239">
        <f t="shared" ref="G368:G373" si="17">IF($D$374=0,"",IF(D368="[for completion]","",IF(D368="","",D368/$D$374)))</f>
        <v>4.5809754783077338E-3</v>
      </c>
    </row>
    <row r="369" spans="1:7" x14ac:dyDescent="0.25">
      <c r="A369" s="271" t="s">
        <v>2087</v>
      </c>
      <c r="B369" s="257" t="s">
        <v>2079</v>
      </c>
      <c r="C369" s="332">
        <v>0</v>
      </c>
      <c r="D369" s="339">
        <v>0</v>
      </c>
      <c r="E369" s="256"/>
      <c r="F369" s="239">
        <f t="shared" si="16"/>
        <v>0</v>
      </c>
      <c r="G369" s="239">
        <f t="shared" si="17"/>
        <v>0</v>
      </c>
    </row>
    <row r="370" spans="1:7" x14ac:dyDescent="0.25">
      <c r="A370" s="271" t="s">
        <v>2088</v>
      </c>
      <c r="B370" s="257" t="s">
        <v>2080</v>
      </c>
      <c r="C370" s="332">
        <v>0</v>
      </c>
      <c r="D370" s="339">
        <v>0</v>
      </c>
      <c r="E370" s="256"/>
      <c r="F370" s="239">
        <f t="shared" si="16"/>
        <v>0</v>
      </c>
      <c r="G370" s="239">
        <f t="shared" si="17"/>
        <v>0</v>
      </c>
    </row>
    <row r="371" spans="1:7" x14ac:dyDescent="0.25">
      <c r="A371" s="271" t="s">
        <v>2090</v>
      </c>
      <c r="B371" s="257" t="s">
        <v>2081</v>
      </c>
      <c r="C371" s="332">
        <v>53964.95538752</v>
      </c>
      <c r="D371" s="339">
        <v>3612</v>
      </c>
      <c r="E371" s="256"/>
      <c r="F371" s="239">
        <f t="shared" si="16"/>
        <v>0.99892028936920019</v>
      </c>
      <c r="G371" s="239">
        <f t="shared" si="17"/>
        <v>0.97332255456750205</v>
      </c>
    </row>
    <row r="372" spans="1:7" x14ac:dyDescent="0.25">
      <c r="A372" s="271" t="s">
        <v>2249</v>
      </c>
      <c r="B372" s="257" t="s">
        <v>2082</v>
      </c>
      <c r="C372" s="332">
        <v>0</v>
      </c>
      <c r="D372" s="339">
        <v>0</v>
      </c>
      <c r="E372" s="256"/>
      <c r="F372" s="239">
        <f t="shared" si="16"/>
        <v>0</v>
      </c>
      <c r="G372" s="239">
        <f t="shared" si="17"/>
        <v>0</v>
      </c>
    </row>
    <row r="373" spans="1:7" x14ac:dyDescent="0.25">
      <c r="A373" s="271" t="s">
        <v>2250</v>
      </c>
      <c r="B373" s="257" t="s">
        <v>1674</v>
      </c>
      <c r="C373" s="332">
        <v>0</v>
      </c>
      <c r="D373" s="339">
        <v>0</v>
      </c>
      <c r="E373" s="256"/>
      <c r="F373" s="239">
        <f t="shared" si="16"/>
        <v>0</v>
      </c>
      <c r="G373" s="239">
        <f t="shared" si="17"/>
        <v>0</v>
      </c>
    </row>
    <row r="374" spans="1:7" x14ac:dyDescent="0.25">
      <c r="A374" s="271" t="s">
        <v>2251</v>
      </c>
      <c r="B374" s="257" t="s">
        <v>135</v>
      </c>
      <c r="C374" s="177">
        <f>SUM(C367:C373)</f>
        <v>54023.284902539999</v>
      </c>
      <c r="D374" s="178">
        <f>SUM(D367:D373)</f>
        <v>3711</v>
      </c>
      <c r="E374" s="256"/>
      <c r="F374" s="244">
        <f>SUM(F367:F373)</f>
        <v>1</v>
      </c>
      <c r="G374" s="244">
        <f>SUM(G367:G373)</f>
        <v>1</v>
      </c>
    </row>
    <row r="375" spans="1:7" x14ac:dyDescent="0.25">
      <c r="A375" s="255" t="s">
        <v>2091</v>
      </c>
      <c r="B375" s="257"/>
      <c r="C375" s="255"/>
      <c r="D375" s="255"/>
      <c r="E375" s="256"/>
      <c r="F375" s="256"/>
      <c r="G375" s="256"/>
    </row>
    <row r="376" spans="1:7" x14ac:dyDescent="0.25">
      <c r="A376" s="70"/>
      <c r="B376" s="70" t="s">
        <v>2602</v>
      </c>
      <c r="C376" s="70" t="s">
        <v>100</v>
      </c>
      <c r="D376" s="70" t="s">
        <v>1673</v>
      </c>
      <c r="E376" s="70"/>
      <c r="F376" s="70" t="s">
        <v>502</v>
      </c>
      <c r="G376" s="70" t="s">
        <v>2604</v>
      </c>
    </row>
    <row r="377" spans="1:7" x14ac:dyDescent="0.25">
      <c r="A377" s="255" t="s">
        <v>2231</v>
      </c>
      <c r="B377" s="257" t="s">
        <v>2603</v>
      </c>
      <c r="C377" s="332">
        <v>4530.5951830599997</v>
      </c>
      <c r="D377" s="339">
        <v>91</v>
      </c>
      <c r="E377" s="256"/>
      <c r="F377" s="239">
        <f>IF($C$381=0,"",IF(C377="[for completion]","",IF(C377="","",C377/$C$381)))</f>
        <v>8.3863748589767709E-2</v>
      </c>
      <c r="G377" s="239">
        <f>IF($D$381=0,"",IF(D377="[for completion]","",IF(D377="","",D377/$D$381)))</f>
        <v>2.4521692266235517E-2</v>
      </c>
    </row>
    <row r="378" spans="1:7" x14ac:dyDescent="0.25">
      <c r="A378" s="271" t="s">
        <v>2232</v>
      </c>
      <c r="B378" s="262" t="s">
        <v>2515</v>
      </c>
      <c r="C378" s="332">
        <v>49492.689719479902</v>
      </c>
      <c r="D378" s="339">
        <v>3620</v>
      </c>
      <c r="E378" s="256"/>
      <c r="F378" s="239">
        <f t="shared" ref="F378:F380" si="18">IF($C$381=0,"",IF(C378="[for completion]","",IF(C378="","",C378/$C$381)))</f>
        <v>0.91613625141023225</v>
      </c>
      <c r="G378" s="239">
        <f t="shared" ref="G378:G380" si="19">IF($D$381=0,"",IF(D378="[for completion]","",IF(D378="","",D378/$D$381)))</f>
        <v>0.97547830773376454</v>
      </c>
    </row>
    <row r="379" spans="1:7" x14ac:dyDescent="0.25">
      <c r="A379" s="271" t="s">
        <v>2233</v>
      </c>
      <c r="B379" s="257" t="s">
        <v>1674</v>
      </c>
      <c r="C379" s="332">
        <v>0</v>
      </c>
      <c r="D379" s="339">
        <v>0</v>
      </c>
      <c r="E379" s="256"/>
      <c r="F379" s="239">
        <f t="shared" si="18"/>
        <v>0</v>
      </c>
      <c r="G379" s="239">
        <f>IF($D$381=0,"",IF(D379="[for completion]","",IF(D379="","",D379/$D$381)))</f>
        <v>0</v>
      </c>
    </row>
    <row r="380" spans="1:7" x14ac:dyDescent="0.25">
      <c r="A380" s="271" t="s">
        <v>2234</v>
      </c>
      <c r="B380" s="260" t="s">
        <v>2089</v>
      </c>
      <c r="C380" s="332">
        <v>0</v>
      </c>
      <c r="D380" s="339">
        <v>0</v>
      </c>
      <c r="E380" s="256"/>
      <c r="F380" s="239">
        <f t="shared" si="18"/>
        <v>0</v>
      </c>
      <c r="G380" s="239">
        <f t="shared" si="19"/>
        <v>0</v>
      </c>
    </row>
    <row r="381" spans="1:7" x14ac:dyDescent="0.25">
      <c r="A381" s="271" t="s">
        <v>2235</v>
      </c>
      <c r="B381" s="257" t="s">
        <v>135</v>
      </c>
      <c r="C381" s="177">
        <f>SUM(C377:C380)</f>
        <v>54023.284902539905</v>
      </c>
      <c r="D381" s="178">
        <f>SUM(D377:D380)</f>
        <v>3711</v>
      </c>
      <c r="E381" s="256"/>
      <c r="F381" s="244">
        <f>SUM(F377:F380)</f>
        <v>1</v>
      </c>
      <c r="G381" s="244">
        <f>SUM(G377:G380)</f>
        <v>1</v>
      </c>
    </row>
    <row r="382" spans="1:7" x14ac:dyDescent="0.25">
      <c r="A382" s="255" t="s">
        <v>2236</v>
      </c>
      <c r="B382" s="260"/>
      <c r="C382" s="261"/>
      <c r="D382" s="260"/>
      <c r="E382" s="258"/>
      <c r="F382" s="258"/>
      <c r="G382" s="258"/>
    </row>
    <row r="383" spans="1:7" x14ac:dyDescent="0.25">
      <c r="A383" s="271" t="s">
        <v>2237</v>
      </c>
      <c r="B383" s="222"/>
      <c r="C383" s="237"/>
      <c r="D383" s="222"/>
      <c r="E383" s="220"/>
      <c r="F383" s="220"/>
      <c r="G383" s="220"/>
    </row>
    <row r="384" spans="1:7" s="254" customFormat="1" x14ac:dyDescent="0.25">
      <c r="A384" s="271" t="s">
        <v>2423</v>
      </c>
    </row>
    <row r="385" spans="1:7" x14ac:dyDescent="0.25">
      <c r="A385" s="271" t="s">
        <v>2424</v>
      </c>
    </row>
    <row r="386" spans="1:7" x14ac:dyDescent="0.25">
      <c r="A386" s="271" t="s">
        <v>2425</v>
      </c>
    </row>
    <row r="387" spans="1:7" x14ac:dyDescent="0.25">
      <c r="A387" s="271" t="s">
        <v>2426</v>
      </c>
    </row>
    <row r="388" spans="1:7" x14ac:dyDescent="0.25">
      <c r="A388" s="271" t="s">
        <v>2427</v>
      </c>
    </row>
    <row r="389" spans="1:7" x14ac:dyDescent="0.25">
      <c r="A389" s="271" t="s">
        <v>2428</v>
      </c>
    </row>
    <row r="390" spans="1:7" x14ac:dyDescent="0.25">
      <c r="A390" s="271" t="s">
        <v>2429</v>
      </c>
    </row>
    <row r="391" spans="1:7" x14ac:dyDescent="0.25">
      <c r="A391" s="271" t="s">
        <v>2430</v>
      </c>
      <c r="B391" s="222"/>
      <c r="C391" s="237"/>
      <c r="D391" s="222"/>
      <c r="E391" s="220"/>
      <c r="F391" s="220"/>
      <c r="G391" s="220"/>
    </row>
    <row r="392" spans="1:7" x14ac:dyDescent="0.25">
      <c r="A392" s="271" t="s">
        <v>2431</v>
      </c>
      <c r="B392" s="222"/>
      <c r="C392" s="237"/>
      <c r="D392" s="222"/>
      <c r="E392" s="220"/>
      <c r="F392" s="220"/>
      <c r="G392" s="220"/>
    </row>
    <row r="393" spans="1:7" x14ac:dyDescent="0.25">
      <c r="A393" s="271" t="s">
        <v>2432</v>
      </c>
      <c r="B393" s="222"/>
      <c r="C393" s="237"/>
      <c r="D393" s="222"/>
      <c r="E393" s="220"/>
      <c r="F393" s="220"/>
      <c r="G393" s="220"/>
    </row>
    <row r="394" spans="1:7" x14ac:dyDescent="0.25">
      <c r="A394" s="271" t="s">
        <v>2433</v>
      </c>
      <c r="B394" s="222"/>
      <c r="C394" s="237"/>
      <c r="D394" s="222"/>
      <c r="E394" s="220"/>
      <c r="F394" s="220"/>
      <c r="G394" s="220"/>
    </row>
    <row r="395" spans="1:7" x14ac:dyDescent="0.25">
      <c r="A395" s="271" t="s">
        <v>2434</v>
      </c>
      <c r="B395" s="222"/>
      <c r="C395" s="237"/>
      <c r="D395" s="222"/>
      <c r="E395" s="220"/>
      <c r="F395" s="220"/>
      <c r="G395" s="220"/>
    </row>
    <row r="396" spans="1:7" x14ac:dyDescent="0.25">
      <c r="A396" s="271" t="s">
        <v>2435</v>
      </c>
      <c r="B396" s="222"/>
      <c r="C396" s="237"/>
      <c r="D396" s="222"/>
      <c r="E396" s="220"/>
      <c r="F396" s="220"/>
      <c r="G396" s="220"/>
    </row>
    <row r="397" spans="1:7" x14ac:dyDescent="0.25">
      <c r="A397" s="271" t="s">
        <v>2436</v>
      </c>
      <c r="B397" s="222"/>
      <c r="C397" s="237"/>
      <c r="D397" s="222"/>
      <c r="E397" s="220"/>
      <c r="F397" s="220"/>
      <c r="G397" s="220"/>
    </row>
    <row r="398" spans="1:7" x14ac:dyDescent="0.25">
      <c r="A398" s="271" t="s">
        <v>2437</v>
      </c>
      <c r="B398" s="222"/>
      <c r="C398" s="237"/>
      <c r="D398" s="222"/>
      <c r="E398" s="220"/>
      <c r="F398" s="220"/>
      <c r="G398" s="220"/>
    </row>
    <row r="399" spans="1:7" x14ac:dyDescent="0.25">
      <c r="A399" s="271" t="s">
        <v>2438</v>
      </c>
      <c r="B399" s="222"/>
      <c r="C399" s="237"/>
      <c r="D399" s="222"/>
      <c r="E399" s="220"/>
      <c r="F399" s="220"/>
      <c r="G399" s="220"/>
    </row>
    <row r="400" spans="1:7" x14ac:dyDescent="0.25">
      <c r="A400" s="271" t="s">
        <v>2439</v>
      </c>
      <c r="B400" s="222"/>
      <c r="C400" s="237"/>
      <c r="D400" s="222"/>
      <c r="E400" s="220"/>
      <c r="F400" s="220"/>
      <c r="G400" s="220"/>
    </row>
    <row r="401" spans="1:7" x14ac:dyDescent="0.25">
      <c r="A401" s="271" t="s">
        <v>2440</v>
      </c>
      <c r="B401" s="222"/>
      <c r="C401" s="237"/>
      <c r="D401" s="222"/>
      <c r="E401" s="220"/>
      <c r="F401" s="220"/>
      <c r="G401" s="220"/>
    </row>
    <row r="402" spans="1:7" x14ac:dyDescent="0.25">
      <c r="A402" s="271" t="s">
        <v>2441</v>
      </c>
      <c r="B402" s="222"/>
      <c r="C402" s="237"/>
      <c r="D402" s="222"/>
      <c r="E402" s="220"/>
      <c r="F402" s="220"/>
      <c r="G402" s="220"/>
    </row>
    <row r="403" spans="1:7" x14ac:dyDescent="0.25">
      <c r="A403" s="271" t="s">
        <v>2442</v>
      </c>
      <c r="B403" s="222"/>
      <c r="C403" s="237"/>
      <c r="D403" s="222"/>
      <c r="E403" s="220"/>
      <c r="F403" s="220"/>
      <c r="G403" s="220"/>
    </row>
    <row r="404" spans="1:7" x14ac:dyDescent="0.25">
      <c r="A404" s="271" t="s">
        <v>2443</v>
      </c>
      <c r="B404" s="222"/>
      <c r="C404" s="237"/>
      <c r="D404" s="222"/>
      <c r="E404" s="220"/>
      <c r="F404" s="220"/>
      <c r="G404" s="220"/>
    </row>
    <row r="405" spans="1:7" x14ac:dyDescent="0.25">
      <c r="A405" s="271" t="s">
        <v>2444</v>
      </c>
      <c r="B405" s="222"/>
      <c r="C405" s="237"/>
      <c r="D405" s="222"/>
      <c r="E405" s="220"/>
      <c r="F405" s="220"/>
      <c r="G405" s="220"/>
    </row>
    <row r="406" spans="1:7" x14ac:dyDescent="0.25">
      <c r="A406" s="271" t="s">
        <v>2445</v>
      </c>
      <c r="B406" s="222"/>
      <c r="C406" s="237"/>
      <c r="D406" s="222"/>
      <c r="E406" s="220"/>
      <c r="F406" s="220"/>
      <c r="G406" s="220"/>
    </row>
    <row r="407" spans="1:7" x14ac:dyDescent="0.25">
      <c r="A407" s="271" t="s">
        <v>2446</v>
      </c>
      <c r="B407" s="222"/>
      <c r="C407" s="237"/>
      <c r="D407" s="222"/>
      <c r="E407" s="220"/>
      <c r="F407" s="220"/>
      <c r="G407" s="220"/>
    </row>
    <row r="408" spans="1:7" x14ac:dyDescent="0.25">
      <c r="A408" s="271" t="s">
        <v>2447</v>
      </c>
      <c r="B408" s="222"/>
      <c r="C408" s="237"/>
      <c r="D408" s="222"/>
      <c r="E408" s="220"/>
      <c r="F408" s="220"/>
      <c r="G408" s="220"/>
    </row>
    <row r="409" spans="1:7" x14ac:dyDescent="0.25">
      <c r="A409" s="271" t="s">
        <v>2448</v>
      </c>
      <c r="B409" s="222"/>
      <c r="C409" s="237"/>
      <c r="D409" s="222"/>
      <c r="E409" s="220"/>
      <c r="F409" s="220"/>
      <c r="G409" s="220"/>
    </row>
    <row r="410" spans="1:7" x14ac:dyDescent="0.25">
      <c r="A410" s="271" t="s">
        <v>2449</v>
      </c>
      <c r="B410" s="222"/>
      <c r="C410" s="237"/>
      <c r="D410" s="222"/>
      <c r="E410" s="220"/>
      <c r="F410" s="220"/>
      <c r="G410" s="220"/>
    </row>
    <row r="411" spans="1:7" x14ac:dyDescent="0.25">
      <c r="A411" s="271" t="s">
        <v>2450</v>
      </c>
      <c r="B411" s="222"/>
      <c r="C411" s="237"/>
      <c r="D411" s="222"/>
      <c r="E411" s="220"/>
      <c r="F411" s="220"/>
      <c r="G411" s="220"/>
    </row>
    <row r="412" spans="1:7" x14ac:dyDescent="0.25">
      <c r="A412" s="271" t="s">
        <v>2451</v>
      </c>
      <c r="B412" s="222"/>
      <c r="C412" s="237"/>
      <c r="D412" s="222"/>
      <c r="E412" s="220"/>
      <c r="F412" s="220"/>
      <c r="G412" s="220"/>
    </row>
    <row r="413" spans="1:7" x14ac:dyDescent="0.25">
      <c r="A413" s="271" t="s">
        <v>2452</v>
      </c>
      <c r="B413" s="222"/>
      <c r="C413" s="237"/>
      <c r="D413" s="222"/>
      <c r="E413" s="220"/>
      <c r="F413" s="220"/>
      <c r="G413" s="220"/>
    </row>
    <row r="414" spans="1:7" x14ac:dyDescent="0.25">
      <c r="A414" s="271" t="s">
        <v>2453</v>
      </c>
      <c r="B414" s="222"/>
      <c r="C414" s="237"/>
      <c r="D414" s="222"/>
      <c r="E414" s="220"/>
      <c r="F414" s="220"/>
      <c r="G414" s="220"/>
    </row>
    <row r="415" spans="1:7" x14ac:dyDescent="0.25">
      <c r="A415" s="271" t="s">
        <v>2454</v>
      </c>
      <c r="B415" s="222"/>
      <c r="C415" s="237"/>
      <c r="D415" s="222"/>
      <c r="E415" s="220"/>
      <c r="F415" s="220"/>
      <c r="G415" s="220"/>
    </row>
    <row r="416" spans="1:7" x14ac:dyDescent="0.25">
      <c r="A416" s="271" t="s">
        <v>2455</v>
      </c>
      <c r="B416" s="222"/>
      <c r="C416" s="237"/>
      <c r="D416" s="222"/>
      <c r="E416" s="220"/>
      <c r="F416" s="220"/>
      <c r="G416" s="220"/>
    </row>
    <row r="417" spans="1:7" x14ac:dyDescent="0.25">
      <c r="A417" s="271" t="s">
        <v>2456</v>
      </c>
      <c r="B417" s="222"/>
      <c r="C417" s="237"/>
      <c r="D417" s="222"/>
      <c r="E417" s="220"/>
      <c r="F417" s="220"/>
      <c r="G417" s="220"/>
    </row>
    <row r="418" spans="1:7" x14ac:dyDescent="0.25">
      <c r="A418" s="271" t="s">
        <v>2457</v>
      </c>
      <c r="B418" s="222"/>
      <c r="C418" s="237"/>
      <c r="D418" s="222"/>
      <c r="E418" s="220"/>
      <c r="F418" s="220"/>
      <c r="G418" s="220"/>
    </row>
    <row r="419" spans="1:7" x14ac:dyDescent="0.25">
      <c r="A419" s="271" t="s">
        <v>2458</v>
      </c>
      <c r="B419" s="222"/>
      <c r="C419" s="237"/>
      <c r="D419" s="222"/>
      <c r="E419" s="220"/>
      <c r="F419" s="220"/>
      <c r="G419" s="220"/>
    </row>
    <row r="420" spans="1:7" x14ac:dyDescent="0.25">
      <c r="A420" s="271" t="s">
        <v>2459</v>
      </c>
      <c r="B420" s="222"/>
      <c r="C420" s="237"/>
      <c r="D420" s="222"/>
      <c r="E420" s="220"/>
      <c r="F420" s="220"/>
      <c r="G420" s="220"/>
    </row>
    <row r="421" spans="1:7" x14ac:dyDescent="0.25">
      <c r="A421" s="271" t="s">
        <v>2460</v>
      </c>
      <c r="B421" s="222"/>
      <c r="C421" s="237"/>
      <c r="D421" s="222"/>
      <c r="E421" s="220"/>
      <c r="F421" s="220"/>
      <c r="G421" s="220"/>
    </row>
    <row r="422" spans="1:7" x14ac:dyDescent="0.25">
      <c r="A422" s="271" t="s">
        <v>2461</v>
      </c>
      <c r="B422" s="222"/>
      <c r="C422" s="237"/>
      <c r="D422" s="222"/>
      <c r="E422" s="220"/>
      <c r="F422" s="220"/>
      <c r="G422" s="220"/>
    </row>
    <row r="423" spans="1:7" x14ac:dyDescent="0.25">
      <c r="A423" s="271" t="s">
        <v>2462</v>
      </c>
      <c r="B423" s="222"/>
      <c r="C423" s="237"/>
      <c r="D423" s="222"/>
      <c r="E423" s="220"/>
      <c r="F423" s="220"/>
      <c r="G423" s="220"/>
    </row>
    <row r="424" spans="1:7" x14ac:dyDescent="0.25">
      <c r="A424" s="271" t="s">
        <v>2463</v>
      </c>
      <c r="B424" s="222"/>
      <c r="C424" s="237"/>
      <c r="D424" s="222"/>
      <c r="E424" s="220"/>
      <c r="F424" s="220"/>
      <c r="G424" s="220"/>
    </row>
    <row r="425" spans="1:7" x14ac:dyDescent="0.25">
      <c r="A425" s="271" t="s">
        <v>2464</v>
      </c>
      <c r="B425" s="222"/>
      <c r="C425" s="237"/>
      <c r="D425" s="222"/>
      <c r="E425" s="220"/>
      <c r="F425" s="220"/>
      <c r="G425" s="220"/>
    </row>
    <row r="426" spans="1:7" x14ac:dyDescent="0.25">
      <c r="A426" s="271" t="s">
        <v>2465</v>
      </c>
      <c r="B426" s="222"/>
      <c r="C426" s="237"/>
      <c r="D426" s="222"/>
      <c r="E426" s="220"/>
      <c r="F426" s="220"/>
      <c r="G426" s="220"/>
    </row>
    <row r="427" spans="1:7" x14ac:dyDescent="0.25">
      <c r="A427" s="271" t="s">
        <v>2466</v>
      </c>
      <c r="B427" s="222"/>
      <c r="C427" s="237"/>
      <c r="D427" s="222"/>
      <c r="E427" s="220"/>
      <c r="F427" s="220"/>
      <c r="G427" s="220"/>
    </row>
    <row r="428" spans="1:7" x14ac:dyDescent="0.25">
      <c r="A428" s="271" t="s">
        <v>2467</v>
      </c>
      <c r="B428" s="222"/>
      <c r="C428" s="237"/>
      <c r="D428" s="222"/>
      <c r="E428" s="220"/>
      <c r="F428" s="220"/>
      <c r="G428" s="220"/>
    </row>
    <row r="429" spans="1:7" x14ac:dyDescent="0.25">
      <c r="A429" s="271" t="s">
        <v>2468</v>
      </c>
      <c r="B429" s="222"/>
      <c r="C429" s="237"/>
      <c r="D429" s="222"/>
      <c r="E429" s="220"/>
      <c r="F429" s="220"/>
      <c r="G429" s="220"/>
    </row>
    <row r="430" spans="1:7" x14ac:dyDescent="0.25">
      <c r="A430" s="271" t="s">
        <v>2469</v>
      </c>
      <c r="B430" s="222"/>
      <c r="C430" s="237"/>
      <c r="D430" s="222"/>
      <c r="E430" s="220"/>
      <c r="F430" s="220"/>
      <c r="G430" s="220"/>
    </row>
    <row r="431" spans="1:7" x14ac:dyDescent="0.25">
      <c r="A431" s="271" t="s">
        <v>2470</v>
      </c>
      <c r="B431" s="222"/>
      <c r="C431" s="237"/>
      <c r="D431" s="222"/>
      <c r="E431" s="220"/>
      <c r="F431" s="220"/>
      <c r="G431" s="220"/>
    </row>
    <row r="432" spans="1:7" ht="18.75" x14ac:dyDescent="0.25">
      <c r="A432" s="159"/>
      <c r="B432" s="251" t="s">
        <v>1973</v>
      </c>
      <c r="C432" s="159"/>
      <c r="D432" s="159"/>
      <c r="E432" s="159"/>
      <c r="F432" s="159"/>
      <c r="G432" s="159"/>
    </row>
    <row r="433" spans="1:7" x14ac:dyDescent="0.25">
      <c r="A433" s="70"/>
      <c r="B433" s="70" t="s">
        <v>2332</v>
      </c>
      <c r="C433" s="70" t="s">
        <v>673</v>
      </c>
      <c r="D433" s="70" t="s">
        <v>674</v>
      </c>
      <c r="E433" s="70"/>
      <c r="F433" s="70" t="s">
        <v>503</v>
      </c>
      <c r="G433" s="70" t="s">
        <v>675</v>
      </c>
    </row>
    <row r="434" spans="1:7" x14ac:dyDescent="0.25">
      <c r="A434" s="212" t="s">
        <v>1974</v>
      </c>
      <c r="B434" s="222" t="s">
        <v>677</v>
      </c>
      <c r="C434" s="295">
        <f>C461/D461*1000</f>
        <v>11040.813631142857</v>
      </c>
      <c r="D434" s="232"/>
      <c r="E434" s="232"/>
      <c r="F434" s="233"/>
      <c r="G434" s="233"/>
    </row>
    <row r="435" spans="1:7" x14ac:dyDescent="0.25">
      <c r="A435" s="232"/>
      <c r="B435" s="222"/>
      <c r="C435" s="222"/>
      <c r="D435" s="232"/>
      <c r="E435" s="232"/>
      <c r="F435" s="233"/>
      <c r="G435" s="233"/>
    </row>
    <row r="436" spans="1:7" x14ac:dyDescent="0.25">
      <c r="A436" s="222"/>
      <c r="B436" s="222" t="s">
        <v>678</v>
      </c>
      <c r="C436" s="222"/>
      <c r="D436" s="232"/>
      <c r="E436" s="232"/>
      <c r="F436" s="233"/>
      <c r="G436" s="233"/>
    </row>
    <row r="437" spans="1:7" x14ac:dyDescent="0.25">
      <c r="A437" s="222" t="s">
        <v>1975</v>
      </c>
      <c r="B437" s="266" t="s">
        <v>2853</v>
      </c>
      <c r="C437" s="332">
        <v>40.81446201</v>
      </c>
      <c r="D437" s="332">
        <v>37</v>
      </c>
      <c r="E437" s="232"/>
      <c r="F437" s="239">
        <f>IF($C$461=0,"",IF(C437="[for completion]","",IF(C437="","",C437/$C$461)))</f>
        <v>2.6404926415719503E-2</v>
      </c>
      <c r="G437" s="239">
        <f>IF($D$461=0,"",IF(D437="[for completion]","",IF(D437="","",D437/$D$461)))</f>
        <v>0.26428571428571429</v>
      </c>
    </row>
    <row r="438" spans="1:7" x14ac:dyDescent="0.25">
      <c r="A438" s="260" t="s">
        <v>1976</v>
      </c>
      <c r="B438" s="266" t="s">
        <v>2852</v>
      </c>
      <c r="C438" s="332">
        <v>99.249258490000003</v>
      </c>
      <c r="D438" s="332">
        <v>29</v>
      </c>
      <c r="E438" s="232"/>
      <c r="F438" s="239">
        <f t="shared" ref="F438:F460" si="20">IF($C$461=0,"",IF(C438="[for completion]","",IF(C438="","",C438/$C$461)))</f>
        <v>6.4209332628250279E-2</v>
      </c>
      <c r="G438" s="239">
        <f t="shared" ref="G438:G460" si="21">IF($D$461=0,"",IF(D438="[for completion]","",IF(D438="","",D438/$D$461)))</f>
        <v>0.20714285714285716</v>
      </c>
    </row>
    <row r="439" spans="1:7" x14ac:dyDescent="0.25">
      <c r="A439" s="260" t="s">
        <v>1977</v>
      </c>
      <c r="B439" s="266" t="s">
        <v>2851</v>
      </c>
      <c r="C439" s="332">
        <v>632.72627660000001</v>
      </c>
      <c r="D439" s="332">
        <v>62</v>
      </c>
      <c r="E439" s="232"/>
      <c r="F439" s="239">
        <f t="shared" si="20"/>
        <v>0.40934242305636076</v>
      </c>
      <c r="G439" s="239">
        <f t="shared" si="21"/>
        <v>0.44285714285714284</v>
      </c>
    </row>
    <row r="440" spans="1:7" x14ac:dyDescent="0.25">
      <c r="A440" s="260" t="s">
        <v>1978</v>
      </c>
      <c r="B440" s="266" t="s">
        <v>2850</v>
      </c>
      <c r="C440" s="332">
        <v>247.76324887000001</v>
      </c>
      <c r="D440" s="332">
        <v>7</v>
      </c>
      <c r="E440" s="232"/>
      <c r="F440" s="239">
        <f t="shared" si="20"/>
        <v>0.16029049588670416</v>
      </c>
      <c r="G440" s="239">
        <f t="shared" si="21"/>
        <v>0.05</v>
      </c>
    </row>
    <row r="441" spans="1:7" x14ac:dyDescent="0.25">
      <c r="A441" s="260" t="s">
        <v>1979</v>
      </c>
      <c r="B441" s="266" t="s">
        <v>2850</v>
      </c>
      <c r="C441" s="332">
        <v>215.05558042999999</v>
      </c>
      <c r="D441" s="332">
        <v>3</v>
      </c>
      <c r="E441" s="232"/>
      <c r="F441" s="239">
        <f t="shared" si="20"/>
        <v>0.1391302616007212</v>
      </c>
      <c r="G441" s="239">
        <f t="shared" si="21"/>
        <v>2.1428571428571429E-2</v>
      </c>
    </row>
    <row r="442" spans="1:7" x14ac:dyDescent="0.25">
      <c r="A442" s="260" t="s">
        <v>1980</v>
      </c>
      <c r="B442" s="266" t="s">
        <v>2848</v>
      </c>
      <c r="C442" s="332">
        <v>310.10508196000001</v>
      </c>
      <c r="D442" s="332">
        <v>2</v>
      </c>
      <c r="E442" s="232"/>
      <c r="F442" s="239">
        <f t="shared" si="20"/>
        <v>0.20062256041224408</v>
      </c>
      <c r="G442" s="239">
        <f t="shared" si="21"/>
        <v>1.4285714285714285E-2</v>
      </c>
    </row>
    <row r="443" spans="1:7" x14ac:dyDescent="0.25">
      <c r="A443" s="260" t="s">
        <v>1981</v>
      </c>
      <c r="B443" s="266"/>
      <c r="C443" s="332"/>
      <c r="D443" s="332"/>
      <c r="E443" s="232"/>
      <c r="F443" s="239" t="str">
        <f t="shared" si="20"/>
        <v/>
      </c>
      <c r="G443" s="239" t="str">
        <f t="shared" si="21"/>
        <v/>
      </c>
    </row>
    <row r="444" spans="1:7" x14ac:dyDescent="0.25">
      <c r="A444" s="260" t="s">
        <v>1982</v>
      </c>
      <c r="B444" s="266"/>
      <c r="C444" s="332"/>
      <c r="D444" s="339"/>
      <c r="E444" s="232"/>
      <c r="F444" s="239" t="str">
        <f t="shared" si="20"/>
        <v/>
      </c>
      <c r="G444" s="239" t="str">
        <f t="shared" si="21"/>
        <v/>
      </c>
    </row>
    <row r="445" spans="1:7" x14ac:dyDescent="0.25">
      <c r="A445" s="260" t="s">
        <v>1983</v>
      </c>
      <c r="B445" s="266"/>
      <c r="C445" s="332"/>
      <c r="D445" s="339"/>
      <c r="E445" s="232"/>
      <c r="F445" s="239" t="str">
        <f t="shared" si="20"/>
        <v/>
      </c>
      <c r="G445" s="239" t="str">
        <f t="shared" si="21"/>
        <v/>
      </c>
    </row>
    <row r="446" spans="1:7" x14ac:dyDescent="0.25">
      <c r="A446" s="260" t="s">
        <v>2471</v>
      </c>
      <c r="B446" s="266"/>
      <c r="C446" s="332"/>
      <c r="D446" s="339"/>
      <c r="E446" s="229"/>
      <c r="F446" s="239" t="str">
        <f t="shared" si="20"/>
        <v/>
      </c>
      <c r="G446" s="239" t="str">
        <f t="shared" si="21"/>
        <v/>
      </c>
    </row>
    <row r="447" spans="1:7" x14ac:dyDescent="0.25">
      <c r="A447" s="260" t="s">
        <v>2472</v>
      </c>
      <c r="B447" s="266"/>
      <c r="C447" s="332"/>
      <c r="D447" s="339"/>
      <c r="E447" s="229"/>
      <c r="F447" s="239" t="str">
        <f t="shared" si="20"/>
        <v/>
      </c>
      <c r="G447" s="239" t="str">
        <f t="shared" si="21"/>
        <v/>
      </c>
    </row>
    <row r="448" spans="1:7" x14ac:dyDescent="0.25">
      <c r="A448" s="260" t="s">
        <v>2473</v>
      </c>
      <c r="B448" s="266"/>
      <c r="C448" s="332"/>
      <c r="D448" s="339"/>
      <c r="E448" s="229"/>
      <c r="F448" s="239" t="str">
        <f t="shared" si="20"/>
        <v/>
      </c>
      <c r="G448" s="239" t="str">
        <f t="shared" si="21"/>
        <v/>
      </c>
    </row>
    <row r="449" spans="1:7" x14ac:dyDescent="0.25">
      <c r="A449" s="260" t="s">
        <v>2474</v>
      </c>
      <c r="B449" s="266"/>
      <c r="C449" s="332"/>
      <c r="D449" s="339"/>
      <c r="E449" s="229"/>
      <c r="F449" s="239" t="str">
        <f t="shared" si="20"/>
        <v/>
      </c>
      <c r="G449" s="239" t="str">
        <f t="shared" si="21"/>
        <v/>
      </c>
    </row>
    <row r="450" spans="1:7" x14ac:dyDescent="0.25">
      <c r="A450" s="260" t="s">
        <v>2475</v>
      </c>
      <c r="B450" s="266"/>
      <c r="C450" s="332"/>
      <c r="D450" s="339"/>
      <c r="E450" s="229"/>
      <c r="F450" s="239" t="str">
        <f t="shared" si="20"/>
        <v/>
      </c>
      <c r="G450" s="239" t="str">
        <f t="shared" si="21"/>
        <v/>
      </c>
    </row>
    <row r="451" spans="1:7" x14ac:dyDescent="0.25">
      <c r="A451" s="260" t="s">
        <v>2476</v>
      </c>
      <c r="B451" s="266"/>
      <c r="C451" s="332"/>
      <c r="D451" s="339"/>
      <c r="E451" s="229"/>
      <c r="F451" s="239" t="str">
        <f t="shared" si="20"/>
        <v/>
      </c>
      <c r="G451" s="239" t="str">
        <f t="shared" si="21"/>
        <v/>
      </c>
    </row>
    <row r="452" spans="1:7" x14ac:dyDescent="0.25">
      <c r="A452" s="260" t="s">
        <v>2477</v>
      </c>
      <c r="B452" s="266"/>
      <c r="C452" s="332"/>
      <c r="D452" s="339"/>
      <c r="E452" s="222"/>
      <c r="F452" s="239" t="str">
        <f t="shared" si="20"/>
        <v/>
      </c>
      <c r="G452" s="239" t="str">
        <f t="shared" si="21"/>
        <v/>
      </c>
    </row>
    <row r="453" spans="1:7" x14ac:dyDescent="0.25">
      <c r="A453" s="260" t="s">
        <v>2478</v>
      </c>
      <c r="B453" s="266"/>
      <c r="C453" s="332"/>
      <c r="D453" s="339"/>
      <c r="E453" s="225"/>
      <c r="F453" s="239" t="str">
        <f t="shared" si="20"/>
        <v/>
      </c>
      <c r="G453" s="239" t="str">
        <f t="shared" si="21"/>
        <v/>
      </c>
    </row>
    <row r="454" spans="1:7" x14ac:dyDescent="0.25">
      <c r="A454" s="260" t="s">
        <v>2479</v>
      </c>
      <c r="B454" s="266"/>
      <c r="C454" s="332"/>
      <c r="D454" s="339"/>
      <c r="E454" s="225"/>
      <c r="F454" s="239" t="str">
        <f t="shared" si="20"/>
        <v/>
      </c>
      <c r="G454" s="239" t="str">
        <f t="shared" si="21"/>
        <v/>
      </c>
    </row>
    <row r="455" spans="1:7" x14ac:dyDescent="0.25">
      <c r="A455" s="260" t="s">
        <v>2480</v>
      </c>
      <c r="B455" s="266"/>
      <c r="C455" s="332"/>
      <c r="D455" s="339"/>
      <c r="E455" s="225"/>
      <c r="F455" s="239" t="str">
        <f t="shared" si="20"/>
        <v/>
      </c>
      <c r="G455" s="239" t="str">
        <f t="shared" si="21"/>
        <v/>
      </c>
    </row>
    <row r="456" spans="1:7" x14ac:dyDescent="0.25">
      <c r="A456" s="260" t="s">
        <v>2481</v>
      </c>
      <c r="B456" s="266"/>
      <c r="C456" s="332"/>
      <c r="D456" s="339"/>
      <c r="E456" s="225"/>
      <c r="F456" s="239" t="str">
        <f t="shared" si="20"/>
        <v/>
      </c>
      <c r="G456" s="239" t="str">
        <f t="shared" si="21"/>
        <v/>
      </c>
    </row>
    <row r="457" spans="1:7" x14ac:dyDescent="0.25">
      <c r="A457" s="260" t="s">
        <v>2482</v>
      </c>
      <c r="B457" s="266"/>
      <c r="C457" s="332"/>
      <c r="D457" s="339"/>
      <c r="E457" s="225"/>
      <c r="F457" s="239" t="str">
        <f t="shared" si="20"/>
        <v/>
      </c>
      <c r="G457" s="239" t="str">
        <f t="shared" si="21"/>
        <v/>
      </c>
    </row>
    <row r="458" spans="1:7" x14ac:dyDescent="0.25">
      <c r="A458" s="260" t="s">
        <v>2483</v>
      </c>
      <c r="B458" s="266"/>
      <c r="C458" s="332"/>
      <c r="D458" s="339"/>
      <c r="E458" s="225"/>
      <c r="F458" s="239" t="str">
        <f t="shared" si="20"/>
        <v/>
      </c>
      <c r="G458" s="239" t="str">
        <f t="shared" si="21"/>
        <v/>
      </c>
    </row>
    <row r="459" spans="1:7" x14ac:dyDescent="0.25">
      <c r="A459" s="260" t="s">
        <v>2484</v>
      </c>
      <c r="B459" s="266"/>
      <c r="C459" s="332"/>
      <c r="D459" s="339"/>
      <c r="E459" s="225"/>
      <c r="F459" s="239" t="str">
        <f t="shared" si="20"/>
        <v/>
      </c>
      <c r="G459" s="239" t="str">
        <f t="shared" si="21"/>
        <v/>
      </c>
    </row>
    <row r="460" spans="1:7" x14ac:dyDescent="0.25">
      <c r="A460" s="260" t="s">
        <v>2485</v>
      </c>
      <c r="B460" s="266"/>
      <c r="C460" s="332"/>
      <c r="D460" s="339"/>
      <c r="E460" s="225"/>
      <c r="F460" s="239" t="str">
        <f t="shared" si="20"/>
        <v/>
      </c>
      <c r="G460" s="239" t="str">
        <f t="shared" si="21"/>
        <v/>
      </c>
    </row>
    <row r="461" spans="1:7" x14ac:dyDescent="0.25">
      <c r="A461" s="260" t="s">
        <v>2486</v>
      </c>
      <c r="B461" s="229" t="s">
        <v>135</v>
      </c>
      <c r="C461" s="245">
        <f>SUM(C437:C460)</f>
        <v>1545.71390836</v>
      </c>
      <c r="D461" s="245">
        <f>SUM(D437:D460)</f>
        <v>140</v>
      </c>
      <c r="E461" s="225"/>
      <c r="F461" s="244">
        <f>SUM(F437:F460)</f>
        <v>1</v>
      </c>
      <c r="G461" s="244">
        <f>SUM(G437:G460)</f>
        <v>1</v>
      </c>
    </row>
    <row r="462" spans="1:7" x14ac:dyDescent="0.25">
      <c r="A462" s="70"/>
      <c r="B462" s="70" t="s">
        <v>2349</v>
      </c>
      <c r="C462" s="70" t="s">
        <v>673</v>
      </c>
      <c r="D462" s="70" t="s">
        <v>674</v>
      </c>
      <c r="E462" s="70"/>
      <c r="F462" s="70" t="s">
        <v>503</v>
      </c>
      <c r="G462" s="70" t="s">
        <v>675</v>
      </c>
    </row>
    <row r="463" spans="1:7" x14ac:dyDescent="0.25">
      <c r="A463" s="222" t="s">
        <v>1985</v>
      </c>
      <c r="B463" s="222" t="s">
        <v>706</v>
      </c>
      <c r="C463" s="338" t="s">
        <v>1229</v>
      </c>
      <c r="D463" s="222"/>
      <c r="E463" s="222"/>
      <c r="F463" s="222"/>
      <c r="G463" s="222"/>
    </row>
    <row r="464" spans="1:7" x14ac:dyDescent="0.25">
      <c r="A464" s="222"/>
      <c r="B464" s="222"/>
      <c r="C464" s="222"/>
      <c r="D464" s="222"/>
      <c r="E464" s="222"/>
      <c r="F464" s="222"/>
      <c r="G464" s="222"/>
    </row>
    <row r="465" spans="1:7" x14ac:dyDescent="0.25">
      <c r="A465" s="222"/>
      <c r="B465" s="229" t="s">
        <v>707</v>
      </c>
      <c r="C465" s="222"/>
      <c r="D465" s="222"/>
      <c r="E465" s="222"/>
      <c r="F465" s="222"/>
      <c r="G465" s="222"/>
    </row>
    <row r="466" spans="1:7" x14ac:dyDescent="0.25">
      <c r="A466" s="222" t="s">
        <v>1986</v>
      </c>
      <c r="B466" s="222" t="s">
        <v>709</v>
      </c>
      <c r="C466" s="338" t="s">
        <v>1229</v>
      </c>
      <c r="D466" s="338" t="s">
        <v>1229</v>
      </c>
      <c r="E466" s="222"/>
      <c r="F466" s="239" t="str">
        <f>IF($C$474=0,"",IF(C466="[for completion]","",IF(C466="","",C466/$C$474)))</f>
        <v/>
      </c>
      <c r="G466" s="239" t="str">
        <f>IF($D$474=0,"",IF(D466="[for completion]","",IF(D466="","",D466/$D$474)))</f>
        <v/>
      </c>
    </row>
    <row r="467" spans="1:7" x14ac:dyDescent="0.25">
      <c r="A467" s="260" t="s">
        <v>1987</v>
      </c>
      <c r="B467" s="222" t="s">
        <v>711</v>
      </c>
      <c r="C467" s="338" t="s">
        <v>1229</v>
      </c>
      <c r="D467" s="338" t="s">
        <v>1229</v>
      </c>
      <c r="E467" s="222"/>
      <c r="F467" s="239" t="str">
        <f t="shared" ref="F467:F473" si="22">IF($C$474=0,"",IF(C467="[for completion]","",IF(C467="","",C467/$C$474)))</f>
        <v/>
      </c>
      <c r="G467" s="239" t="str">
        <f t="shared" ref="G467:G473" si="23">IF($D$474=0,"",IF(D467="[for completion]","",IF(D467="","",D467/$D$474)))</f>
        <v/>
      </c>
    </row>
    <row r="468" spans="1:7" x14ac:dyDescent="0.25">
      <c r="A468" s="260" t="s">
        <v>1988</v>
      </c>
      <c r="B468" s="222" t="s">
        <v>713</v>
      </c>
      <c r="C468" s="338" t="s">
        <v>1229</v>
      </c>
      <c r="D468" s="338" t="s">
        <v>1229</v>
      </c>
      <c r="E468" s="222"/>
      <c r="F468" s="239" t="str">
        <f t="shared" si="22"/>
        <v/>
      </c>
      <c r="G468" s="239" t="str">
        <f t="shared" si="23"/>
        <v/>
      </c>
    </row>
    <row r="469" spans="1:7" x14ac:dyDescent="0.25">
      <c r="A469" s="260" t="s">
        <v>1989</v>
      </c>
      <c r="B469" s="222" t="s">
        <v>715</v>
      </c>
      <c r="C469" s="338" t="s">
        <v>1229</v>
      </c>
      <c r="D469" s="338" t="s">
        <v>1229</v>
      </c>
      <c r="E469" s="222"/>
      <c r="F469" s="239" t="str">
        <f t="shared" si="22"/>
        <v/>
      </c>
      <c r="G469" s="239" t="str">
        <f t="shared" si="23"/>
        <v/>
      </c>
    </row>
    <row r="470" spans="1:7" x14ac:dyDescent="0.25">
      <c r="A470" s="260" t="s">
        <v>1990</v>
      </c>
      <c r="B470" s="222" t="s">
        <v>717</v>
      </c>
      <c r="C470" s="338" t="s">
        <v>1229</v>
      </c>
      <c r="D470" s="338" t="s">
        <v>1229</v>
      </c>
      <c r="E470" s="222"/>
      <c r="F470" s="239" t="str">
        <f t="shared" si="22"/>
        <v/>
      </c>
      <c r="G470" s="239" t="str">
        <f t="shared" si="23"/>
        <v/>
      </c>
    </row>
    <row r="471" spans="1:7" x14ac:dyDescent="0.25">
      <c r="A471" s="260" t="s">
        <v>1991</v>
      </c>
      <c r="B471" s="222" t="s">
        <v>719</v>
      </c>
      <c r="C471" s="338" t="s">
        <v>1229</v>
      </c>
      <c r="D471" s="338" t="s">
        <v>1229</v>
      </c>
      <c r="E471" s="222"/>
      <c r="F471" s="239" t="str">
        <f t="shared" si="22"/>
        <v/>
      </c>
      <c r="G471" s="239" t="str">
        <f t="shared" si="23"/>
        <v/>
      </c>
    </row>
    <row r="472" spans="1:7" x14ac:dyDescent="0.25">
      <c r="A472" s="260" t="s">
        <v>1992</v>
      </c>
      <c r="B472" s="222" t="s">
        <v>721</v>
      </c>
      <c r="C472" s="338" t="s">
        <v>1229</v>
      </c>
      <c r="D472" s="338" t="s">
        <v>1229</v>
      </c>
      <c r="E472" s="222"/>
      <c r="F472" s="239" t="str">
        <f t="shared" si="22"/>
        <v/>
      </c>
      <c r="G472" s="239" t="str">
        <f t="shared" si="23"/>
        <v/>
      </c>
    </row>
    <row r="473" spans="1:7" x14ac:dyDescent="0.25">
      <c r="A473" s="260" t="s">
        <v>1993</v>
      </c>
      <c r="B473" s="222" t="s">
        <v>723</v>
      </c>
      <c r="C473" s="338" t="s">
        <v>1229</v>
      </c>
      <c r="D473" s="338" t="s">
        <v>1229</v>
      </c>
      <c r="E473" s="222"/>
      <c r="F473" s="239" t="str">
        <f t="shared" si="22"/>
        <v/>
      </c>
      <c r="G473" s="239" t="str">
        <f t="shared" si="23"/>
        <v/>
      </c>
    </row>
    <row r="474" spans="1:7" x14ac:dyDescent="0.25">
      <c r="A474" s="260" t="s">
        <v>1994</v>
      </c>
      <c r="B474" s="235" t="s">
        <v>135</v>
      </c>
      <c r="C474" s="240">
        <v>0</v>
      </c>
      <c r="D474" s="243">
        <v>0</v>
      </c>
      <c r="E474" s="222"/>
      <c r="F474" s="237">
        <f>SUM(F466:F473)</f>
        <v>0</v>
      </c>
      <c r="G474" s="261">
        <f>SUM(G466:G473)</f>
        <v>0</v>
      </c>
    </row>
    <row r="475" spans="1:7" x14ac:dyDescent="0.25">
      <c r="A475" s="222" t="s">
        <v>1995</v>
      </c>
      <c r="B475" s="226" t="s">
        <v>726</v>
      </c>
      <c r="C475" s="332"/>
      <c r="D475" s="339"/>
      <c r="E475" s="222"/>
      <c r="F475" s="239" t="s">
        <v>1686</v>
      </c>
      <c r="G475" s="239" t="s">
        <v>1686</v>
      </c>
    </row>
    <row r="476" spans="1:7" x14ac:dyDescent="0.25">
      <c r="A476" s="260" t="s">
        <v>1996</v>
      </c>
      <c r="B476" s="226" t="s">
        <v>728</v>
      </c>
      <c r="C476" s="332"/>
      <c r="D476" s="339"/>
      <c r="E476" s="222"/>
      <c r="F476" s="239" t="s">
        <v>1686</v>
      </c>
      <c r="G476" s="239" t="s">
        <v>1686</v>
      </c>
    </row>
    <row r="477" spans="1:7" x14ac:dyDescent="0.25">
      <c r="A477" s="260" t="s">
        <v>1997</v>
      </c>
      <c r="B477" s="226" t="s">
        <v>730</v>
      </c>
      <c r="C477" s="332"/>
      <c r="D477" s="339"/>
      <c r="E477" s="222"/>
      <c r="F477" s="239" t="s">
        <v>1686</v>
      </c>
      <c r="G477" s="239" t="s">
        <v>1686</v>
      </c>
    </row>
    <row r="478" spans="1:7" x14ac:dyDescent="0.25">
      <c r="A478" s="260" t="s">
        <v>1998</v>
      </c>
      <c r="B478" s="226" t="s">
        <v>732</v>
      </c>
      <c r="C478" s="332"/>
      <c r="D478" s="339"/>
      <c r="E478" s="222"/>
      <c r="F478" s="239" t="s">
        <v>1686</v>
      </c>
      <c r="G478" s="239" t="s">
        <v>1686</v>
      </c>
    </row>
    <row r="479" spans="1:7" x14ac:dyDescent="0.25">
      <c r="A479" s="260" t="s">
        <v>1999</v>
      </c>
      <c r="B479" s="226" t="s">
        <v>734</v>
      </c>
      <c r="C479" s="332"/>
      <c r="D479" s="339"/>
      <c r="E479" s="222"/>
      <c r="F479" s="239" t="s">
        <v>1686</v>
      </c>
      <c r="G479" s="239" t="s">
        <v>1686</v>
      </c>
    </row>
    <row r="480" spans="1:7" x14ac:dyDescent="0.25">
      <c r="A480" s="260" t="s">
        <v>2000</v>
      </c>
      <c r="B480" s="226" t="s">
        <v>736</v>
      </c>
      <c r="C480" s="332"/>
      <c r="D480" s="339"/>
      <c r="E480" s="222"/>
      <c r="F480" s="239" t="s">
        <v>1686</v>
      </c>
      <c r="G480" s="239" t="s">
        <v>1686</v>
      </c>
    </row>
    <row r="481" spans="1:7" x14ac:dyDescent="0.25">
      <c r="A481" s="260" t="s">
        <v>2001</v>
      </c>
      <c r="B481" s="226"/>
      <c r="C481" s="222"/>
      <c r="D481" s="222"/>
      <c r="E481" s="222"/>
      <c r="F481" s="223"/>
      <c r="G481" s="223"/>
    </row>
    <row r="482" spans="1:7" x14ac:dyDescent="0.25">
      <c r="A482" s="260" t="s">
        <v>2002</v>
      </c>
      <c r="B482" s="226"/>
      <c r="C482" s="222"/>
      <c r="D482" s="222"/>
      <c r="E482" s="222"/>
      <c r="F482" s="223"/>
      <c r="G482" s="223"/>
    </row>
    <row r="483" spans="1:7" x14ac:dyDescent="0.25">
      <c r="A483" s="260" t="s">
        <v>2003</v>
      </c>
      <c r="B483" s="226"/>
      <c r="C483" s="222"/>
      <c r="D483" s="222"/>
      <c r="E483" s="222"/>
      <c r="F483" s="225"/>
      <c r="G483" s="225"/>
    </row>
    <row r="484" spans="1:7" x14ac:dyDescent="0.25">
      <c r="A484" s="70"/>
      <c r="B484" s="70" t="s">
        <v>2487</v>
      </c>
      <c r="C484" s="70" t="s">
        <v>673</v>
      </c>
      <c r="D484" s="70" t="s">
        <v>674</v>
      </c>
      <c r="E484" s="70"/>
      <c r="F484" s="70" t="s">
        <v>503</v>
      </c>
      <c r="G484" s="70" t="s">
        <v>675</v>
      </c>
    </row>
    <row r="485" spans="1:7" x14ac:dyDescent="0.25">
      <c r="A485" s="222" t="s">
        <v>2005</v>
      </c>
      <c r="B485" s="222" t="s">
        <v>706</v>
      </c>
      <c r="C485" s="338">
        <v>0.72477159733707797</v>
      </c>
      <c r="D485" s="222"/>
      <c r="E485" s="222"/>
      <c r="F485" s="222"/>
      <c r="G485" s="222"/>
    </row>
    <row r="486" spans="1:7" x14ac:dyDescent="0.25">
      <c r="A486" s="222"/>
      <c r="B486" s="222"/>
      <c r="C486" s="222"/>
      <c r="D486" s="222"/>
      <c r="E486" s="222"/>
      <c r="F486" s="222"/>
      <c r="G486" s="222"/>
    </row>
    <row r="487" spans="1:7" x14ac:dyDescent="0.25">
      <c r="A487" s="222"/>
      <c r="B487" s="229" t="s">
        <v>707</v>
      </c>
      <c r="C487" s="222"/>
      <c r="D487" s="222"/>
      <c r="E487" s="222"/>
      <c r="F487" s="222"/>
      <c r="G487" s="222"/>
    </row>
    <row r="488" spans="1:7" x14ac:dyDescent="0.25">
      <c r="A488" s="222" t="s">
        <v>2006</v>
      </c>
      <c r="B488" s="222" t="s">
        <v>709</v>
      </c>
      <c r="C488" s="332">
        <v>1002.37692709414</v>
      </c>
      <c r="D488" s="338" t="s">
        <v>1229</v>
      </c>
      <c r="E488" s="222"/>
      <c r="F488" s="239">
        <f>IF($C$496=0,"",IF(C488="[for completion]","",IF(C488="","",C488/$C$496)))</f>
        <v>0.64848800393965489</v>
      </c>
      <c r="G488" s="239" t="str">
        <f>IF($D$496=0,"",IF(D488="[for completion]","",IF(D488="","",D488/$D$496)))</f>
        <v/>
      </c>
    </row>
    <row r="489" spans="1:7" x14ac:dyDescent="0.25">
      <c r="A489" s="260" t="s">
        <v>2007</v>
      </c>
      <c r="B489" s="222" t="s">
        <v>711</v>
      </c>
      <c r="C489" s="332">
        <v>223.90546282426601</v>
      </c>
      <c r="D489" s="338" t="s">
        <v>1229</v>
      </c>
      <c r="E489" s="222"/>
      <c r="F489" s="239">
        <f t="shared" ref="F489:F495" si="24">IF($C$496=0,"",IF(C489="[for completion]","",IF(C489="","",C489/$C$496)))</f>
        <v>0.14485569523135697</v>
      </c>
      <c r="G489" s="239" t="str">
        <f t="shared" ref="G489:G495" si="25">IF($D$496=0,"",IF(D489="[for completion]","",IF(D489="","",D489/$D$496)))</f>
        <v/>
      </c>
    </row>
    <row r="490" spans="1:7" x14ac:dyDescent="0.25">
      <c r="A490" s="260" t="s">
        <v>2008</v>
      </c>
      <c r="B490" s="222" t="s">
        <v>713</v>
      </c>
      <c r="C490" s="332">
        <v>138.642506646909</v>
      </c>
      <c r="D490" s="338" t="s">
        <v>1229</v>
      </c>
      <c r="E490" s="222"/>
      <c r="F490" s="239">
        <f t="shared" si="24"/>
        <v>8.9694804385895915E-2</v>
      </c>
      <c r="G490" s="239" t="str">
        <f t="shared" si="25"/>
        <v/>
      </c>
    </row>
    <row r="491" spans="1:7" x14ac:dyDescent="0.25">
      <c r="A491" s="260" t="s">
        <v>2009</v>
      </c>
      <c r="B491" s="222" t="s">
        <v>715</v>
      </c>
      <c r="C491" s="332">
        <v>87.327362960551199</v>
      </c>
      <c r="D491" s="338" t="s">
        <v>1229</v>
      </c>
      <c r="E491" s="222"/>
      <c r="F491" s="239">
        <f t="shared" si="24"/>
        <v>5.6496459330695484E-2</v>
      </c>
      <c r="G491" s="239" t="str">
        <f t="shared" si="25"/>
        <v/>
      </c>
    </row>
    <row r="492" spans="1:7" x14ac:dyDescent="0.25">
      <c r="A492" s="260" t="s">
        <v>2010</v>
      </c>
      <c r="B492" s="222" t="s">
        <v>717</v>
      </c>
      <c r="C492" s="332">
        <v>44.318709384276701</v>
      </c>
      <c r="D492" s="338" t="s">
        <v>1229</v>
      </c>
      <c r="E492" s="222"/>
      <c r="F492" s="239">
        <f t="shared" si="24"/>
        <v>2.8672000131834702E-2</v>
      </c>
      <c r="G492" s="239" t="str">
        <f t="shared" si="25"/>
        <v/>
      </c>
    </row>
    <row r="493" spans="1:7" x14ac:dyDescent="0.25">
      <c r="A493" s="260" t="s">
        <v>2011</v>
      </c>
      <c r="B493" s="222" t="s">
        <v>719</v>
      </c>
      <c r="C493" s="332">
        <v>17.5675732611736</v>
      </c>
      <c r="D493" s="338" t="s">
        <v>1229</v>
      </c>
      <c r="E493" s="222"/>
      <c r="F493" s="239">
        <f t="shared" si="24"/>
        <v>1.1365345919551665E-2</v>
      </c>
      <c r="G493" s="239" t="str">
        <f t="shared" si="25"/>
        <v/>
      </c>
    </row>
    <row r="494" spans="1:7" x14ac:dyDescent="0.25">
      <c r="A494" s="260" t="s">
        <v>2012</v>
      </c>
      <c r="B494" s="222" t="s">
        <v>721</v>
      </c>
      <c r="C494" s="332">
        <v>15.0411920484002</v>
      </c>
      <c r="D494" s="338" t="s">
        <v>1229</v>
      </c>
      <c r="E494" s="222"/>
      <c r="F494" s="239">
        <f t="shared" si="24"/>
        <v>9.7309029614405587E-3</v>
      </c>
      <c r="G494" s="239" t="str">
        <f t="shared" si="25"/>
        <v/>
      </c>
    </row>
    <row r="495" spans="1:7" x14ac:dyDescent="0.25">
      <c r="A495" s="260" t="s">
        <v>2013</v>
      </c>
      <c r="B495" s="222" t="s">
        <v>723</v>
      </c>
      <c r="C495" s="332">
        <v>16.534174140285099</v>
      </c>
      <c r="D495" s="338" t="s">
        <v>1229</v>
      </c>
      <c r="E495" s="222"/>
      <c r="F495" s="239">
        <f t="shared" si="24"/>
        <v>1.069678809957E-2</v>
      </c>
      <c r="G495" s="239" t="str">
        <f t="shared" si="25"/>
        <v/>
      </c>
    </row>
    <row r="496" spans="1:7" x14ac:dyDescent="0.25">
      <c r="A496" s="260" t="s">
        <v>2014</v>
      </c>
      <c r="B496" s="235" t="s">
        <v>135</v>
      </c>
      <c r="C496" s="240">
        <f>SUM(C488:C495)</f>
        <v>1545.7139083600016</v>
      </c>
      <c r="D496" s="242">
        <v>0</v>
      </c>
      <c r="E496" s="222"/>
      <c r="F496" s="261">
        <f>SUM(F488:F495)</f>
        <v>1.0000000000000002</v>
      </c>
      <c r="G496" s="237">
        <f>SUM(G488:G495)</f>
        <v>0</v>
      </c>
    </row>
    <row r="497" spans="1:7" x14ac:dyDescent="0.25">
      <c r="A497" s="222" t="s">
        <v>2015</v>
      </c>
      <c r="B497" s="226" t="s">
        <v>726</v>
      </c>
      <c r="C497" s="240"/>
      <c r="D497" s="242"/>
      <c r="E497" s="222"/>
      <c r="F497" s="239" t="s">
        <v>1686</v>
      </c>
      <c r="G497" s="239" t="s">
        <v>1686</v>
      </c>
    </row>
    <row r="498" spans="1:7" x14ac:dyDescent="0.25">
      <c r="A498" s="260" t="s">
        <v>2016</v>
      </c>
      <c r="B498" s="226" t="s">
        <v>728</v>
      </c>
      <c r="C498" s="240"/>
      <c r="D498" s="242"/>
      <c r="E498" s="222"/>
      <c r="F498" s="239" t="s">
        <v>1686</v>
      </c>
      <c r="G498" s="239" t="s">
        <v>1686</v>
      </c>
    </row>
    <row r="499" spans="1:7" x14ac:dyDescent="0.25">
      <c r="A499" s="260" t="s">
        <v>2017</v>
      </c>
      <c r="B499" s="226" t="s">
        <v>730</v>
      </c>
      <c r="C499" s="240"/>
      <c r="D499" s="242"/>
      <c r="E499" s="222"/>
      <c r="F499" s="239" t="s">
        <v>1686</v>
      </c>
      <c r="G499" s="239" t="s">
        <v>1686</v>
      </c>
    </row>
    <row r="500" spans="1:7" x14ac:dyDescent="0.25">
      <c r="A500" s="260" t="s">
        <v>2092</v>
      </c>
      <c r="B500" s="226" t="s">
        <v>732</v>
      </c>
      <c r="C500" s="240"/>
      <c r="D500" s="242"/>
      <c r="E500" s="222"/>
      <c r="F500" s="239" t="s">
        <v>1686</v>
      </c>
      <c r="G500" s="239" t="s">
        <v>1686</v>
      </c>
    </row>
    <row r="501" spans="1:7" x14ac:dyDescent="0.25">
      <c r="A501" s="260" t="s">
        <v>2093</v>
      </c>
      <c r="B501" s="226" t="s">
        <v>734</v>
      </c>
      <c r="C501" s="240"/>
      <c r="D501" s="242"/>
      <c r="E501" s="222"/>
      <c r="F501" s="239" t="s">
        <v>1686</v>
      </c>
      <c r="G501" s="239" t="s">
        <v>1686</v>
      </c>
    </row>
    <row r="502" spans="1:7" x14ac:dyDescent="0.25">
      <c r="A502" s="260" t="s">
        <v>2094</v>
      </c>
      <c r="B502" s="226" t="s">
        <v>736</v>
      </c>
      <c r="C502" s="240"/>
      <c r="D502" s="242"/>
      <c r="E502" s="222"/>
      <c r="F502" s="239" t="s">
        <v>1686</v>
      </c>
      <c r="G502" s="239" t="s">
        <v>1686</v>
      </c>
    </row>
    <row r="503" spans="1:7" x14ac:dyDescent="0.25">
      <c r="A503" s="260" t="s">
        <v>2095</v>
      </c>
      <c r="B503" s="226"/>
      <c r="C503" s="222"/>
      <c r="D503" s="222"/>
      <c r="E503" s="222"/>
      <c r="F503" s="239"/>
      <c r="G503" s="239"/>
    </row>
    <row r="504" spans="1:7" x14ac:dyDescent="0.25">
      <c r="A504" s="260" t="s">
        <v>2096</v>
      </c>
      <c r="B504" s="226"/>
      <c r="C504" s="222"/>
      <c r="D504" s="222"/>
      <c r="E504" s="222"/>
      <c r="F504" s="239"/>
      <c r="G504" s="239"/>
    </row>
    <row r="505" spans="1:7" x14ac:dyDescent="0.25">
      <c r="A505" s="260" t="s">
        <v>2097</v>
      </c>
      <c r="B505" s="226"/>
      <c r="C505" s="222"/>
      <c r="D505" s="222"/>
      <c r="E505" s="222"/>
      <c r="F505" s="239"/>
      <c r="G505" s="237"/>
    </row>
    <row r="506" spans="1:7" x14ac:dyDescent="0.25">
      <c r="A506" s="70"/>
      <c r="B506" s="70" t="s">
        <v>2350</v>
      </c>
      <c r="C506" s="70" t="s">
        <v>793</v>
      </c>
      <c r="D506" s="70" t="s">
        <v>1984</v>
      </c>
      <c r="E506" s="70"/>
      <c r="F506" s="70"/>
      <c r="G506" s="70"/>
    </row>
    <row r="507" spans="1:7" x14ac:dyDescent="0.25">
      <c r="A507" s="222" t="s">
        <v>2018</v>
      </c>
      <c r="B507" s="229" t="s">
        <v>794</v>
      </c>
      <c r="C507" s="338">
        <v>0</v>
      </c>
      <c r="D507" s="338" t="s">
        <v>1229</v>
      </c>
      <c r="E507" s="222"/>
      <c r="F507" s="222"/>
      <c r="G507" s="222"/>
    </row>
    <row r="508" spans="1:7" x14ac:dyDescent="0.25">
      <c r="A508" s="260" t="s">
        <v>2019</v>
      </c>
      <c r="B508" s="229" t="s">
        <v>795</v>
      </c>
      <c r="C508" s="338">
        <v>1.25571843308273E-2</v>
      </c>
      <c r="D508" s="338" t="s">
        <v>1229</v>
      </c>
      <c r="E508" s="222"/>
      <c r="F508" s="222"/>
      <c r="G508" s="222"/>
    </row>
    <row r="509" spans="1:7" x14ac:dyDescent="0.25">
      <c r="A509" s="260" t="s">
        <v>2020</v>
      </c>
      <c r="B509" s="229" t="s">
        <v>796</v>
      </c>
      <c r="C509" s="338">
        <v>0</v>
      </c>
      <c r="D509" s="338" t="s">
        <v>1229</v>
      </c>
      <c r="E509" s="222"/>
      <c r="F509" s="222"/>
      <c r="G509" s="222"/>
    </row>
    <row r="510" spans="1:7" x14ac:dyDescent="0.25">
      <c r="A510" s="260" t="s">
        <v>2021</v>
      </c>
      <c r="B510" s="229" t="s">
        <v>797</v>
      </c>
      <c r="C510" s="338">
        <v>0</v>
      </c>
      <c r="D510" s="338" t="s">
        <v>1229</v>
      </c>
      <c r="E510" s="222"/>
      <c r="F510" s="222"/>
      <c r="G510" s="222"/>
    </row>
    <row r="511" spans="1:7" x14ac:dyDescent="0.25">
      <c r="A511" s="260" t="s">
        <v>2022</v>
      </c>
      <c r="B511" s="229" t="s">
        <v>798</v>
      </c>
      <c r="C511" s="338">
        <v>0</v>
      </c>
      <c r="D511" s="338" t="s">
        <v>1229</v>
      </c>
      <c r="E511" s="222"/>
      <c r="F511" s="222"/>
      <c r="G511" s="222"/>
    </row>
    <row r="512" spans="1:7" x14ac:dyDescent="0.25">
      <c r="A512" s="260" t="s">
        <v>2023</v>
      </c>
      <c r="B512" s="229" t="s">
        <v>799</v>
      </c>
      <c r="C512" s="338">
        <v>0</v>
      </c>
      <c r="D512" s="338" t="s">
        <v>1229</v>
      </c>
      <c r="E512" s="222"/>
      <c r="F512" s="222"/>
      <c r="G512" s="222"/>
    </row>
    <row r="513" spans="1:7" x14ac:dyDescent="0.25">
      <c r="A513" s="260" t="s">
        <v>2024</v>
      </c>
      <c r="B513" s="229" t="s">
        <v>800</v>
      </c>
      <c r="C513" s="338">
        <v>0</v>
      </c>
      <c r="D513" s="338" t="s">
        <v>1229</v>
      </c>
      <c r="E513" s="222"/>
      <c r="F513" s="222"/>
      <c r="G513" s="222"/>
    </row>
    <row r="514" spans="1:7" s="254" customFormat="1" x14ac:dyDescent="0.25">
      <c r="A514" s="260" t="s">
        <v>2025</v>
      </c>
      <c r="B514" s="229" t="s">
        <v>2501</v>
      </c>
      <c r="C514" s="338">
        <v>0</v>
      </c>
      <c r="D514" s="338" t="s">
        <v>1229</v>
      </c>
      <c r="E514" s="260"/>
      <c r="F514" s="260"/>
      <c r="G514" s="260"/>
    </row>
    <row r="515" spans="1:7" s="254" customFormat="1" x14ac:dyDescent="0.25">
      <c r="A515" s="260" t="s">
        <v>2026</v>
      </c>
      <c r="B515" s="229" t="s">
        <v>2502</v>
      </c>
      <c r="C515" s="338">
        <v>0</v>
      </c>
      <c r="D515" s="338" t="s">
        <v>1229</v>
      </c>
      <c r="E515" s="260"/>
      <c r="F515" s="260"/>
      <c r="G515" s="260"/>
    </row>
    <row r="516" spans="1:7" s="254" customFormat="1" x14ac:dyDescent="0.25">
      <c r="A516" s="260" t="s">
        <v>2027</v>
      </c>
      <c r="B516" s="229" t="s">
        <v>2503</v>
      </c>
      <c r="C516" s="338">
        <v>0</v>
      </c>
      <c r="D516" s="338" t="s">
        <v>1229</v>
      </c>
      <c r="E516" s="260"/>
      <c r="F516" s="260"/>
      <c r="G516" s="260"/>
    </row>
    <row r="517" spans="1:7" x14ac:dyDescent="0.25">
      <c r="A517" s="260" t="s">
        <v>2098</v>
      </c>
      <c r="B517" s="229" t="s">
        <v>801</v>
      </c>
      <c r="C517" s="338">
        <v>0</v>
      </c>
      <c r="D517" s="338" t="s">
        <v>1229</v>
      </c>
      <c r="E517" s="222"/>
      <c r="F517" s="222"/>
      <c r="G517" s="222"/>
    </row>
    <row r="518" spans="1:7" x14ac:dyDescent="0.25">
      <c r="A518" s="260" t="s">
        <v>2099</v>
      </c>
      <c r="B518" s="229" t="s">
        <v>802</v>
      </c>
      <c r="C518" s="338">
        <v>0</v>
      </c>
      <c r="D518" s="338" t="s">
        <v>1229</v>
      </c>
      <c r="E518" s="222"/>
      <c r="F518" s="222"/>
      <c r="G518" s="222"/>
    </row>
    <row r="519" spans="1:7" x14ac:dyDescent="0.25">
      <c r="A519" s="260" t="s">
        <v>2100</v>
      </c>
      <c r="B519" s="229" t="s">
        <v>133</v>
      </c>
      <c r="C519" s="338">
        <f>C520</f>
        <v>0.98744281566917302</v>
      </c>
      <c r="D519" s="338" t="s">
        <v>1229</v>
      </c>
      <c r="E519" s="222"/>
      <c r="F519" s="222"/>
      <c r="G519" s="222"/>
    </row>
    <row r="520" spans="1:7" x14ac:dyDescent="0.25">
      <c r="A520" s="260" t="s">
        <v>2101</v>
      </c>
      <c r="B520" s="226" t="s">
        <v>2507</v>
      </c>
      <c r="C520" s="338">
        <v>0.98744281566917302</v>
      </c>
      <c r="D520" s="337"/>
      <c r="E520" s="222"/>
      <c r="F520" s="222"/>
      <c r="G520" s="222"/>
    </row>
    <row r="521" spans="1:7" x14ac:dyDescent="0.25">
      <c r="A521" s="260" t="s">
        <v>2102</v>
      </c>
      <c r="B521" s="226" t="s">
        <v>137</v>
      </c>
      <c r="C521" s="338"/>
      <c r="D521" s="337"/>
      <c r="E521" s="222"/>
      <c r="F521" s="222"/>
      <c r="G521" s="222"/>
    </row>
    <row r="522" spans="1:7" x14ac:dyDescent="0.25">
      <c r="A522" s="260" t="s">
        <v>2103</v>
      </c>
      <c r="B522" s="226" t="s">
        <v>137</v>
      </c>
      <c r="C522" s="338"/>
      <c r="D522" s="337"/>
      <c r="E522" s="222"/>
      <c r="F522" s="222"/>
      <c r="G522" s="222"/>
    </row>
    <row r="523" spans="1:7" x14ac:dyDescent="0.25">
      <c r="A523" s="260" t="s">
        <v>2523</v>
      </c>
      <c r="B523" s="226" t="s">
        <v>137</v>
      </c>
      <c r="C523" s="338"/>
      <c r="D523" s="337"/>
      <c r="E523" s="222"/>
      <c r="F523" s="222"/>
      <c r="G523" s="222"/>
    </row>
    <row r="524" spans="1:7" x14ac:dyDescent="0.25">
      <c r="A524" s="260" t="s">
        <v>2524</v>
      </c>
      <c r="B524" s="226" t="s">
        <v>137</v>
      </c>
      <c r="C524" s="338"/>
      <c r="D524" s="337"/>
      <c r="E524" s="222"/>
      <c r="F524" s="222"/>
      <c r="G524" s="222"/>
    </row>
    <row r="525" spans="1:7" x14ac:dyDescent="0.25">
      <c r="A525" s="260" t="s">
        <v>2525</v>
      </c>
      <c r="B525" s="226" t="s">
        <v>137</v>
      </c>
      <c r="C525" s="338"/>
      <c r="D525" s="337"/>
      <c r="E525" s="222"/>
      <c r="F525" s="222"/>
      <c r="G525" s="222"/>
    </row>
    <row r="526" spans="1:7" x14ac:dyDescent="0.25">
      <c r="A526" s="260" t="s">
        <v>2526</v>
      </c>
      <c r="B526" s="226" t="s">
        <v>137</v>
      </c>
      <c r="C526" s="338"/>
      <c r="D526" s="337"/>
      <c r="E526" s="222"/>
      <c r="F526" s="222"/>
      <c r="G526" s="222"/>
    </row>
    <row r="527" spans="1:7" x14ac:dyDescent="0.25">
      <c r="A527" s="260" t="s">
        <v>2527</v>
      </c>
      <c r="B527" s="226" t="s">
        <v>137</v>
      </c>
      <c r="C527" s="338"/>
      <c r="D527" s="337"/>
      <c r="E527" s="222"/>
      <c r="F527" s="222"/>
      <c r="G527" s="222"/>
    </row>
    <row r="528" spans="1:7" x14ac:dyDescent="0.25">
      <c r="A528" s="260" t="s">
        <v>2528</v>
      </c>
      <c r="B528" s="226" t="s">
        <v>137</v>
      </c>
      <c r="C528" s="338"/>
      <c r="D528" s="337"/>
      <c r="E528" s="222"/>
      <c r="F528" s="222"/>
      <c r="G528" s="222"/>
    </row>
    <row r="529" spans="1:7" x14ac:dyDescent="0.25">
      <c r="A529" s="260" t="s">
        <v>2529</v>
      </c>
      <c r="B529" s="226" t="s">
        <v>137</v>
      </c>
      <c r="C529" s="338"/>
      <c r="D529" s="337"/>
      <c r="E529" s="222"/>
      <c r="F529" s="222"/>
      <c r="G529" s="222"/>
    </row>
    <row r="530" spans="1:7" x14ac:dyDescent="0.25">
      <c r="A530" s="260" t="s">
        <v>2530</v>
      </c>
      <c r="B530" s="226" t="s">
        <v>137</v>
      </c>
      <c r="C530" s="338"/>
      <c r="D530" s="337"/>
      <c r="E530" s="222"/>
      <c r="F530" s="222"/>
      <c r="G530" s="222"/>
    </row>
    <row r="531" spans="1:7" x14ac:dyDescent="0.25">
      <c r="A531" s="260" t="s">
        <v>2531</v>
      </c>
      <c r="B531" s="226" t="s">
        <v>137</v>
      </c>
      <c r="C531" s="338"/>
      <c r="D531" s="337"/>
      <c r="E531" s="222"/>
      <c r="F531" s="222"/>
      <c r="G531" s="220"/>
    </row>
    <row r="532" spans="1:7" x14ac:dyDescent="0.25">
      <c r="A532" s="260" t="s">
        <v>2532</v>
      </c>
      <c r="B532" s="226" t="s">
        <v>137</v>
      </c>
      <c r="C532" s="338"/>
      <c r="D532" s="337"/>
      <c r="E532" s="222"/>
      <c r="F532" s="222"/>
      <c r="G532" s="220"/>
    </row>
    <row r="533" spans="1:7" x14ac:dyDescent="0.25">
      <c r="A533" s="260" t="s">
        <v>2533</v>
      </c>
      <c r="B533" s="226" t="s">
        <v>137</v>
      </c>
      <c r="C533" s="338"/>
      <c r="D533" s="337"/>
      <c r="E533" s="222"/>
      <c r="F533" s="222"/>
      <c r="G533" s="220"/>
    </row>
    <row r="534" spans="1:7" x14ac:dyDescent="0.25">
      <c r="A534" s="70"/>
      <c r="B534" s="70" t="s">
        <v>2375</v>
      </c>
      <c r="C534" s="70" t="s">
        <v>100</v>
      </c>
      <c r="D534" s="70" t="s">
        <v>1675</v>
      </c>
      <c r="E534" s="70"/>
      <c r="F534" s="70" t="s">
        <v>503</v>
      </c>
      <c r="G534" s="70" t="s">
        <v>2004</v>
      </c>
    </row>
    <row r="535" spans="1:7" x14ac:dyDescent="0.25">
      <c r="A535" s="212" t="s">
        <v>2104</v>
      </c>
      <c r="B535" s="266" t="s">
        <v>2662</v>
      </c>
      <c r="C535" s="332">
        <v>167.32661666000001</v>
      </c>
      <c r="D535" s="337">
        <v>16</v>
      </c>
      <c r="E535" s="217"/>
      <c r="F535" s="239">
        <f>IF($C$553=0,"",IF(C535="[for completion]","",IF(C535="","",C535/$C$553)))</f>
        <v>0.10825199654024806</v>
      </c>
      <c r="G535" s="239">
        <f>IF($D$553=0,"",IF(D535="[for completion]","",IF(D535="","",D535/$D$553)))</f>
        <v>0.16</v>
      </c>
    </row>
    <row r="536" spans="1:7" x14ac:dyDescent="0.25">
      <c r="A536" s="271" t="s">
        <v>2105</v>
      </c>
      <c r="B536" s="266" t="s">
        <v>3010</v>
      </c>
      <c r="C536" s="332">
        <v>26.13549261</v>
      </c>
      <c r="D536" s="337">
        <v>3</v>
      </c>
      <c r="E536" s="217"/>
      <c r="F536" s="239">
        <f t="shared" ref="F536:F552" si="26">IF($C$553=0,"",IF(C536="[for completion]","",IF(C536="","",C536/$C$553)))</f>
        <v>1.6908363487347873E-2</v>
      </c>
      <c r="G536" s="239">
        <f t="shared" ref="G536:G552" si="27">IF($D$553=0,"",IF(D536="[for completion]","",IF(D536="","",D536/$D$553)))</f>
        <v>0.03</v>
      </c>
    </row>
    <row r="537" spans="1:7" x14ac:dyDescent="0.25">
      <c r="A537" s="271" t="s">
        <v>2106</v>
      </c>
      <c r="B537" s="266" t="s">
        <v>3011</v>
      </c>
      <c r="C537" s="332"/>
      <c r="D537" s="337"/>
      <c r="E537" s="217"/>
      <c r="F537" s="239" t="str">
        <f t="shared" si="26"/>
        <v/>
      </c>
      <c r="G537" s="239" t="str">
        <f t="shared" si="27"/>
        <v/>
      </c>
    </row>
    <row r="538" spans="1:7" x14ac:dyDescent="0.25">
      <c r="A538" s="271" t="s">
        <v>2107</v>
      </c>
      <c r="B538" s="266" t="s">
        <v>3012</v>
      </c>
      <c r="C538" s="332"/>
      <c r="D538" s="337"/>
      <c r="E538" s="217"/>
      <c r="F538" s="239" t="str">
        <f t="shared" si="26"/>
        <v/>
      </c>
      <c r="G538" s="239" t="str">
        <f t="shared" si="27"/>
        <v/>
      </c>
    </row>
    <row r="539" spans="1:7" x14ac:dyDescent="0.25">
      <c r="A539" s="271" t="s">
        <v>2108</v>
      </c>
      <c r="B539" s="266" t="s">
        <v>3013</v>
      </c>
      <c r="C539" s="332"/>
      <c r="D539" s="337"/>
      <c r="E539" s="217"/>
      <c r="F539" s="239" t="str">
        <f t="shared" si="26"/>
        <v/>
      </c>
      <c r="G539" s="239" t="str">
        <f t="shared" si="27"/>
        <v/>
      </c>
    </row>
    <row r="540" spans="1:7" x14ac:dyDescent="0.25">
      <c r="A540" s="271" t="s">
        <v>2109</v>
      </c>
      <c r="B540" s="266" t="s">
        <v>3014</v>
      </c>
      <c r="C540" s="332"/>
      <c r="D540" s="337"/>
      <c r="E540" s="217"/>
      <c r="F540" s="239" t="str">
        <f t="shared" si="26"/>
        <v/>
      </c>
      <c r="G540" s="239" t="str">
        <f t="shared" si="27"/>
        <v/>
      </c>
    </row>
    <row r="541" spans="1:7" x14ac:dyDescent="0.25">
      <c r="A541" s="271" t="s">
        <v>2110</v>
      </c>
      <c r="B541" s="266" t="s">
        <v>3037</v>
      </c>
      <c r="C541" s="332"/>
      <c r="D541" s="337"/>
      <c r="E541" s="217"/>
      <c r="F541" s="239" t="str">
        <f t="shared" si="26"/>
        <v/>
      </c>
      <c r="G541" s="239" t="str">
        <f t="shared" si="27"/>
        <v/>
      </c>
    </row>
    <row r="542" spans="1:7" x14ac:dyDescent="0.25">
      <c r="A542" s="271" t="s">
        <v>2111</v>
      </c>
      <c r="B542" s="266" t="s">
        <v>3016</v>
      </c>
      <c r="C542" s="332">
        <v>1105.1193815399999</v>
      </c>
      <c r="D542" s="337">
        <v>52</v>
      </c>
      <c r="E542" s="217"/>
      <c r="F542" s="239">
        <f t="shared" si="26"/>
        <v>0.71495726056610942</v>
      </c>
      <c r="G542" s="239">
        <f t="shared" si="27"/>
        <v>0.52</v>
      </c>
    </row>
    <row r="543" spans="1:7" x14ac:dyDescent="0.25">
      <c r="A543" s="271" t="s">
        <v>2112</v>
      </c>
      <c r="B543" s="266" t="s">
        <v>3017</v>
      </c>
      <c r="C543" s="332">
        <v>247.13241755000001</v>
      </c>
      <c r="D543" s="337">
        <v>29</v>
      </c>
      <c r="E543" s="217"/>
      <c r="F543" s="239">
        <f t="shared" si="26"/>
        <v>0.1598823794062946</v>
      </c>
      <c r="G543" s="239">
        <f t="shared" si="27"/>
        <v>0.28999999999999998</v>
      </c>
    </row>
    <row r="544" spans="1:7" x14ac:dyDescent="0.25">
      <c r="A544" s="271" t="s">
        <v>2113</v>
      </c>
      <c r="B544" s="266" t="s">
        <v>3018</v>
      </c>
      <c r="C544" s="332"/>
      <c r="D544" s="337"/>
      <c r="E544" s="217"/>
      <c r="F544" s="239" t="str">
        <f t="shared" si="26"/>
        <v/>
      </c>
      <c r="G544" s="239" t="str">
        <f t="shared" si="27"/>
        <v/>
      </c>
    </row>
    <row r="545" spans="1:7" x14ac:dyDescent="0.25">
      <c r="A545" s="271" t="s">
        <v>2214</v>
      </c>
      <c r="B545" s="266" t="s">
        <v>3019</v>
      </c>
      <c r="C545" s="332"/>
      <c r="D545" s="337"/>
      <c r="E545" s="217"/>
      <c r="F545" s="239" t="str">
        <f t="shared" si="26"/>
        <v/>
      </c>
      <c r="G545" s="239" t="str">
        <f t="shared" si="27"/>
        <v/>
      </c>
    </row>
    <row r="546" spans="1:7" x14ac:dyDescent="0.25">
      <c r="A546" s="271" t="s">
        <v>2534</v>
      </c>
      <c r="B546" s="266" t="s">
        <v>3020</v>
      </c>
      <c r="C546" s="332"/>
      <c r="D546" s="337"/>
      <c r="E546" s="217"/>
      <c r="F546" s="239" t="str">
        <f t="shared" si="26"/>
        <v/>
      </c>
      <c r="G546" s="239" t="str">
        <f t="shared" si="27"/>
        <v/>
      </c>
    </row>
    <row r="547" spans="1:7" x14ac:dyDescent="0.25">
      <c r="A547" s="271" t="s">
        <v>2535</v>
      </c>
      <c r="B547" s="266" t="s">
        <v>3021</v>
      </c>
      <c r="C547" s="332"/>
      <c r="D547" s="337"/>
      <c r="E547" s="217"/>
      <c r="F547" s="239" t="str">
        <f t="shared" si="26"/>
        <v/>
      </c>
      <c r="G547" s="239" t="str">
        <f t="shared" si="27"/>
        <v/>
      </c>
    </row>
    <row r="548" spans="1:7" x14ac:dyDescent="0.25">
      <c r="A548" s="271" t="s">
        <v>2536</v>
      </c>
      <c r="B548" s="266" t="s">
        <v>3022</v>
      </c>
      <c r="C548" s="332"/>
      <c r="D548" s="337"/>
      <c r="E548" s="217"/>
      <c r="F548" s="239" t="str">
        <f t="shared" si="26"/>
        <v/>
      </c>
      <c r="G548" s="239" t="str">
        <f t="shared" si="27"/>
        <v/>
      </c>
    </row>
    <row r="549" spans="1:7" x14ac:dyDescent="0.25">
      <c r="A549" s="271" t="s">
        <v>2537</v>
      </c>
      <c r="B549" s="266"/>
      <c r="C549" s="332"/>
      <c r="D549" s="337"/>
      <c r="E549" s="217"/>
      <c r="F549" s="239" t="str">
        <f t="shared" si="26"/>
        <v/>
      </c>
      <c r="G549" s="239" t="str">
        <f t="shared" si="27"/>
        <v/>
      </c>
    </row>
    <row r="550" spans="1:7" x14ac:dyDescent="0.25">
      <c r="A550" s="271" t="s">
        <v>2538</v>
      </c>
      <c r="B550" s="266"/>
      <c r="C550" s="332"/>
      <c r="D550" s="337"/>
      <c r="E550" s="217"/>
      <c r="F550" s="239" t="str">
        <f t="shared" si="26"/>
        <v/>
      </c>
      <c r="G550" s="239" t="str">
        <f t="shared" si="27"/>
        <v/>
      </c>
    </row>
    <row r="551" spans="1:7" x14ac:dyDescent="0.25">
      <c r="A551" s="271" t="s">
        <v>2539</v>
      </c>
      <c r="B551" s="266"/>
      <c r="C551" s="332"/>
      <c r="D551" s="337"/>
      <c r="E551" s="217"/>
      <c r="F551" s="239" t="str">
        <f t="shared" si="26"/>
        <v/>
      </c>
      <c r="G551" s="239" t="str">
        <f t="shared" si="27"/>
        <v/>
      </c>
    </row>
    <row r="552" spans="1:7" x14ac:dyDescent="0.25">
      <c r="A552" s="271" t="s">
        <v>2540</v>
      </c>
      <c r="B552" s="229" t="s">
        <v>2089</v>
      </c>
      <c r="C552" s="295"/>
      <c r="D552" s="295"/>
      <c r="E552" s="217"/>
      <c r="F552" s="239" t="str">
        <f t="shared" si="26"/>
        <v/>
      </c>
      <c r="G552" s="239" t="str">
        <f t="shared" si="27"/>
        <v/>
      </c>
    </row>
    <row r="553" spans="1:7" x14ac:dyDescent="0.25">
      <c r="A553" s="271" t="s">
        <v>2541</v>
      </c>
      <c r="B553" s="219" t="s">
        <v>135</v>
      </c>
      <c r="C553" s="332">
        <f>SUM(C535:C552)</f>
        <v>1545.71390836</v>
      </c>
      <c r="D553" s="332">
        <f>SUM(D535:D552)</f>
        <v>100</v>
      </c>
      <c r="E553" s="217"/>
      <c r="F553" s="261">
        <f>SUM(F535:F552)</f>
        <v>0.99999999999999989</v>
      </c>
      <c r="G553" s="261">
        <f>SUM(G535:G552)</f>
        <v>1</v>
      </c>
    </row>
    <row r="554" spans="1:7" x14ac:dyDescent="0.25">
      <c r="A554" s="212" t="s">
        <v>2542</v>
      </c>
      <c r="B554" s="219"/>
      <c r="C554" s="212"/>
      <c r="D554" s="212"/>
      <c r="E554" s="217"/>
      <c r="F554" s="217"/>
      <c r="G554" s="217"/>
    </row>
    <row r="555" spans="1:7" x14ac:dyDescent="0.25">
      <c r="A555" s="271" t="s">
        <v>2543</v>
      </c>
      <c r="B555" s="219"/>
      <c r="C555" s="212"/>
      <c r="D555" s="212"/>
      <c r="E555" s="217"/>
      <c r="F555" s="217"/>
      <c r="G555" s="217"/>
    </row>
    <row r="556" spans="1:7" x14ac:dyDescent="0.25">
      <c r="A556" s="271" t="s">
        <v>2544</v>
      </c>
      <c r="B556" s="219"/>
      <c r="C556" s="212"/>
      <c r="D556" s="212"/>
      <c r="E556" s="217"/>
      <c r="F556" s="217"/>
      <c r="G556" s="217"/>
    </row>
    <row r="557" spans="1:7" s="254" customFormat="1" x14ac:dyDescent="0.25">
      <c r="A557" s="70"/>
      <c r="B557" s="70" t="s">
        <v>2386</v>
      </c>
      <c r="C557" s="70" t="s">
        <v>100</v>
      </c>
      <c r="D557" s="70" t="s">
        <v>1673</v>
      </c>
      <c r="E557" s="70"/>
      <c r="F557" s="70" t="s">
        <v>503</v>
      </c>
      <c r="G557" s="70" t="s">
        <v>2605</v>
      </c>
    </row>
    <row r="558" spans="1:7" s="254" customFormat="1" x14ac:dyDescent="0.25">
      <c r="A558" s="271" t="s">
        <v>2215</v>
      </c>
      <c r="B558" s="266" t="s">
        <v>3023</v>
      </c>
      <c r="C558" s="332">
        <v>167.32661666000001</v>
      </c>
      <c r="D558" s="337">
        <v>16</v>
      </c>
      <c r="E558" s="256"/>
      <c r="F558" s="239">
        <f>IF($C$576=0,"",IF(C558="[for completion]","",IF(C558="","",C558/$C$576)))</f>
        <v>0.10825199654024806</v>
      </c>
      <c r="G558" s="239">
        <f>IF($D$576=0,"",IF(D558="[for completion]","",IF(D558="","",D558/$D$576)))</f>
        <v>0.16</v>
      </c>
    </row>
    <row r="559" spans="1:7" s="254" customFormat="1" x14ac:dyDescent="0.25">
      <c r="A559" s="271" t="s">
        <v>2216</v>
      </c>
      <c r="B559" s="266" t="s">
        <v>3024</v>
      </c>
      <c r="C559" s="332">
        <v>26.13549261</v>
      </c>
      <c r="D559" s="337">
        <v>3</v>
      </c>
      <c r="E559" s="256"/>
      <c r="F559" s="239">
        <f t="shared" ref="F559:F575" si="28">IF($C$576=0,"",IF(C559="[for completion]","",IF(C559="","",C559/$C$576)))</f>
        <v>1.6908363487347873E-2</v>
      </c>
      <c r="G559" s="239">
        <f t="shared" ref="G559:G575" si="29">IF($D$576=0,"",IF(D559="[for completion]","",IF(D559="","",D559/$D$576)))</f>
        <v>0.03</v>
      </c>
    </row>
    <row r="560" spans="1:7" s="254" customFormat="1" x14ac:dyDescent="0.25">
      <c r="A560" s="271" t="s">
        <v>2217</v>
      </c>
      <c r="B560" s="266" t="s">
        <v>3025</v>
      </c>
      <c r="C560" s="332"/>
      <c r="D560" s="337"/>
      <c r="E560" s="256"/>
      <c r="F560" s="239" t="str">
        <f t="shared" si="28"/>
        <v/>
      </c>
      <c r="G560" s="239" t="str">
        <f t="shared" si="29"/>
        <v/>
      </c>
    </row>
    <row r="561" spans="1:7" s="254" customFormat="1" x14ac:dyDescent="0.25">
      <c r="A561" s="271" t="s">
        <v>2218</v>
      </c>
      <c r="B561" s="266" t="s">
        <v>3026</v>
      </c>
      <c r="C561" s="332"/>
      <c r="D561" s="337"/>
      <c r="E561" s="256"/>
      <c r="F561" s="239" t="str">
        <f t="shared" si="28"/>
        <v/>
      </c>
      <c r="G561" s="239" t="str">
        <f t="shared" si="29"/>
        <v/>
      </c>
    </row>
    <row r="562" spans="1:7" s="254" customFormat="1" x14ac:dyDescent="0.25">
      <c r="A562" s="271" t="s">
        <v>2219</v>
      </c>
      <c r="B562" s="266" t="s">
        <v>3027</v>
      </c>
      <c r="C562" s="332"/>
      <c r="D562" s="337"/>
      <c r="E562" s="256"/>
      <c r="F562" s="239" t="str">
        <f t="shared" si="28"/>
        <v/>
      </c>
      <c r="G562" s="239" t="str">
        <f t="shared" si="29"/>
        <v/>
      </c>
    </row>
    <row r="563" spans="1:7" s="254" customFormat="1" x14ac:dyDescent="0.25">
      <c r="A563" s="271" t="s">
        <v>2545</v>
      </c>
      <c r="B563" s="266" t="s">
        <v>3028</v>
      </c>
      <c r="C563" s="332"/>
      <c r="D563" s="337"/>
      <c r="E563" s="256"/>
      <c r="F563" s="239" t="str">
        <f t="shared" si="28"/>
        <v/>
      </c>
      <c r="G563" s="239" t="str">
        <f t="shared" si="29"/>
        <v/>
      </c>
    </row>
    <row r="564" spans="1:7" s="254" customFormat="1" x14ac:dyDescent="0.25">
      <c r="A564" s="271" t="s">
        <v>2546</v>
      </c>
      <c r="B564" s="266" t="s">
        <v>3029</v>
      </c>
      <c r="C564" s="332"/>
      <c r="D564" s="337"/>
      <c r="E564" s="256"/>
      <c r="F564" s="239" t="str">
        <f t="shared" si="28"/>
        <v/>
      </c>
      <c r="G564" s="239" t="str">
        <f t="shared" si="29"/>
        <v/>
      </c>
    </row>
    <row r="565" spans="1:7" s="254" customFormat="1" x14ac:dyDescent="0.25">
      <c r="A565" s="271" t="s">
        <v>2547</v>
      </c>
      <c r="B565" s="266" t="s">
        <v>3030</v>
      </c>
      <c r="C565" s="332">
        <v>1105.1193815399999</v>
      </c>
      <c r="D565" s="337">
        <v>52</v>
      </c>
      <c r="E565" s="256"/>
      <c r="F565" s="239">
        <f t="shared" si="28"/>
        <v>0.71495726056610942</v>
      </c>
      <c r="G565" s="239">
        <f t="shared" si="29"/>
        <v>0.52</v>
      </c>
    </row>
    <row r="566" spans="1:7" s="254" customFormat="1" x14ac:dyDescent="0.25">
      <c r="A566" s="271" t="s">
        <v>2548</v>
      </c>
      <c r="B566" s="266" t="s">
        <v>3031</v>
      </c>
      <c r="C566" s="332">
        <v>247.13241755000001</v>
      </c>
      <c r="D566" s="337">
        <v>29</v>
      </c>
      <c r="E566" s="256"/>
      <c r="F566" s="239">
        <f t="shared" si="28"/>
        <v>0.1598823794062946</v>
      </c>
      <c r="G566" s="239">
        <f t="shared" si="29"/>
        <v>0.28999999999999998</v>
      </c>
    </row>
    <row r="567" spans="1:7" s="254" customFormat="1" x14ac:dyDescent="0.25">
      <c r="A567" s="271" t="s">
        <v>2549</v>
      </c>
      <c r="B567" s="266" t="s">
        <v>3032</v>
      </c>
      <c r="C567" s="332"/>
      <c r="D567" s="337"/>
      <c r="E567" s="256"/>
      <c r="F567" s="239" t="str">
        <f t="shared" si="28"/>
        <v/>
      </c>
      <c r="G567" s="239" t="str">
        <f t="shared" si="29"/>
        <v/>
      </c>
    </row>
    <row r="568" spans="1:7" s="254" customFormat="1" x14ac:dyDescent="0.25">
      <c r="A568" s="271" t="s">
        <v>2550</v>
      </c>
      <c r="B568" s="266" t="s">
        <v>3033</v>
      </c>
      <c r="C568" s="332"/>
      <c r="D568" s="337"/>
      <c r="E568" s="256"/>
      <c r="F568" s="239" t="str">
        <f t="shared" si="28"/>
        <v/>
      </c>
      <c r="G568" s="239" t="str">
        <f t="shared" si="29"/>
        <v/>
      </c>
    </row>
    <row r="569" spans="1:7" s="254" customFormat="1" x14ac:dyDescent="0.25">
      <c r="A569" s="271" t="s">
        <v>2551</v>
      </c>
      <c r="B569" s="266" t="s">
        <v>3034</v>
      </c>
      <c r="C569" s="332"/>
      <c r="D569" s="337"/>
      <c r="E569" s="256"/>
      <c r="F569" s="239" t="str">
        <f t="shared" si="28"/>
        <v/>
      </c>
      <c r="G569" s="239" t="str">
        <f t="shared" si="29"/>
        <v/>
      </c>
    </row>
    <row r="570" spans="1:7" s="254" customFormat="1" x14ac:dyDescent="0.25">
      <c r="A570" s="271" t="s">
        <v>2552</v>
      </c>
      <c r="B570" s="266" t="s">
        <v>3035</v>
      </c>
      <c r="C570" s="332"/>
      <c r="D570" s="337"/>
      <c r="E570" s="256"/>
      <c r="F570" s="239" t="str">
        <f t="shared" si="28"/>
        <v/>
      </c>
      <c r="G570" s="239" t="str">
        <f t="shared" si="29"/>
        <v/>
      </c>
    </row>
    <row r="571" spans="1:7" s="254" customFormat="1" x14ac:dyDescent="0.25">
      <c r="A571" s="271" t="s">
        <v>2553</v>
      </c>
      <c r="B571" s="266" t="s">
        <v>3036</v>
      </c>
      <c r="C571" s="332"/>
      <c r="D571" s="337"/>
      <c r="E571" s="256"/>
      <c r="F571" s="239" t="str">
        <f t="shared" si="28"/>
        <v/>
      </c>
      <c r="G571" s="239" t="str">
        <f t="shared" si="29"/>
        <v/>
      </c>
    </row>
    <row r="572" spans="1:7" s="254" customFormat="1" x14ac:dyDescent="0.25">
      <c r="A572" s="271" t="s">
        <v>2554</v>
      </c>
      <c r="B572" s="266"/>
      <c r="C572" s="332"/>
      <c r="D572" s="339"/>
      <c r="E572" s="256"/>
      <c r="F572" s="239" t="str">
        <f t="shared" si="28"/>
        <v/>
      </c>
      <c r="G572" s="239" t="str">
        <f t="shared" si="29"/>
        <v/>
      </c>
    </row>
    <row r="573" spans="1:7" s="254" customFormat="1" x14ac:dyDescent="0.25">
      <c r="A573" s="271" t="s">
        <v>2555</v>
      </c>
      <c r="B573" s="266"/>
      <c r="C573" s="332"/>
      <c r="D573" s="339"/>
      <c r="E573" s="256"/>
      <c r="F573" s="239" t="str">
        <f t="shared" si="28"/>
        <v/>
      </c>
      <c r="G573" s="239" t="str">
        <f t="shared" si="29"/>
        <v/>
      </c>
    </row>
    <row r="574" spans="1:7" s="254" customFormat="1" x14ac:dyDescent="0.25">
      <c r="A574" s="271" t="s">
        <v>2556</v>
      </c>
      <c r="B574" s="266"/>
      <c r="C574" s="332"/>
      <c r="D574" s="339"/>
      <c r="E574" s="256"/>
      <c r="F574" s="239" t="str">
        <f t="shared" si="28"/>
        <v/>
      </c>
      <c r="G574" s="239" t="str">
        <f t="shared" si="29"/>
        <v/>
      </c>
    </row>
    <row r="575" spans="1:7" s="254" customFormat="1" x14ac:dyDescent="0.25">
      <c r="A575" s="271" t="s">
        <v>2557</v>
      </c>
      <c r="B575" s="229" t="s">
        <v>2089</v>
      </c>
      <c r="C575" s="295"/>
      <c r="D575" s="295"/>
      <c r="E575" s="256"/>
      <c r="F575" s="239" t="str">
        <f t="shared" si="28"/>
        <v/>
      </c>
      <c r="G575" s="239" t="str">
        <f t="shared" si="29"/>
        <v/>
      </c>
    </row>
    <row r="576" spans="1:7" s="254" customFormat="1" x14ac:dyDescent="0.25">
      <c r="A576" s="271" t="s">
        <v>2558</v>
      </c>
      <c r="B576" s="257" t="s">
        <v>135</v>
      </c>
      <c r="C576" s="177">
        <f>SUM(C558:C575)</f>
        <v>1545.71390836</v>
      </c>
      <c r="D576" s="178">
        <f>SUM(D558:D575)</f>
        <v>100</v>
      </c>
      <c r="E576" s="256"/>
      <c r="F576" s="261">
        <f>SUM(F558:F575)</f>
        <v>0.99999999999999989</v>
      </c>
      <c r="G576" s="261">
        <f>SUM(G558:G575)</f>
        <v>1</v>
      </c>
    </row>
    <row r="577" spans="1:7" x14ac:dyDescent="0.25">
      <c r="A577" s="70"/>
      <c r="B577" s="70" t="s">
        <v>2404</v>
      </c>
      <c r="C577" s="70" t="s">
        <v>100</v>
      </c>
      <c r="D577" s="70" t="s">
        <v>1675</v>
      </c>
      <c r="E577" s="70"/>
      <c r="F577" s="70" t="s">
        <v>503</v>
      </c>
      <c r="G577" s="70" t="s">
        <v>2004</v>
      </c>
    </row>
    <row r="578" spans="1:7" x14ac:dyDescent="0.25">
      <c r="A578" s="212" t="s">
        <v>2559</v>
      </c>
      <c r="B578" s="219" t="s">
        <v>1664</v>
      </c>
      <c r="C578" s="332">
        <v>67.225942840000002</v>
      </c>
      <c r="D578" s="337">
        <v>8</v>
      </c>
      <c r="E578" s="217"/>
      <c r="F578" s="239">
        <f>IF($C$588=0,"",IF(C578="[for completion]","",IF(C578="","",C578/$C$588)))</f>
        <v>4.3491840551093071E-2</v>
      </c>
      <c r="G578" s="239">
        <f>IF($D$588=0,"",IF(D578="[for completion]","",IF(D578="","",D578/$D$588)))</f>
        <v>0.08</v>
      </c>
    </row>
    <row r="579" spans="1:7" x14ac:dyDescent="0.25">
      <c r="A579" s="271" t="s">
        <v>2560</v>
      </c>
      <c r="B579" s="219" t="s">
        <v>1665</v>
      </c>
      <c r="C579" s="332">
        <v>79.118274749999998</v>
      </c>
      <c r="D579" s="337">
        <v>6</v>
      </c>
      <c r="E579" s="217"/>
      <c r="F579" s="239">
        <f t="shared" ref="F579:F587" si="30">IF($C$588=0,"",IF(C579="[for completion]","",IF(C579="","",C579/$C$588)))</f>
        <v>5.1185587657643812E-2</v>
      </c>
      <c r="G579" s="239">
        <f t="shared" ref="G579:G587" si="31">IF($D$588=0,"",IF(D579="[for completion]","",IF(D579="","",D579/$D$588)))</f>
        <v>0.06</v>
      </c>
    </row>
    <row r="580" spans="1:7" x14ac:dyDescent="0.25">
      <c r="A580" s="271" t="s">
        <v>2561</v>
      </c>
      <c r="B580" s="219" t="s">
        <v>1666</v>
      </c>
      <c r="C580" s="332">
        <v>43.191513540000003</v>
      </c>
      <c r="D580" s="337">
        <v>5</v>
      </c>
      <c r="E580" s="217"/>
      <c r="F580" s="239">
        <f t="shared" si="30"/>
        <v>2.794276049817403E-2</v>
      </c>
      <c r="G580" s="239">
        <f t="shared" si="31"/>
        <v>0.05</v>
      </c>
    </row>
    <row r="581" spans="1:7" x14ac:dyDescent="0.25">
      <c r="A581" s="271" t="s">
        <v>2562</v>
      </c>
      <c r="B581" s="219" t="s">
        <v>1667</v>
      </c>
      <c r="C581" s="332">
        <v>136.00933606000001</v>
      </c>
      <c r="D581" s="337">
        <v>4</v>
      </c>
      <c r="E581" s="217"/>
      <c r="F581" s="239">
        <f t="shared" si="30"/>
        <v>8.7991274015451995E-2</v>
      </c>
      <c r="G581" s="239">
        <f t="shared" si="31"/>
        <v>0.04</v>
      </c>
    </row>
    <row r="582" spans="1:7" x14ac:dyDescent="0.25">
      <c r="A582" s="271" t="s">
        <v>2563</v>
      </c>
      <c r="B582" s="219" t="s">
        <v>1668</v>
      </c>
      <c r="C582" s="332">
        <v>62.080392680000003</v>
      </c>
      <c r="D582" s="337">
        <v>6</v>
      </c>
      <c r="E582" s="217"/>
      <c r="F582" s="239">
        <f t="shared" si="30"/>
        <v>4.0162925586835922E-2</v>
      </c>
      <c r="G582" s="239">
        <f t="shared" si="31"/>
        <v>0.06</v>
      </c>
    </row>
    <row r="583" spans="1:7" x14ac:dyDescent="0.25">
      <c r="A583" s="271" t="s">
        <v>2564</v>
      </c>
      <c r="B583" s="219" t="s">
        <v>1669</v>
      </c>
      <c r="C583" s="332">
        <v>18.934928379999999</v>
      </c>
      <c r="D583" s="337">
        <v>3</v>
      </c>
      <c r="E583" s="217"/>
      <c r="F583" s="239">
        <f t="shared" si="30"/>
        <v>1.2249956656008826E-2</v>
      </c>
      <c r="G583" s="239">
        <f t="shared" si="31"/>
        <v>0.03</v>
      </c>
    </row>
    <row r="584" spans="1:7" x14ac:dyDescent="0.25">
      <c r="A584" s="271" t="s">
        <v>2565</v>
      </c>
      <c r="B584" s="219" t="s">
        <v>1670</v>
      </c>
      <c r="C584" s="332">
        <v>65.894429889999998</v>
      </c>
      <c r="D584" s="337">
        <v>7</v>
      </c>
      <c r="E584" s="217"/>
      <c r="F584" s="239">
        <f t="shared" si="30"/>
        <v>4.2630417914731634E-2</v>
      </c>
      <c r="G584" s="239">
        <f t="shared" si="31"/>
        <v>7.0000000000000007E-2</v>
      </c>
    </row>
    <row r="585" spans="1:7" x14ac:dyDescent="0.25">
      <c r="A585" s="271" t="s">
        <v>2566</v>
      </c>
      <c r="B585" s="219" t="s">
        <v>1671</v>
      </c>
      <c r="C585" s="332">
        <v>17.823260049999998</v>
      </c>
      <c r="D585" s="337">
        <v>3</v>
      </c>
      <c r="E585" s="217"/>
      <c r="F585" s="239">
        <f t="shared" si="30"/>
        <v>1.1530762551596917E-2</v>
      </c>
      <c r="G585" s="239">
        <f t="shared" si="31"/>
        <v>0.03</v>
      </c>
    </row>
    <row r="586" spans="1:7" x14ac:dyDescent="0.25">
      <c r="A586" s="271" t="s">
        <v>2567</v>
      </c>
      <c r="B586" s="219" t="s">
        <v>1672</v>
      </c>
      <c r="C586" s="332">
        <v>7.9895009400000001</v>
      </c>
      <c r="D586" s="337">
        <v>2</v>
      </c>
      <c r="E586" s="217"/>
      <c r="F586" s="239">
        <f t="shared" si="30"/>
        <v>5.1688096333925388E-3</v>
      </c>
      <c r="G586" s="239">
        <f t="shared" si="31"/>
        <v>0.02</v>
      </c>
    </row>
    <row r="587" spans="1:7" s="254" customFormat="1" x14ac:dyDescent="0.25">
      <c r="A587" s="271" t="s">
        <v>2568</v>
      </c>
      <c r="B587" s="257" t="s">
        <v>2089</v>
      </c>
      <c r="C587" s="332">
        <v>1047.4463292299999</v>
      </c>
      <c r="D587" s="337">
        <v>56</v>
      </c>
      <c r="E587" s="256"/>
      <c r="F587" s="239">
        <f t="shared" si="30"/>
        <v>0.67764566493507117</v>
      </c>
      <c r="G587" s="239">
        <f t="shared" si="31"/>
        <v>0.56000000000000005</v>
      </c>
    </row>
    <row r="588" spans="1:7" x14ac:dyDescent="0.25">
      <c r="A588" s="271" t="s">
        <v>2569</v>
      </c>
      <c r="B588" s="219" t="s">
        <v>135</v>
      </c>
      <c r="C588" s="177">
        <f>SUM(C578:C587)</f>
        <v>1545.71390836</v>
      </c>
      <c r="D588" s="178">
        <f>SUM(D578:D587)</f>
        <v>100</v>
      </c>
      <c r="E588" s="217"/>
      <c r="F588" s="261">
        <f>SUM(F578:F587)</f>
        <v>1</v>
      </c>
      <c r="G588" s="261">
        <f>SUM(G578:G587)</f>
        <v>1</v>
      </c>
    </row>
    <row r="590" spans="1:7" x14ac:dyDescent="0.25">
      <c r="A590" s="146"/>
      <c r="B590" s="146" t="s">
        <v>2514</v>
      </c>
      <c r="C590" s="146" t="s">
        <v>100</v>
      </c>
      <c r="D590" s="146" t="s">
        <v>1673</v>
      </c>
      <c r="E590" s="146"/>
      <c r="F590" s="146" t="s">
        <v>503</v>
      </c>
      <c r="G590" s="146" t="s">
        <v>2004</v>
      </c>
    </row>
    <row r="591" spans="1:7" x14ac:dyDescent="0.25">
      <c r="A591" s="255" t="s">
        <v>2570</v>
      </c>
      <c r="B591" s="266" t="s">
        <v>2577</v>
      </c>
      <c r="C591" s="337">
        <v>0</v>
      </c>
      <c r="D591" s="337">
        <v>0</v>
      </c>
      <c r="E591" s="267"/>
      <c r="F591" s="239">
        <f>IF($C$595=0,"",IF(C591="[for completion]","",IF(C591="","",C591/$C$595)))</f>
        <v>0</v>
      </c>
      <c r="G591" s="239">
        <f>IF($D$595=0,"",IF(D591="[for completion]","",IF(D591="","",D591/$D$595)))</f>
        <v>0</v>
      </c>
    </row>
    <row r="592" spans="1:7" x14ac:dyDescent="0.25">
      <c r="A592" s="271" t="s">
        <v>2571</v>
      </c>
      <c r="B592" s="262" t="s">
        <v>2576</v>
      </c>
      <c r="C592" s="332">
        <v>1545.71390836</v>
      </c>
      <c r="D592" s="337">
        <v>100</v>
      </c>
      <c r="E592" s="267"/>
      <c r="F592" s="267"/>
      <c r="G592" s="239">
        <f t="shared" ref="G592:G594" si="32">IF($D$595=0,"",IF(D592="[for completion]","",IF(D592="","",D592/$D$595)))</f>
        <v>1</v>
      </c>
    </row>
    <row r="593" spans="1:7" x14ac:dyDescent="0.25">
      <c r="A593" s="271" t="s">
        <v>2572</v>
      </c>
      <c r="B593" s="266" t="s">
        <v>1674</v>
      </c>
      <c r="C593" s="337">
        <v>0</v>
      </c>
      <c r="D593" s="337">
        <v>0</v>
      </c>
      <c r="E593" s="267"/>
      <c r="F593" s="267"/>
      <c r="G593" s="239">
        <f t="shared" si="32"/>
        <v>0</v>
      </c>
    </row>
    <row r="594" spans="1:7" x14ac:dyDescent="0.25">
      <c r="A594" s="271" t="s">
        <v>2573</v>
      </c>
      <c r="B594" s="264" t="s">
        <v>2089</v>
      </c>
      <c r="C594" s="337">
        <v>0</v>
      </c>
      <c r="D594" s="337">
        <v>0</v>
      </c>
      <c r="E594" s="267"/>
      <c r="F594" s="267"/>
      <c r="G594" s="239">
        <f t="shared" si="32"/>
        <v>0</v>
      </c>
    </row>
    <row r="595" spans="1:7" x14ac:dyDescent="0.25">
      <c r="A595" s="271" t="s">
        <v>2574</v>
      </c>
      <c r="B595" s="266" t="s">
        <v>135</v>
      </c>
      <c r="C595" s="177">
        <f>SUM(C591:C594)</f>
        <v>1545.71390836</v>
      </c>
      <c r="D595" s="178">
        <f>SUM(D591:D594)</f>
        <v>100</v>
      </c>
      <c r="E595" s="267"/>
      <c r="F595" s="261">
        <f>SUM(F591:F594)</f>
        <v>0</v>
      </c>
      <c r="G595" s="261">
        <f>SUM(G591:G594)</f>
        <v>1</v>
      </c>
    </row>
    <row r="596" spans="1:7" x14ac:dyDescent="0.25">
      <c r="A596" s="255"/>
    </row>
  </sheetData>
  <sheetProtection formatColumns="0" formatRows="0" insertHyperlinks="0" sort="0" autoFilter="0" pivotTables="0"/>
  <protectedRanges>
    <protectedRange sqref="B520" name="Mortgage Assets III_1"/>
    <protectedRange sqref="B121:B125" name="Mortgage Asset I"/>
    <protectedRange sqref="B175:B178" name="Mortgage Assets II"/>
    <protectedRange sqref="B215:B220" name="Mortgage Assets II_1"/>
    <protectedRange sqref="B437:B442" name="Mortgage Assets II_1_1"/>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xr:uid="{00000000-0004-0000-1500-000000000000}"/>
    <hyperlink ref="B10" location="'F. Optional Sustainable data'!B153" display="3.  Additional information on the asset distribution" xr:uid="{00000000-0004-0000-1500-000001000000}"/>
    <hyperlink ref="B9" location="'F. Optional Sustainable data'!B59" tooltip="b59" display="2.  Additional information on the commercial mortgage stock" xr:uid="{00000000-0004-0000-1500-000002000000}"/>
    <hyperlink ref="B171" location="'2. Harmonised Glossary'!A9" display="Breakdown by Interest Rate" xr:uid="{00000000-0004-0000-1500-000003000000}"/>
    <hyperlink ref="B201" location="'2. Harmonised Glossary'!A14" display="Non-Performing Loans (NPLs)" xr:uid="{00000000-0004-0000-1500-000004000000}"/>
    <hyperlink ref="B240" location="'2. Harmonised Glossary'!A288" display="Loan to Value (LTV) Information - Un-indexed" xr:uid="{00000000-0004-0000-1500-000005000000}"/>
    <hyperlink ref="B262" location="'2. Harmonised Glossary'!A11" display="Loan to Value (LTV) Information - Indexed" xr:uid="{00000000-0004-0000-1500-000006000000}"/>
    <hyperlink ref="B8:C8" location="'F1. HTT Sustainable M data'!B26" display="2. Additional information on the sustainable section of the mortgage stock" xr:uid="{00000000-0004-0000-1500-000007000000}"/>
    <hyperlink ref="B9:C9" location="'F1. HTT Sustainable M data'!B211" tooltip="b59" display="2A. Sustainable Residential Cover Pool" xr:uid="{00000000-0004-0000-1500-000008000000}"/>
    <hyperlink ref="B10:C10" location="'F1. HTT Sustainable M data'!B401" display="2B. Commercial Cover Pool" xr:uid="{00000000-0004-0000-1500-000009000000}"/>
    <hyperlink ref="B484" location="'2. Harmonised Glossary'!A11" display="Loan to Value (LTV) Information - Indexed" xr:uid="{00000000-0004-0000-1500-00000A000000}"/>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243386"/>
  </sheetPr>
  <dimension ref="A1:I515"/>
  <sheetViews>
    <sheetView zoomScaleNormal="100" workbookViewId="0">
      <selection activeCell="A3" sqref="A3"/>
    </sheetView>
  </sheetViews>
  <sheetFormatPr defaultColWidth="9.140625" defaultRowHeight="15" x14ac:dyDescent="0.25"/>
  <cols>
    <col min="1" max="1" width="13.28515625" style="254" customWidth="1"/>
    <col min="2" max="2" width="59" style="254" customWidth="1"/>
    <col min="3" max="7" width="36.7109375" style="254" customWidth="1"/>
    <col min="8" max="16384" width="9.140625" style="254"/>
  </cols>
  <sheetData>
    <row r="1" spans="1:9" ht="45" customHeight="1" x14ac:dyDescent="0.25">
      <c r="A1" s="618" t="s">
        <v>1556</v>
      </c>
      <c r="B1" s="618"/>
    </row>
    <row r="2" spans="1:9" ht="31.5" x14ac:dyDescent="0.25">
      <c r="A2" s="272" t="s">
        <v>2210</v>
      </c>
      <c r="B2" s="272"/>
      <c r="C2" s="263"/>
      <c r="D2" s="263"/>
      <c r="E2" s="263"/>
      <c r="F2" s="273" t="s">
        <v>2065</v>
      </c>
      <c r="G2" s="274"/>
    </row>
    <row r="3" spans="1:9" x14ac:dyDescent="0.25">
      <c r="A3" s="263"/>
      <c r="B3" s="263"/>
      <c r="C3" s="263"/>
      <c r="D3" s="263"/>
      <c r="E3" s="263"/>
      <c r="F3" s="263"/>
      <c r="G3" s="263"/>
    </row>
    <row r="4" spans="1:9" ht="15.75" customHeight="1" thickBot="1" x14ac:dyDescent="0.3">
      <c r="A4" s="263"/>
      <c r="B4" s="263"/>
      <c r="C4" s="275"/>
      <c r="D4" s="263"/>
      <c r="E4" s="263"/>
      <c r="F4" s="263"/>
      <c r="G4" s="263"/>
    </row>
    <row r="5" spans="1:9" ht="60.75" customHeight="1" thickBot="1" x14ac:dyDescent="0.3">
      <c r="A5" s="276"/>
      <c r="B5" s="277" t="s">
        <v>58</v>
      </c>
      <c r="C5" s="278" t="s">
        <v>59</v>
      </c>
      <c r="D5" s="276"/>
      <c r="E5" s="635" t="s">
        <v>2190</v>
      </c>
      <c r="F5" s="636"/>
      <c r="G5" s="279" t="s">
        <v>2189</v>
      </c>
      <c r="H5" s="269"/>
    </row>
    <row r="6" spans="1:9" x14ac:dyDescent="0.25">
      <c r="A6" s="264"/>
      <c r="B6" s="264"/>
      <c r="C6" s="264"/>
      <c r="D6" s="264"/>
      <c r="F6" s="280"/>
      <c r="G6" s="280"/>
    </row>
    <row r="7" spans="1:9" ht="18.75" customHeight="1" x14ac:dyDescent="0.25">
      <c r="A7" s="281"/>
      <c r="B7" s="621" t="s">
        <v>2220</v>
      </c>
      <c r="C7" s="622"/>
      <c r="D7" s="282"/>
      <c r="E7" s="621" t="s">
        <v>2207</v>
      </c>
      <c r="F7" s="637"/>
      <c r="G7" s="637"/>
      <c r="H7" s="622"/>
    </row>
    <row r="8" spans="1:9" ht="18.75" customHeight="1" x14ac:dyDescent="0.25">
      <c r="A8" s="264"/>
      <c r="B8" s="638" t="s">
        <v>2183</v>
      </c>
      <c r="C8" s="639"/>
      <c r="D8" s="282"/>
      <c r="E8" s="640" t="s">
        <v>70</v>
      </c>
      <c r="F8" s="641"/>
      <c r="G8" s="641"/>
      <c r="H8" s="642"/>
    </row>
    <row r="9" spans="1:9" ht="18.75" customHeight="1" x14ac:dyDescent="0.25">
      <c r="A9" s="264"/>
      <c r="B9" s="638" t="s">
        <v>2187</v>
      </c>
      <c r="C9" s="639"/>
      <c r="D9" s="283"/>
      <c r="E9" s="640"/>
      <c r="F9" s="641"/>
      <c r="G9" s="641"/>
      <c r="H9" s="642"/>
      <c r="I9" s="269"/>
    </row>
    <row r="10" spans="1:9" x14ac:dyDescent="0.25">
      <c r="A10" s="284"/>
      <c r="B10" s="643"/>
      <c r="C10" s="643"/>
      <c r="D10" s="282"/>
      <c r="E10" s="640"/>
      <c r="F10" s="641"/>
      <c r="G10" s="641"/>
      <c r="H10" s="642"/>
      <c r="I10" s="269"/>
    </row>
    <row r="11" spans="1:9" ht="15.75" thickBot="1" x14ac:dyDescent="0.3">
      <c r="A11" s="284"/>
      <c r="B11" s="644"/>
      <c r="C11" s="645"/>
      <c r="D11" s="283"/>
      <c r="E11" s="640"/>
      <c r="F11" s="641"/>
      <c r="G11" s="641"/>
      <c r="H11" s="642"/>
      <c r="I11" s="269"/>
    </row>
    <row r="12" spans="1:9" x14ac:dyDescent="0.25">
      <c r="A12" s="264"/>
      <c r="B12" s="285"/>
      <c r="C12" s="264"/>
      <c r="D12" s="264"/>
      <c r="E12" s="640"/>
      <c r="F12" s="641"/>
      <c r="G12" s="641"/>
      <c r="H12" s="642"/>
      <c r="I12" s="269"/>
    </row>
    <row r="13" spans="1:9" ht="15.75" customHeight="1" thickBot="1" x14ac:dyDescent="0.3">
      <c r="A13" s="264"/>
      <c r="B13" s="285"/>
      <c r="C13" s="264"/>
      <c r="D13" s="264"/>
      <c r="E13" s="630" t="s">
        <v>2221</v>
      </c>
      <c r="F13" s="631"/>
      <c r="G13" s="632" t="s">
        <v>2222</v>
      </c>
      <c r="H13" s="633"/>
      <c r="I13" s="269"/>
    </row>
    <row r="14" spans="1:9" x14ac:dyDescent="0.25">
      <c r="A14" s="264"/>
      <c r="B14" s="285"/>
      <c r="C14" s="264"/>
      <c r="D14" s="264"/>
      <c r="E14" s="286"/>
      <c r="F14" s="286"/>
      <c r="G14" s="264"/>
      <c r="H14" s="270"/>
    </row>
    <row r="15" spans="1:9" ht="18.75" customHeight="1" x14ac:dyDescent="0.25">
      <c r="A15" s="287"/>
      <c r="B15" s="634" t="s">
        <v>2223</v>
      </c>
      <c r="C15" s="634"/>
      <c r="D15" s="634"/>
      <c r="E15" s="287"/>
      <c r="F15" s="287"/>
      <c r="G15" s="287"/>
      <c r="H15" s="287"/>
    </row>
    <row r="16" spans="1:9" x14ac:dyDescent="0.25">
      <c r="A16" s="288"/>
      <c r="B16" s="288" t="s">
        <v>2184</v>
      </c>
      <c r="C16" s="288" t="s">
        <v>100</v>
      </c>
      <c r="D16" s="288" t="s">
        <v>1681</v>
      </c>
      <c r="E16" s="288"/>
      <c r="F16" s="288" t="s">
        <v>2185</v>
      </c>
      <c r="G16" s="288" t="s">
        <v>2186</v>
      </c>
      <c r="H16" s="288"/>
    </row>
    <row r="17" spans="1:8" x14ac:dyDescent="0.25">
      <c r="A17" s="264" t="s">
        <v>2191</v>
      </c>
      <c r="B17" s="266" t="s">
        <v>2192</v>
      </c>
      <c r="C17" s="325" t="s">
        <v>70</v>
      </c>
      <c r="D17" s="325" t="s">
        <v>70</v>
      </c>
      <c r="F17" s="253" t="str">
        <f>IF(OR('B1. HTT Mortgage Assets'!$C$15=0,C17="[For completion]"),"",C17/'B1. HTT Mortgage Assets'!$C$15)</f>
        <v/>
      </c>
      <c r="G17" s="253" t="str">
        <f>IF(OR('B1. HTT Mortgage Assets'!$F$28=0,D17="[For completion]"),"",D17/'B1. HTT Mortgage Assets'!$F$28)</f>
        <v/>
      </c>
    </row>
    <row r="18" spans="1:8" x14ac:dyDescent="0.25">
      <c r="A18" s="266" t="s">
        <v>2224</v>
      </c>
      <c r="B18" s="290"/>
      <c r="C18" s="266"/>
      <c r="D18" s="266"/>
      <c r="F18" s="266"/>
      <c r="G18" s="266"/>
    </row>
    <row r="19" spans="1:8" x14ac:dyDescent="0.25">
      <c r="A19" s="266" t="s">
        <v>2225</v>
      </c>
      <c r="B19" s="266"/>
      <c r="C19" s="266"/>
      <c r="D19" s="266"/>
      <c r="F19" s="266"/>
      <c r="G19" s="266"/>
    </row>
    <row r="20" spans="1:8" ht="18.75" customHeight="1" x14ac:dyDescent="0.25">
      <c r="A20" s="287"/>
      <c r="B20" s="634" t="s">
        <v>2187</v>
      </c>
      <c r="C20" s="634"/>
      <c r="D20" s="634"/>
      <c r="E20" s="287"/>
      <c r="F20" s="287"/>
      <c r="G20" s="287"/>
      <c r="H20" s="287"/>
    </row>
    <row r="21" spans="1:8" x14ac:dyDescent="0.25">
      <c r="A21" s="288"/>
      <c r="B21" s="288" t="s">
        <v>2226</v>
      </c>
      <c r="C21" s="288" t="s">
        <v>2193</v>
      </c>
      <c r="D21" s="288" t="s">
        <v>2194</v>
      </c>
      <c r="E21" s="288" t="s">
        <v>2195</v>
      </c>
      <c r="F21" s="288" t="s">
        <v>2227</v>
      </c>
      <c r="G21" s="288" t="s">
        <v>2196</v>
      </c>
      <c r="H21" s="288" t="s">
        <v>2197</v>
      </c>
    </row>
    <row r="22" spans="1:8" ht="15" customHeight="1" x14ac:dyDescent="0.25">
      <c r="A22" s="265"/>
      <c r="B22" s="291" t="s">
        <v>2228</v>
      </c>
      <c r="C22" s="291"/>
      <c r="D22" s="265"/>
      <c r="E22" s="265"/>
      <c r="F22" s="265"/>
      <c r="G22" s="265"/>
      <c r="H22" s="265"/>
    </row>
    <row r="23" spans="1:8" x14ac:dyDescent="0.25">
      <c r="A23" s="264" t="s">
        <v>2198</v>
      </c>
      <c r="B23" s="264" t="s">
        <v>2209</v>
      </c>
      <c r="C23" s="292" t="s">
        <v>70</v>
      </c>
      <c r="D23" s="292" t="s">
        <v>70</v>
      </c>
      <c r="E23" s="292" t="s">
        <v>70</v>
      </c>
      <c r="F23" s="292" t="s">
        <v>70</v>
      </c>
      <c r="G23" s="292" t="s">
        <v>70</v>
      </c>
      <c r="H23" s="268">
        <f>SUM(C23:G23)</f>
        <v>0</v>
      </c>
    </row>
    <row r="24" spans="1:8" x14ac:dyDescent="0.25">
      <c r="A24" s="264" t="s">
        <v>2199</v>
      </c>
      <c r="B24" s="264" t="s">
        <v>2208</v>
      </c>
      <c r="C24" s="292" t="s">
        <v>70</v>
      </c>
      <c r="D24" s="292" t="s">
        <v>70</v>
      </c>
      <c r="E24" s="292" t="s">
        <v>70</v>
      </c>
      <c r="F24" s="292" t="s">
        <v>70</v>
      </c>
      <c r="G24" s="292" t="s">
        <v>70</v>
      </c>
      <c r="H24" s="268">
        <f t="shared" ref="H24:H25" si="0">SUM(C24:G24)</f>
        <v>0</v>
      </c>
    </row>
    <row r="25" spans="1:8" x14ac:dyDescent="0.25">
      <c r="A25" s="264" t="s">
        <v>2200</v>
      </c>
      <c r="B25" s="264" t="s">
        <v>1674</v>
      </c>
      <c r="C25" s="292" t="s">
        <v>70</v>
      </c>
      <c r="D25" s="292" t="s">
        <v>70</v>
      </c>
      <c r="E25" s="292" t="s">
        <v>70</v>
      </c>
      <c r="F25" s="292" t="s">
        <v>70</v>
      </c>
      <c r="G25" s="292" t="s">
        <v>70</v>
      </c>
      <c r="H25" s="268">
        <f t="shared" si="0"/>
        <v>0</v>
      </c>
    </row>
    <row r="26" spans="1:8" x14ac:dyDescent="0.25">
      <c r="A26" s="264" t="s">
        <v>2201</v>
      </c>
      <c r="B26" s="264" t="s">
        <v>2188</v>
      </c>
      <c r="C26" s="293">
        <f>SUM(C23:C25)</f>
        <v>0</v>
      </c>
      <c r="D26" s="293">
        <f>SUM(D23:D25)</f>
        <v>0</v>
      </c>
      <c r="E26" s="293">
        <f t="shared" ref="E26:H26" si="1">SUM(E23:E25)</f>
        <v>0</v>
      </c>
      <c r="F26" s="293">
        <f t="shared" si="1"/>
        <v>0</v>
      </c>
      <c r="G26" s="293">
        <f t="shared" si="1"/>
        <v>0</v>
      </c>
      <c r="H26" s="293">
        <f t="shared" si="1"/>
        <v>0</v>
      </c>
    </row>
    <row r="27" spans="1:8" x14ac:dyDescent="0.25">
      <c r="A27" s="264" t="s">
        <v>2203</v>
      </c>
      <c r="B27" s="294" t="s">
        <v>2202</v>
      </c>
      <c r="C27" s="292"/>
      <c r="D27" s="292"/>
      <c r="E27" s="292"/>
      <c r="F27" s="292"/>
      <c r="G27" s="292"/>
      <c r="H27" s="253">
        <f>IF(SUM(C27:G27)="","",SUM(C27:G27))</f>
        <v>0</v>
      </c>
    </row>
    <row r="28" spans="1:8" x14ac:dyDescent="0.25">
      <c r="A28" s="264" t="s">
        <v>2204</v>
      </c>
      <c r="B28" s="294" t="s">
        <v>2202</v>
      </c>
      <c r="C28" s="292"/>
      <c r="D28" s="292"/>
      <c r="E28" s="292"/>
      <c r="F28" s="292"/>
      <c r="G28" s="292"/>
      <c r="H28" s="268">
        <f t="shared" ref="H28:H30" si="2">IF(SUM(C28:G28)="","",SUM(C28:G28))</f>
        <v>0</v>
      </c>
    </row>
    <row r="29" spans="1:8" x14ac:dyDescent="0.25">
      <c r="A29" s="264" t="s">
        <v>2205</v>
      </c>
      <c r="B29" s="294" t="s">
        <v>2202</v>
      </c>
      <c r="C29" s="292"/>
      <c r="D29" s="292"/>
      <c r="E29" s="292"/>
      <c r="F29" s="292"/>
      <c r="G29" s="292"/>
      <c r="H29" s="268">
        <f t="shared" si="2"/>
        <v>0</v>
      </c>
    </row>
    <row r="30" spans="1:8" x14ac:dyDescent="0.25">
      <c r="A30" s="264" t="s">
        <v>2206</v>
      </c>
      <c r="B30" s="294" t="s">
        <v>2202</v>
      </c>
      <c r="C30" s="292"/>
      <c r="D30" s="292"/>
      <c r="E30" s="292"/>
      <c r="F30" s="292"/>
      <c r="G30" s="292"/>
      <c r="H30" s="268">
        <f t="shared" si="2"/>
        <v>0</v>
      </c>
    </row>
    <row r="31" spans="1:8" x14ac:dyDescent="0.25">
      <c r="A31" s="264"/>
      <c r="B31" s="294"/>
      <c r="C31" s="295"/>
      <c r="D31" s="289"/>
      <c r="E31" s="289"/>
      <c r="F31" s="296"/>
      <c r="G31" s="297"/>
    </row>
    <row r="32" spans="1:8" x14ac:dyDescent="0.25">
      <c r="A32" s="264"/>
      <c r="B32" s="294"/>
      <c r="C32" s="298"/>
      <c r="D32" s="264"/>
      <c r="E32" s="264"/>
      <c r="F32" s="253"/>
      <c r="G32" s="267"/>
    </row>
    <row r="33" spans="1:7" x14ac:dyDescent="0.25">
      <c r="A33" s="264"/>
      <c r="B33" s="294"/>
      <c r="C33" s="298"/>
      <c r="D33" s="264"/>
      <c r="E33" s="264"/>
      <c r="F33" s="253"/>
      <c r="G33" s="267"/>
    </row>
    <row r="34" spans="1:7" x14ac:dyDescent="0.25">
      <c r="A34" s="264"/>
      <c r="B34" s="294"/>
      <c r="C34" s="298"/>
      <c r="D34" s="264"/>
      <c r="E34" s="264"/>
      <c r="F34" s="253"/>
      <c r="G34" s="267"/>
    </row>
    <row r="35" spans="1:7" x14ac:dyDescent="0.25">
      <c r="A35" s="264"/>
      <c r="B35" s="294"/>
      <c r="C35" s="298"/>
      <c r="D35" s="264"/>
      <c r="F35" s="253"/>
      <c r="G35" s="267"/>
    </row>
    <row r="36" spans="1:7" x14ac:dyDescent="0.25">
      <c r="A36" s="264"/>
      <c r="B36" s="264"/>
      <c r="C36" s="252"/>
      <c r="D36" s="252"/>
      <c r="E36" s="252"/>
      <c r="F36" s="252"/>
      <c r="G36" s="266"/>
    </row>
    <row r="37" spans="1:7" x14ac:dyDescent="0.25">
      <c r="A37" s="264"/>
      <c r="B37" s="264"/>
      <c r="C37" s="252"/>
      <c r="D37" s="252"/>
      <c r="E37" s="252"/>
      <c r="F37" s="252"/>
      <c r="G37" s="266"/>
    </row>
    <row r="38" spans="1:7" x14ac:dyDescent="0.25">
      <c r="A38" s="264"/>
      <c r="B38" s="264"/>
      <c r="C38" s="252"/>
      <c r="D38" s="252"/>
      <c r="E38" s="252"/>
      <c r="F38" s="252"/>
      <c r="G38" s="266"/>
    </row>
    <row r="39" spans="1:7" x14ac:dyDescent="0.25">
      <c r="A39" s="264"/>
      <c r="B39" s="264"/>
      <c r="C39" s="252"/>
      <c r="D39" s="252"/>
      <c r="E39" s="252"/>
      <c r="F39" s="252"/>
      <c r="G39" s="266"/>
    </row>
    <row r="40" spans="1:7" x14ac:dyDescent="0.25">
      <c r="A40" s="264"/>
      <c r="B40" s="264"/>
      <c r="C40" s="252"/>
      <c r="D40" s="252"/>
      <c r="E40" s="252"/>
      <c r="F40" s="252"/>
      <c r="G40" s="266"/>
    </row>
    <row r="41" spans="1:7" x14ac:dyDescent="0.25">
      <c r="A41" s="264"/>
      <c r="B41" s="264"/>
      <c r="C41" s="252"/>
      <c r="D41" s="252"/>
      <c r="E41" s="252"/>
      <c r="F41" s="252"/>
      <c r="G41" s="266"/>
    </row>
    <row r="42" spans="1:7" x14ac:dyDescent="0.25">
      <c r="A42" s="264"/>
      <c r="B42" s="264"/>
      <c r="C42" s="252"/>
      <c r="D42" s="252"/>
      <c r="E42" s="252"/>
      <c r="F42" s="252"/>
      <c r="G42" s="266"/>
    </row>
    <row r="43" spans="1:7" x14ac:dyDescent="0.25">
      <c r="A43" s="264"/>
      <c r="B43" s="264"/>
      <c r="C43" s="252"/>
      <c r="D43" s="252"/>
      <c r="E43" s="252"/>
      <c r="F43" s="252"/>
      <c r="G43" s="266"/>
    </row>
    <row r="44" spans="1:7" x14ac:dyDescent="0.25">
      <c r="A44" s="264"/>
      <c r="B44" s="264"/>
      <c r="C44" s="252"/>
      <c r="D44" s="252"/>
      <c r="E44" s="252"/>
      <c r="F44" s="252"/>
      <c r="G44" s="266"/>
    </row>
    <row r="45" spans="1:7" x14ac:dyDescent="0.25">
      <c r="A45" s="264"/>
      <c r="B45" s="264"/>
      <c r="C45" s="252"/>
      <c r="D45" s="252"/>
      <c r="E45" s="252"/>
      <c r="F45" s="252"/>
      <c r="G45" s="266"/>
    </row>
    <row r="46" spans="1:7" x14ac:dyDescent="0.25">
      <c r="A46" s="264"/>
      <c r="B46" s="264"/>
      <c r="C46" s="252"/>
      <c r="D46" s="252"/>
      <c r="E46" s="252"/>
      <c r="F46" s="252"/>
      <c r="G46" s="266"/>
    </row>
    <row r="47" spans="1:7" x14ac:dyDescent="0.25">
      <c r="A47" s="264"/>
      <c r="B47" s="264"/>
      <c r="C47" s="252"/>
      <c r="D47" s="252"/>
      <c r="E47" s="252"/>
      <c r="F47" s="252"/>
      <c r="G47" s="266"/>
    </row>
    <row r="48" spans="1:7" x14ac:dyDescent="0.25">
      <c r="A48" s="264"/>
      <c r="B48" s="264"/>
      <c r="C48" s="252"/>
      <c r="D48" s="252"/>
      <c r="E48" s="252"/>
      <c r="F48" s="252"/>
      <c r="G48" s="266"/>
    </row>
    <row r="49" spans="1:7" x14ac:dyDescent="0.25">
      <c r="A49" s="264"/>
      <c r="B49" s="264"/>
      <c r="C49" s="252"/>
      <c r="D49" s="252"/>
      <c r="E49" s="252"/>
      <c r="F49" s="252"/>
      <c r="G49" s="266"/>
    </row>
    <row r="50" spans="1:7" x14ac:dyDescent="0.25">
      <c r="A50" s="264"/>
      <c r="B50" s="264"/>
      <c r="C50" s="252"/>
      <c r="D50" s="252"/>
      <c r="E50" s="252"/>
      <c r="F50" s="252"/>
      <c r="G50" s="266"/>
    </row>
    <row r="51" spans="1:7" x14ac:dyDescent="0.25">
      <c r="A51" s="264"/>
      <c r="B51" s="264"/>
      <c r="C51" s="252"/>
      <c r="D51" s="252"/>
      <c r="E51" s="252"/>
      <c r="F51" s="252"/>
      <c r="G51" s="266"/>
    </row>
    <row r="52" spans="1:7" x14ac:dyDescent="0.25">
      <c r="A52" s="264"/>
      <c r="B52" s="264"/>
      <c r="C52" s="252"/>
      <c r="D52" s="252"/>
      <c r="E52" s="252"/>
      <c r="F52" s="252"/>
      <c r="G52" s="266"/>
    </row>
    <row r="53" spans="1:7" x14ac:dyDescent="0.25">
      <c r="A53" s="264"/>
      <c r="B53" s="264"/>
      <c r="C53" s="252"/>
      <c r="D53" s="252"/>
      <c r="E53" s="252"/>
      <c r="F53" s="252"/>
      <c r="G53" s="266"/>
    </row>
    <row r="54" spans="1:7" x14ac:dyDescent="0.25">
      <c r="A54" s="264"/>
      <c r="B54" s="264"/>
      <c r="C54" s="252"/>
      <c r="D54" s="252"/>
      <c r="E54" s="252"/>
      <c r="F54" s="252"/>
      <c r="G54" s="266"/>
    </row>
    <row r="55" spans="1:7" x14ac:dyDescent="0.25">
      <c r="A55" s="264"/>
      <c r="B55" s="264"/>
      <c r="C55" s="252"/>
      <c r="D55" s="252"/>
      <c r="E55" s="252"/>
      <c r="F55" s="252"/>
      <c r="G55" s="266"/>
    </row>
    <row r="56" spans="1:7" x14ac:dyDescent="0.25">
      <c r="A56" s="264"/>
      <c r="B56" s="264"/>
      <c r="C56" s="252"/>
      <c r="D56" s="252"/>
      <c r="E56" s="252"/>
      <c r="F56" s="252"/>
      <c r="G56" s="266"/>
    </row>
    <row r="57" spans="1:7" x14ac:dyDescent="0.25">
      <c r="A57" s="264"/>
      <c r="B57" s="264"/>
      <c r="C57" s="252"/>
      <c r="D57" s="252"/>
      <c r="E57" s="252"/>
      <c r="F57" s="252"/>
      <c r="G57" s="266"/>
    </row>
    <row r="58" spans="1:7" x14ac:dyDescent="0.25">
      <c r="A58" s="264"/>
      <c r="B58" s="264"/>
      <c r="C58" s="252"/>
      <c r="D58" s="252"/>
      <c r="E58" s="252"/>
      <c r="F58" s="252"/>
      <c r="G58" s="266"/>
    </row>
    <row r="59" spans="1:7" x14ac:dyDescent="0.25">
      <c r="A59" s="264"/>
      <c r="B59" s="264"/>
      <c r="C59" s="252"/>
      <c r="D59" s="252"/>
      <c r="E59" s="252"/>
      <c r="F59" s="252"/>
      <c r="G59" s="266"/>
    </row>
    <row r="60" spans="1:7" x14ac:dyDescent="0.25">
      <c r="A60" s="264"/>
      <c r="B60" s="264"/>
      <c r="C60" s="252"/>
      <c r="D60" s="252"/>
      <c r="E60" s="252"/>
      <c r="F60" s="252"/>
      <c r="G60" s="266"/>
    </row>
    <row r="61" spans="1:7" x14ac:dyDescent="0.25">
      <c r="A61" s="264"/>
      <c r="B61" s="264"/>
      <c r="C61" s="252"/>
      <c r="D61" s="252"/>
      <c r="E61" s="252"/>
      <c r="F61" s="252"/>
      <c r="G61" s="266"/>
    </row>
    <row r="62" spans="1:7" x14ac:dyDescent="0.25">
      <c r="A62" s="264"/>
      <c r="B62" s="264"/>
      <c r="C62" s="252"/>
      <c r="D62" s="252"/>
      <c r="E62" s="252"/>
      <c r="F62" s="252"/>
      <c r="G62" s="266"/>
    </row>
    <row r="63" spans="1:7" x14ac:dyDescent="0.25">
      <c r="A63" s="264"/>
      <c r="B63" s="299"/>
      <c r="C63" s="300"/>
      <c r="D63" s="300"/>
      <c r="E63" s="252"/>
      <c r="F63" s="300"/>
      <c r="G63" s="266"/>
    </row>
    <row r="64" spans="1:7" x14ac:dyDescent="0.25">
      <c r="A64" s="264"/>
      <c r="B64" s="264"/>
      <c r="C64" s="252"/>
      <c r="D64" s="252"/>
      <c r="E64" s="252"/>
      <c r="F64" s="252"/>
      <c r="G64" s="266"/>
    </row>
    <row r="65" spans="1:7" x14ac:dyDescent="0.25">
      <c r="A65" s="264"/>
      <c r="B65" s="264"/>
      <c r="C65" s="252"/>
      <c r="D65" s="252"/>
      <c r="E65" s="252"/>
      <c r="F65" s="252"/>
      <c r="G65" s="266"/>
    </row>
    <row r="66" spans="1:7" x14ac:dyDescent="0.25">
      <c r="A66" s="264"/>
      <c r="B66" s="264"/>
      <c r="C66" s="252"/>
      <c r="D66" s="252"/>
      <c r="E66" s="252"/>
      <c r="F66" s="252"/>
      <c r="G66" s="266"/>
    </row>
    <row r="67" spans="1:7" x14ac:dyDescent="0.25">
      <c r="A67" s="264"/>
      <c r="B67" s="299"/>
      <c r="C67" s="300"/>
      <c r="D67" s="300"/>
      <c r="E67" s="252"/>
      <c r="F67" s="300"/>
      <c r="G67" s="266"/>
    </row>
    <row r="68" spans="1:7" x14ac:dyDescent="0.25">
      <c r="A68" s="264"/>
      <c r="B68" s="266"/>
      <c r="C68" s="252"/>
      <c r="D68" s="252"/>
      <c r="E68" s="252"/>
      <c r="F68" s="252"/>
      <c r="G68" s="266"/>
    </row>
    <row r="69" spans="1:7" x14ac:dyDescent="0.25">
      <c r="A69" s="264"/>
      <c r="B69" s="264"/>
      <c r="C69" s="252"/>
      <c r="D69" s="252"/>
      <c r="E69" s="252"/>
      <c r="F69" s="252"/>
      <c r="G69" s="266"/>
    </row>
    <row r="70" spans="1:7" x14ac:dyDescent="0.25">
      <c r="A70" s="264"/>
      <c r="B70" s="266"/>
      <c r="C70" s="252"/>
      <c r="D70" s="252"/>
      <c r="E70" s="252"/>
      <c r="F70" s="252"/>
      <c r="G70" s="266"/>
    </row>
    <row r="71" spans="1:7" x14ac:dyDescent="0.25">
      <c r="A71" s="264"/>
      <c r="B71" s="266"/>
      <c r="C71" s="252"/>
      <c r="D71" s="252"/>
      <c r="E71" s="252"/>
      <c r="F71" s="252"/>
      <c r="G71" s="266"/>
    </row>
    <row r="72" spans="1:7" x14ac:dyDescent="0.25">
      <c r="A72" s="264"/>
      <c r="B72" s="266"/>
      <c r="C72" s="252"/>
      <c r="D72" s="252"/>
      <c r="E72" s="252"/>
      <c r="F72" s="252"/>
      <c r="G72" s="266"/>
    </row>
    <row r="73" spans="1:7" x14ac:dyDescent="0.25">
      <c r="A73" s="264"/>
      <c r="B73" s="266"/>
      <c r="C73" s="252"/>
      <c r="D73" s="252"/>
      <c r="E73" s="252"/>
      <c r="F73" s="252"/>
      <c r="G73" s="266"/>
    </row>
    <row r="74" spans="1:7" x14ac:dyDescent="0.25">
      <c r="A74" s="264"/>
      <c r="B74" s="266"/>
      <c r="C74" s="252"/>
      <c r="D74" s="252"/>
      <c r="E74" s="252"/>
      <c r="F74" s="252"/>
      <c r="G74" s="266"/>
    </row>
    <row r="75" spans="1:7" x14ac:dyDescent="0.25">
      <c r="A75" s="264"/>
      <c r="B75" s="266"/>
      <c r="C75" s="252"/>
      <c r="D75" s="252"/>
      <c r="E75" s="252"/>
      <c r="F75" s="252"/>
      <c r="G75" s="266"/>
    </row>
    <row r="76" spans="1:7" x14ac:dyDescent="0.25">
      <c r="A76" s="264"/>
      <c r="B76" s="266"/>
      <c r="C76" s="252"/>
      <c r="D76" s="252"/>
      <c r="E76" s="252"/>
      <c r="F76" s="252"/>
      <c r="G76" s="266"/>
    </row>
    <row r="77" spans="1:7" x14ac:dyDescent="0.25">
      <c r="A77" s="264"/>
      <c r="B77" s="266"/>
      <c r="C77" s="252"/>
      <c r="D77" s="252"/>
      <c r="E77" s="252"/>
      <c r="F77" s="252"/>
      <c r="G77" s="266"/>
    </row>
    <row r="78" spans="1:7" x14ac:dyDescent="0.25">
      <c r="A78" s="264"/>
      <c r="B78" s="266"/>
      <c r="C78" s="252"/>
      <c r="D78" s="252"/>
      <c r="E78" s="252"/>
      <c r="F78" s="252"/>
      <c r="G78" s="266"/>
    </row>
    <row r="79" spans="1:7" x14ac:dyDescent="0.25">
      <c r="A79" s="264"/>
      <c r="B79" s="294"/>
      <c r="C79" s="252"/>
      <c r="D79" s="252"/>
      <c r="E79" s="252"/>
      <c r="F79" s="252"/>
      <c r="G79" s="266"/>
    </row>
    <row r="80" spans="1:7" x14ac:dyDescent="0.25">
      <c r="A80" s="264"/>
      <c r="B80" s="294"/>
      <c r="C80" s="252"/>
      <c r="D80" s="252"/>
      <c r="E80" s="252"/>
      <c r="F80" s="252"/>
      <c r="G80" s="266"/>
    </row>
    <row r="81" spans="1:7" x14ac:dyDescent="0.25">
      <c r="A81" s="264"/>
      <c r="B81" s="294"/>
      <c r="C81" s="252"/>
      <c r="D81" s="252"/>
      <c r="E81" s="252"/>
      <c r="F81" s="252"/>
      <c r="G81" s="266"/>
    </row>
    <row r="82" spans="1:7" x14ac:dyDescent="0.25">
      <c r="A82" s="264"/>
      <c r="B82" s="294"/>
      <c r="C82" s="252"/>
      <c r="D82" s="252"/>
      <c r="E82" s="252"/>
      <c r="F82" s="252"/>
      <c r="G82" s="266"/>
    </row>
    <row r="83" spans="1:7" x14ac:dyDescent="0.25">
      <c r="A83" s="264"/>
      <c r="B83" s="294"/>
      <c r="C83" s="252"/>
      <c r="D83" s="252"/>
      <c r="E83" s="252"/>
      <c r="F83" s="252"/>
      <c r="G83" s="266"/>
    </row>
    <row r="84" spans="1:7" x14ac:dyDescent="0.25">
      <c r="A84" s="264"/>
      <c r="B84" s="294"/>
      <c r="C84" s="252"/>
      <c r="D84" s="252"/>
      <c r="E84" s="252"/>
      <c r="F84" s="252"/>
      <c r="G84" s="266"/>
    </row>
    <row r="85" spans="1:7" x14ac:dyDescent="0.25">
      <c r="A85" s="264"/>
      <c r="B85" s="294"/>
      <c r="C85" s="252"/>
      <c r="D85" s="252"/>
      <c r="E85" s="252"/>
      <c r="F85" s="252"/>
      <c r="G85" s="266"/>
    </row>
    <row r="86" spans="1:7" x14ac:dyDescent="0.25">
      <c r="A86" s="264"/>
      <c r="B86" s="294"/>
      <c r="C86" s="252"/>
      <c r="D86" s="252"/>
      <c r="E86" s="252"/>
      <c r="F86" s="252"/>
      <c r="G86" s="266"/>
    </row>
    <row r="87" spans="1:7" x14ac:dyDescent="0.25">
      <c r="A87" s="264"/>
      <c r="B87" s="294"/>
      <c r="C87" s="252"/>
      <c r="D87" s="252"/>
      <c r="E87" s="252"/>
      <c r="F87" s="252"/>
      <c r="G87" s="266"/>
    </row>
    <row r="88" spans="1:7" x14ac:dyDescent="0.25">
      <c r="A88" s="264"/>
      <c r="B88" s="294"/>
      <c r="C88" s="252"/>
      <c r="D88" s="252"/>
      <c r="E88" s="252"/>
      <c r="F88" s="252"/>
      <c r="G88" s="266"/>
    </row>
    <row r="89" spans="1:7" x14ac:dyDescent="0.25">
      <c r="A89" s="288"/>
      <c r="B89" s="288"/>
      <c r="C89" s="288"/>
      <c r="D89" s="288"/>
      <c r="E89" s="288"/>
      <c r="F89" s="288"/>
      <c r="G89" s="288"/>
    </row>
    <row r="90" spans="1:7" x14ac:dyDescent="0.25">
      <c r="A90" s="264"/>
      <c r="B90" s="266"/>
      <c r="C90" s="252"/>
      <c r="D90" s="252"/>
      <c r="E90" s="252"/>
      <c r="F90" s="252"/>
      <c r="G90" s="266"/>
    </row>
    <row r="91" spans="1:7" x14ac:dyDescent="0.25">
      <c r="A91" s="264"/>
      <c r="B91" s="266"/>
      <c r="C91" s="252"/>
      <c r="D91" s="252"/>
      <c r="E91" s="252"/>
      <c r="F91" s="252"/>
      <c r="G91" s="266"/>
    </row>
    <row r="92" spans="1:7" x14ac:dyDescent="0.25">
      <c r="A92" s="264"/>
      <c r="B92" s="266"/>
      <c r="C92" s="252"/>
      <c r="D92" s="252"/>
      <c r="E92" s="252"/>
      <c r="F92" s="252"/>
      <c r="G92" s="266"/>
    </row>
    <row r="93" spans="1:7" x14ac:dyDescent="0.25">
      <c r="A93" s="264"/>
      <c r="B93" s="266"/>
      <c r="C93" s="252"/>
      <c r="D93" s="252"/>
      <c r="E93" s="252"/>
      <c r="F93" s="252"/>
      <c r="G93" s="266"/>
    </row>
    <row r="94" spans="1:7" x14ac:dyDescent="0.25">
      <c r="A94" s="264"/>
      <c r="B94" s="266"/>
      <c r="C94" s="252"/>
      <c r="D94" s="252"/>
      <c r="E94" s="252"/>
      <c r="F94" s="252"/>
      <c r="G94" s="266"/>
    </row>
    <row r="95" spans="1:7" x14ac:dyDescent="0.25">
      <c r="A95" s="264"/>
      <c r="B95" s="266"/>
      <c r="C95" s="252"/>
      <c r="D95" s="252"/>
      <c r="E95" s="252"/>
      <c r="F95" s="252"/>
      <c r="G95" s="266"/>
    </row>
    <row r="96" spans="1:7" x14ac:dyDescent="0.25">
      <c r="A96" s="264"/>
      <c r="B96" s="266"/>
      <c r="C96" s="252"/>
      <c r="D96" s="252"/>
      <c r="E96" s="252"/>
      <c r="F96" s="252"/>
      <c r="G96" s="266"/>
    </row>
    <row r="97" spans="1:7" x14ac:dyDescent="0.25">
      <c r="A97" s="264"/>
      <c r="B97" s="266"/>
      <c r="C97" s="252"/>
      <c r="D97" s="252"/>
      <c r="E97" s="252"/>
      <c r="F97" s="252"/>
      <c r="G97" s="266"/>
    </row>
    <row r="98" spans="1:7" x14ac:dyDescent="0.25">
      <c r="A98" s="264"/>
      <c r="B98" s="266"/>
      <c r="C98" s="252"/>
      <c r="D98" s="252"/>
      <c r="E98" s="252"/>
      <c r="F98" s="252"/>
      <c r="G98" s="266"/>
    </row>
    <row r="99" spans="1:7" x14ac:dyDescent="0.25">
      <c r="A99" s="264"/>
      <c r="B99" s="266"/>
      <c r="C99" s="252"/>
      <c r="D99" s="252"/>
      <c r="E99" s="252"/>
      <c r="F99" s="252"/>
      <c r="G99" s="266"/>
    </row>
    <row r="100" spans="1:7" x14ac:dyDescent="0.25">
      <c r="A100" s="264"/>
      <c r="B100" s="266"/>
      <c r="C100" s="252"/>
      <c r="D100" s="252"/>
      <c r="E100" s="252"/>
      <c r="F100" s="252"/>
      <c r="G100" s="266"/>
    </row>
    <row r="101" spans="1:7" x14ac:dyDescent="0.25">
      <c r="A101" s="264"/>
      <c r="B101" s="266"/>
      <c r="C101" s="252"/>
      <c r="D101" s="252"/>
      <c r="E101" s="252"/>
      <c r="F101" s="252"/>
      <c r="G101" s="266"/>
    </row>
    <row r="102" spans="1:7" x14ac:dyDescent="0.25">
      <c r="A102" s="264"/>
      <c r="B102" s="266"/>
      <c r="C102" s="252"/>
      <c r="D102" s="252"/>
      <c r="E102" s="252"/>
      <c r="F102" s="252"/>
      <c r="G102" s="266"/>
    </row>
    <row r="103" spans="1:7" x14ac:dyDescent="0.25">
      <c r="A103" s="264"/>
      <c r="B103" s="266"/>
      <c r="C103" s="252"/>
      <c r="D103" s="252"/>
      <c r="E103" s="252"/>
      <c r="F103" s="252"/>
      <c r="G103" s="266"/>
    </row>
    <row r="104" spans="1:7" x14ac:dyDescent="0.25">
      <c r="A104" s="264"/>
      <c r="B104" s="266"/>
      <c r="C104" s="252"/>
      <c r="D104" s="252"/>
      <c r="E104" s="252"/>
      <c r="F104" s="252"/>
      <c r="G104" s="266"/>
    </row>
    <row r="105" spans="1:7" x14ac:dyDescent="0.25">
      <c r="A105" s="264"/>
      <c r="B105" s="266"/>
      <c r="C105" s="252"/>
      <c r="D105" s="252"/>
      <c r="E105" s="252"/>
      <c r="F105" s="252"/>
      <c r="G105" s="266"/>
    </row>
    <row r="106" spans="1:7" x14ac:dyDescent="0.25">
      <c r="A106" s="264"/>
      <c r="B106" s="266"/>
      <c r="C106" s="252"/>
      <c r="D106" s="252"/>
      <c r="E106" s="252"/>
      <c r="F106" s="252"/>
      <c r="G106" s="266"/>
    </row>
    <row r="107" spans="1:7" x14ac:dyDescent="0.25">
      <c r="A107" s="264"/>
      <c r="B107" s="266"/>
      <c r="C107" s="252"/>
      <c r="D107" s="252"/>
      <c r="E107" s="252"/>
      <c r="F107" s="252"/>
      <c r="G107" s="266"/>
    </row>
    <row r="108" spans="1:7" x14ac:dyDescent="0.25">
      <c r="A108" s="264"/>
      <c r="B108" s="266"/>
      <c r="C108" s="252"/>
      <c r="D108" s="252"/>
      <c r="E108" s="252"/>
      <c r="F108" s="252"/>
      <c r="G108" s="266"/>
    </row>
    <row r="109" spans="1:7" x14ac:dyDescent="0.25">
      <c r="A109" s="264"/>
      <c r="B109" s="266"/>
      <c r="C109" s="252"/>
      <c r="D109" s="252"/>
      <c r="E109" s="252"/>
      <c r="F109" s="252"/>
      <c r="G109" s="266"/>
    </row>
    <row r="110" spans="1:7" x14ac:dyDescent="0.25">
      <c r="A110" s="264"/>
      <c r="B110" s="266"/>
      <c r="C110" s="252"/>
      <c r="D110" s="252"/>
      <c r="E110" s="252"/>
      <c r="F110" s="252"/>
      <c r="G110" s="266"/>
    </row>
    <row r="111" spans="1:7" x14ac:dyDescent="0.25">
      <c r="A111" s="264"/>
      <c r="B111" s="266"/>
      <c r="C111" s="252"/>
      <c r="D111" s="252"/>
      <c r="E111" s="252"/>
      <c r="F111" s="252"/>
      <c r="G111" s="266"/>
    </row>
    <row r="112" spans="1:7" x14ac:dyDescent="0.25">
      <c r="A112" s="264"/>
      <c r="B112" s="266"/>
      <c r="C112" s="252"/>
      <c r="D112" s="252"/>
      <c r="E112" s="252"/>
      <c r="F112" s="252"/>
      <c r="G112" s="266"/>
    </row>
    <row r="113" spans="1:7" x14ac:dyDescent="0.25">
      <c r="A113" s="264"/>
      <c r="B113" s="266"/>
      <c r="C113" s="252"/>
      <c r="D113" s="252"/>
      <c r="E113" s="252"/>
      <c r="F113" s="252"/>
      <c r="G113" s="266"/>
    </row>
    <row r="114" spans="1:7" x14ac:dyDescent="0.25">
      <c r="A114" s="264"/>
      <c r="B114" s="266"/>
      <c r="C114" s="252"/>
      <c r="D114" s="252"/>
      <c r="E114" s="252"/>
      <c r="F114" s="252"/>
      <c r="G114" s="266"/>
    </row>
    <row r="115" spans="1:7" x14ac:dyDescent="0.25">
      <c r="A115" s="264"/>
      <c r="B115" s="266"/>
      <c r="C115" s="252"/>
      <c r="D115" s="252"/>
      <c r="E115" s="252"/>
      <c r="F115" s="252"/>
      <c r="G115" s="266"/>
    </row>
    <row r="116" spans="1:7" x14ac:dyDescent="0.25">
      <c r="A116" s="264"/>
      <c r="B116" s="266"/>
      <c r="C116" s="252"/>
      <c r="D116" s="252"/>
      <c r="E116" s="252"/>
      <c r="F116" s="252"/>
      <c r="G116" s="266"/>
    </row>
    <row r="117" spans="1:7" x14ac:dyDescent="0.25">
      <c r="A117" s="264"/>
      <c r="B117" s="266"/>
      <c r="C117" s="252"/>
      <c r="D117" s="252"/>
      <c r="E117" s="252"/>
      <c r="F117" s="252"/>
      <c r="G117" s="266"/>
    </row>
    <row r="118" spans="1:7" x14ac:dyDescent="0.25">
      <c r="A118" s="264"/>
      <c r="B118" s="266"/>
      <c r="C118" s="252"/>
      <c r="D118" s="252"/>
      <c r="E118" s="252"/>
      <c r="F118" s="252"/>
      <c r="G118" s="266"/>
    </row>
    <row r="119" spans="1:7" x14ac:dyDescent="0.25">
      <c r="A119" s="264"/>
      <c r="B119" s="266"/>
      <c r="C119" s="252"/>
      <c r="D119" s="252"/>
      <c r="E119" s="252"/>
      <c r="F119" s="252"/>
      <c r="G119" s="266"/>
    </row>
    <row r="120" spans="1:7" x14ac:dyDescent="0.25">
      <c r="A120" s="264"/>
      <c r="B120" s="266"/>
      <c r="C120" s="252"/>
      <c r="D120" s="252"/>
      <c r="E120" s="252"/>
      <c r="F120" s="252"/>
      <c r="G120" s="266"/>
    </row>
    <row r="121" spans="1:7" x14ac:dyDescent="0.25">
      <c r="A121" s="264"/>
      <c r="B121" s="266"/>
      <c r="C121" s="252"/>
      <c r="D121" s="252"/>
      <c r="E121" s="252"/>
      <c r="F121" s="252"/>
      <c r="G121" s="266"/>
    </row>
    <row r="122" spans="1:7" x14ac:dyDescent="0.25">
      <c r="A122" s="264"/>
      <c r="B122" s="266"/>
      <c r="C122" s="252"/>
      <c r="D122" s="252"/>
      <c r="E122" s="252"/>
      <c r="F122" s="252"/>
      <c r="G122" s="266"/>
    </row>
    <row r="123" spans="1:7" x14ac:dyDescent="0.25">
      <c r="A123" s="264"/>
      <c r="B123" s="266"/>
      <c r="C123" s="252"/>
      <c r="D123" s="252"/>
      <c r="E123" s="252"/>
      <c r="F123" s="252"/>
      <c r="G123" s="266"/>
    </row>
    <row r="124" spans="1:7" x14ac:dyDescent="0.25">
      <c r="A124" s="264"/>
      <c r="B124" s="266"/>
      <c r="C124" s="252"/>
      <c r="D124" s="252"/>
      <c r="E124" s="252"/>
      <c r="F124" s="252"/>
      <c r="G124" s="266"/>
    </row>
    <row r="125" spans="1:7" x14ac:dyDescent="0.25">
      <c r="A125" s="264"/>
      <c r="B125" s="266"/>
      <c r="C125" s="252"/>
      <c r="D125" s="252"/>
      <c r="E125" s="252"/>
      <c r="F125" s="252"/>
      <c r="G125" s="266"/>
    </row>
    <row r="126" spans="1:7" x14ac:dyDescent="0.25">
      <c r="A126" s="264"/>
      <c r="B126" s="266"/>
      <c r="C126" s="252"/>
      <c r="D126" s="252"/>
      <c r="E126" s="252"/>
      <c r="F126" s="252"/>
      <c r="G126" s="266"/>
    </row>
    <row r="127" spans="1:7" x14ac:dyDescent="0.25">
      <c r="A127" s="264"/>
      <c r="B127" s="266"/>
      <c r="C127" s="252"/>
      <c r="D127" s="252"/>
      <c r="E127" s="252"/>
      <c r="F127" s="252"/>
      <c r="G127" s="266"/>
    </row>
    <row r="128" spans="1:7" x14ac:dyDescent="0.25">
      <c r="A128" s="264"/>
      <c r="B128" s="266"/>
      <c r="C128" s="252"/>
      <c r="D128" s="252"/>
      <c r="E128" s="252"/>
      <c r="F128" s="252"/>
      <c r="G128" s="266"/>
    </row>
    <row r="129" spans="1:7" x14ac:dyDescent="0.25">
      <c r="A129" s="264"/>
      <c r="B129" s="266"/>
      <c r="C129" s="252"/>
      <c r="D129" s="252"/>
      <c r="E129" s="252"/>
      <c r="F129" s="252"/>
      <c r="G129" s="266"/>
    </row>
    <row r="130" spans="1:7" x14ac:dyDescent="0.25">
      <c r="A130" s="264"/>
      <c r="B130" s="266"/>
      <c r="C130" s="252"/>
      <c r="D130" s="252"/>
      <c r="E130" s="252"/>
      <c r="F130" s="252"/>
      <c r="G130" s="266"/>
    </row>
    <row r="131" spans="1:7" x14ac:dyDescent="0.25">
      <c r="A131" s="264"/>
      <c r="B131" s="266"/>
      <c r="C131" s="252"/>
      <c r="D131" s="252"/>
      <c r="E131" s="252"/>
      <c r="F131" s="252"/>
      <c r="G131" s="266"/>
    </row>
    <row r="132" spans="1:7" x14ac:dyDescent="0.25">
      <c r="A132" s="264"/>
      <c r="B132" s="266"/>
      <c r="C132" s="252"/>
      <c r="D132" s="252"/>
      <c r="E132" s="252"/>
      <c r="F132" s="252"/>
      <c r="G132" s="266"/>
    </row>
    <row r="133" spans="1:7" x14ac:dyDescent="0.25">
      <c r="A133" s="264"/>
      <c r="B133" s="266"/>
      <c r="C133" s="252"/>
      <c r="D133" s="252"/>
      <c r="E133" s="252"/>
      <c r="F133" s="252"/>
      <c r="G133" s="266"/>
    </row>
    <row r="134" spans="1:7" x14ac:dyDescent="0.25">
      <c r="A134" s="264"/>
      <c r="B134" s="266"/>
      <c r="C134" s="252"/>
      <c r="D134" s="252"/>
      <c r="E134" s="252"/>
      <c r="F134" s="252"/>
      <c r="G134" s="266"/>
    </row>
    <row r="135" spans="1:7" x14ac:dyDescent="0.25">
      <c r="A135" s="264"/>
      <c r="B135" s="266"/>
      <c r="C135" s="252"/>
      <c r="D135" s="252"/>
      <c r="E135" s="252"/>
      <c r="F135" s="252"/>
      <c r="G135" s="266"/>
    </row>
    <row r="136" spans="1:7" x14ac:dyDescent="0.25">
      <c r="A136" s="264"/>
      <c r="B136" s="266"/>
      <c r="C136" s="252"/>
      <c r="D136" s="252"/>
      <c r="E136" s="252"/>
      <c r="F136" s="252"/>
      <c r="G136" s="266"/>
    </row>
    <row r="137" spans="1:7" x14ac:dyDescent="0.25">
      <c r="A137" s="264"/>
      <c r="B137" s="266"/>
      <c r="C137" s="252"/>
      <c r="D137" s="252"/>
      <c r="E137" s="252"/>
      <c r="F137" s="252"/>
      <c r="G137" s="266"/>
    </row>
    <row r="138" spans="1:7" x14ac:dyDescent="0.25">
      <c r="A138" s="264"/>
      <c r="B138" s="266"/>
      <c r="C138" s="252"/>
      <c r="D138" s="252"/>
      <c r="E138" s="252"/>
      <c r="F138" s="252"/>
      <c r="G138" s="266"/>
    </row>
    <row r="139" spans="1:7" x14ac:dyDescent="0.25">
      <c r="A139" s="264"/>
      <c r="B139" s="266"/>
      <c r="C139" s="252"/>
      <c r="D139" s="252"/>
      <c r="E139" s="252"/>
      <c r="F139" s="252"/>
      <c r="G139" s="266"/>
    </row>
    <row r="140" spans="1:7" x14ac:dyDescent="0.25">
      <c r="A140" s="288"/>
      <c r="B140" s="288"/>
      <c r="C140" s="288"/>
      <c r="D140" s="288"/>
      <c r="E140" s="288"/>
      <c r="F140" s="288"/>
      <c r="G140" s="288"/>
    </row>
    <row r="141" spans="1:7" x14ac:dyDescent="0.25">
      <c r="A141" s="264"/>
      <c r="B141" s="264"/>
      <c r="C141" s="252"/>
      <c r="D141" s="252"/>
      <c r="E141" s="301"/>
      <c r="F141" s="252"/>
      <c r="G141" s="266"/>
    </row>
    <row r="142" spans="1:7" x14ac:dyDescent="0.25">
      <c r="A142" s="264"/>
      <c r="B142" s="264"/>
      <c r="C142" s="252"/>
      <c r="D142" s="252"/>
      <c r="E142" s="301"/>
      <c r="F142" s="252"/>
      <c r="G142" s="266"/>
    </row>
    <row r="143" spans="1:7" x14ac:dyDescent="0.25">
      <c r="A143" s="264"/>
      <c r="B143" s="264"/>
      <c r="C143" s="252"/>
      <c r="D143" s="252"/>
      <c r="E143" s="301"/>
      <c r="F143" s="252"/>
      <c r="G143" s="266"/>
    </row>
    <row r="144" spans="1:7" x14ac:dyDescent="0.25">
      <c r="A144" s="264"/>
      <c r="B144" s="264"/>
      <c r="C144" s="252"/>
      <c r="D144" s="252"/>
      <c r="E144" s="301"/>
      <c r="F144" s="252"/>
      <c r="G144" s="266"/>
    </row>
    <row r="145" spans="1:7" x14ac:dyDescent="0.25">
      <c r="A145" s="264"/>
      <c r="B145" s="264"/>
      <c r="C145" s="252"/>
      <c r="D145" s="252"/>
      <c r="E145" s="301"/>
      <c r="F145" s="252"/>
      <c r="G145" s="266"/>
    </row>
    <row r="146" spans="1:7" x14ac:dyDescent="0.25">
      <c r="A146" s="264"/>
      <c r="B146" s="264"/>
      <c r="C146" s="252"/>
      <c r="D146" s="252"/>
      <c r="E146" s="301"/>
      <c r="F146" s="252"/>
      <c r="G146" s="266"/>
    </row>
    <row r="147" spans="1:7" x14ac:dyDescent="0.25">
      <c r="A147" s="264"/>
      <c r="B147" s="264"/>
      <c r="C147" s="252"/>
      <c r="D147" s="252"/>
      <c r="E147" s="301"/>
      <c r="F147" s="252"/>
      <c r="G147" s="266"/>
    </row>
    <row r="148" spans="1:7" x14ac:dyDescent="0.25">
      <c r="A148" s="264"/>
      <c r="B148" s="264"/>
      <c r="C148" s="252"/>
      <c r="D148" s="252"/>
      <c r="E148" s="301"/>
      <c r="F148" s="252"/>
      <c r="G148" s="266"/>
    </row>
    <row r="149" spans="1:7" x14ac:dyDescent="0.25">
      <c r="A149" s="264"/>
      <c r="B149" s="264"/>
      <c r="C149" s="252"/>
      <c r="D149" s="252"/>
      <c r="E149" s="301"/>
      <c r="F149" s="252"/>
      <c r="G149" s="266"/>
    </row>
    <row r="150" spans="1:7" x14ac:dyDescent="0.25">
      <c r="A150" s="288"/>
      <c r="B150" s="288"/>
      <c r="C150" s="288"/>
      <c r="D150" s="288"/>
      <c r="E150" s="288"/>
      <c r="F150" s="288"/>
      <c r="G150" s="288"/>
    </row>
    <row r="151" spans="1:7" x14ac:dyDescent="0.25">
      <c r="A151" s="264"/>
      <c r="B151" s="264"/>
      <c r="C151" s="252"/>
      <c r="D151" s="252"/>
      <c r="E151" s="301"/>
      <c r="F151" s="252"/>
      <c r="G151" s="266"/>
    </row>
    <row r="152" spans="1:7" x14ac:dyDescent="0.25">
      <c r="A152" s="264"/>
      <c r="B152" s="264"/>
      <c r="C152" s="252"/>
      <c r="D152" s="252"/>
      <c r="E152" s="301"/>
      <c r="F152" s="252"/>
      <c r="G152" s="266"/>
    </row>
    <row r="153" spans="1:7" x14ac:dyDescent="0.25">
      <c r="A153" s="264"/>
      <c r="B153" s="264"/>
      <c r="C153" s="252"/>
      <c r="D153" s="252"/>
      <c r="E153" s="301"/>
      <c r="F153" s="252"/>
      <c r="G153" s="266"/>
    </row>
    <row r="154" spans="1:7" x14ac:dyDescent="0.25">
      <c r="A154" s="264"/>
      <c r="B154" s="264"/>
      <c r="C154" s="264"/>
      <c r="D154" s="264"/>
      <c r="E154" s="263"/>
      <c r="F154" s="264"/>
      <c r="G154" s="266"/>
    </row>
    <row r="155" spans="1:7" x14ac:dyDescent="0.25">
      <c r="A155" s="264"/>
      <c r="B155" s="264"/>
      <c r="C155" s="264"/>
      <c r="D155" s="264"/>
      <c r="E155" s="263"/>
      <c r="F155" s="264"/>
      <c r="G155" s="266"/>
    </row>
    <row r="156" spans="1:7" x14ac:dyDescent="0.25">
      <c r="A156" s="264"/>
      <c r="B156" s="264"/>
      <c r="C156" s="264"/>
      <c r="D156" s="264"/>
      <c r="E156" s="263"/>
      <c r="F156" s="264"/>
      <c r="G156" s="266"/>
    </row>
    <row r="157" spans="1:7" x14ac:dyDescent="0.25">
      <c r="A157" s="264"/>
      <c r="B157" s="264"/>
      <c r="C157" s="264"/>
      <c r="D157" s="264"/>
      <c r="E157" s="263"/>
      <c r="F157" s="264"/>
      <c r="G157" s="266"/>
    </row>
    <row r="158" spans="1:7" x14ac:dyDescent="0.25">
      <c r="A158" s="264"/>
      <c r="B158" s="264"/>
      <c r="C158" s="264"/>
      <c r="D158" s="264"/>
      <c r="E158" s="263"/>
      <c r="F158" s="264"/>
      <c r="G158" s="266"/>
    </row>
    <row r="159" spans="1:7" x14ac:dyDescent="0.25">
      <c r="A159" s="264"/>
      <c r="B159" s="264"/>
      <c r="C159" s="264"/>
      <c r="D159" s="264"/>
      <c r="E159" s="263"/>
      <c r="F159" s="264"/>
      <c r="G159" s="266"/>
    </row>
    <row r="160" spans="1:7" x14ac:dyDescent="0.25">
      <c r="A160" s="288"/>
      <c r="B160" s="288"/>
      <c r="C160" s="288"/>
      <c r="D160" s="288"/>
      <c r="E160" s="288"/>
      <c r="F160" s="288"/>
      <c r="G160" s="288"/>
    </row>
    <row r="161" spans="1:7" x14ac:dyDescent="0.25">
      <c r="A161" s="264"/>
      <c r="B161" s="302"/>
      <c r="C161" s="252"/>
      <c r="D161" s="252"/>
      <c r="E161" s="301"/>
      <c r="F161" s="252"/>
      <c r="G161" s="266"/>
    </row>
    <row r="162" spans="1:7" x14ac:dyDescent="0.25">
      <c r="A162" s="264"/>
      <c r="B162" s="302"/>
      <c r="C162" s="252"/>
      <c r="D162" s="252"/>
      <c r="E162" s="301"/>
      <c r="F162" s="252"/>
      <c r="G162" s="266"/>
    </row>
    <row r="163" spans="1:7" x14ac:dyDescent="0.25">
      <c r="A163" s="264"/>
      <c r="B163" s="302"/>
      <c r="C163" s="252"/>
      <c r="D163" s="252"/>
      <c r="E163" s="252"/>
      <c r="F163" s="252"/>
      <c r="G163" s="266"/>
    </row>
    <row r="164" spans="1:7" x14ac:dyDescent="0.25">
      <c r="A164" s="264"/>
      <c r="B164" s="302"/>
      <c r="C164" s="252"/>
      <c r="D164" s="252"/>
      <c r="E164" s="252"/>
      <c r="F164" s="252"/>
      <c r="G164" s="266"/>
    </row>
    <row r="165" spans="1:7" x14ac:dyDescent="0.25">
      <c r="A165" s="264"/>
      <c r="B165" s="302"/>
      <c r="C165" s="252"/>
      <c r="D165" s="252"/>
      <c r="E165" s="252"/>
      <c r="F165" s="252"/>
      <c r="G165" s="266"/>
    </row>
    <row r="166" spans="1:7" x14ac:dyDescent="0.25">
      <c r="A166" s="264"/>
      <c r="B166" s="290"/>
      <c r="C166" s="252"/>
      <c r="D166" s="252"/>
      <c r="E166" s="252"/>
      <c r="F166" s="252"/>
      <c r="G166" s="266"/>
    </row>
    <row r="167" spans="1:7" x14ac:dyDescent="0.25">
      <c r="A167" s="264"/>
      <c r="B167" s="290"/>
      <c r="C167" s="252"/>
      <c r="D167" s="252"/>
      <c r="E167" s="252"/>
      <c r="F167" s="252"/>
      <c r="G167" s="266"/>
    </row>
    <row r="168" spans="1:7" x14ac:dyDescent="0.25">
      <c r="A168" s="264"/>
      <c r="B168" s="302"/>
      <c r="C168" s="252"/>
      <c r="D168" s="252"/>
      <c r="E168" s="252"/>
      <c r="F168" s="252"/>
      <c r="G168" s="266"/>
    </row>
    <row r="169" spans="1:7" x14ac:dyDescent="0.25">
      <c r="A169" s="264"/>
      <c r="B169" s="302"/>
      <c r="C169" s="252"/>
      <c r="D169" s="252"/>
      <c r="E169" s="252"/>
      <c r="F169" s="252"/>
      <c r="G169" s="266"/>
    </row>
    <row r="170" spans="1:7" x14ac:dyDescent="0.25">
      <c r="A170" s="288"/>
      <c r="B170" s="288"/>
      <c r="C170" s="288"/>
      <c r="D170" s="288"/>
      <c r="E170" s="288"/>
      <c r="F170" s="288"/>
      <c r="G170" s="288"/>
    </row>
    <row r="171" spans="1:7" x14ac:dyDescent="0.25">
      <c r="A171" s="264"/>
      <c r="B171" s="264"/>
      <c r="C171" s="252"/>
      <c r="D171" s="252"/>
      <c r="E171" s="301"/>
      <c r="F171" s="252"/>
      <c r="G171" s="266"/>
    </row>
    <row r="172" spans="1:7" x14ac:dyDescent="0.25">
      <c r="A172" s="264"/>
      <c r="B172" s="303"/>
      <c r="C172" s="252"/>
      <c r="D172" s="252"/>
      <c r="E172" s="301"/>
      <c r="F172" s="252"/>
      <c r="G172" s="266"/>
    </row>
    <row r="173" spans="1:7" x14ac:dyDescent="0.25">
      <c r="A173" s="264"/>
      <c r="B173" s="303"/>
      <c r="C173" s="252"/>
      <c r="D173" s="252"/>
      <c r="E173" s="301"/>
      <c r="F173" s="252"/>
      <c r="G173" s="266"/>
    </row>
    <row r="174" spans="1:7" x14ac:dyDescent="0.25">
      <c r="A174" s="264"/>
      <c r="B174" s="303"/>
      <c r="C174" s="252"/>
      <c r="D174" s="252"/>
      <c r="E174" s="301"/>
      <c r="F174" s="252"/>
      <c r="G174" s="266"/>
    </row>
    <row r="175" spans="1:7" x14ac:dyDescent="0.25">
      <c r="A175" s="264"/>
      <c r="B175" s="303"/>
      <c r="C175" s="252"/>
      <c r="D175" s="252"/>
      <c r="E175" s="301"/>
      <c r="F175" s="252"/>
      <c r="G175" s="266"/>
    </row>
    <row r="176" spans="1:7" x14ac:dyDescent="0.25">
      <c r="A176" s="264"/>
      <c r="B176" s="266"/>
      <c r="C176" s="266"/>
      <c r="D176" s="266"/>
      <c r="E176" s="266"/>
      <c r="F176" s="266"/>
      <c r="G176" s="266"/>
    </row>
    <row r="177" spans="1:7" x14ac:dyDescent="0.25">
      <c r="A177" s="264"/>
      <c r="B177" s="266"/>
      <c r="C177" s="266"/>
      <c r="D177" s="266"/>
      <c r="E177" s="266"/>
      <c r="F177" s="266"/>
      <c r="G177" s="266"/>
    </row>
    <row r="178" spans="1:7" x14ac:dyDescent="0.25">
      <c r="A178" s="264"/>
      <c r="B178" s="266"/>
      <c r="C178" s="266"/>
      <c r="D178" s="266"/>
      <c r="E178" s="266"/>
      <c r="F178" s="266"/>
      <c r="G178" s="266"/>
    </row>
    <row r="179" spans="1:7" ht="18.75" x14ac:dyDescent="0.25">
      <c r="A179" s="304"/>
      <c r="B179" s="305"/>
      <c r="C179" s="306"/>
      <c r="D179" s="306"/>
      <c r="E179" s="306"/>
      <c r="F179" s="306"/>
      <c r="G179" s="306"/>
    </row>
    <row r="180" spans="1:7" x14ac:dyDescent="0.25">
      <c r="A180" s="288"/>
      <c r="B180" s="288"/>
      <c r="C180" s="288"/>
      <c r="D180" s="288"/>
      <c r="E180" s="288"/>
      <c r="F180" s="288"/>
      <c r="G180" s="288"/>
    </row>
    <row r="181" spans="1:7" x14ac:dyDescent="0.25">
      <c r="A181" s="264"/>
      <c r="B181" s="266"/>
      <c r="C181" s="298"/>
      <c r="D181" s="264"/>
      <c r="E181" s="265"/>
      <c r="F181" s="274"/>
      <c r="G181" s="274"/>
    </row>
    <row r="182" spans="1:7" x14ac:dyDescent="0.25">
      <c r="A182" s="265"/>
      <c r="B182" s="307"/>
      <c r="C182" s="265"/>
      <c r="D182" s="265"/>
      <c r="E182" s="265"/>
      <c r="F182" s="274"/>
      <c r="G182" s="274"/>
    </row>
    <row r="183" spans="1:7" x14ac:dyDescent="0.25">
      <c r="A183" s="264"/>
      <c r="B183" s="266"/>
      <c r="C183" s="265"/>
      <c r="D183" s="265"/>
      <c r="E183" s="265"/>
      <c r="F183" s="274"/>
      <c r="G183" s="274"/>
    </row>
    <row r="184" spans="1:7" x14ac:dyDescent="0.25">
      <c r="A184" s="264"/>
      <c r="B184" s="266"/>
      <c r="C184" s="298"/>
      <c r="D184" s="308"/>
      <c r="E184" s="265"/>
      <c r="F184" s="253"/>
      <c r="G184" s="253"/>
    </row>
    <row r="185" spans="1:7" x14ac:dyDescent="0.25">
      <c r="A185" s="264"/>
      <c r="B185" s="266"/>
      <c r="C185" s="298"/>
      <c r="D185" s="308"/>
      <c r="E185" s="265"/>
      <c r="F185" s="253"/>
      <c r="G185" s="253"/>
    </row>
    <row r="186" spans="1:7" x14ac:dyDescent="0.25">
      <c r="A186" s="264"/>
      <c r="B186" s="266"/>
      <c r="C186" s="298"/>
      <c r="D186" s="308"/>
      <c r="E186" s="265"/>
      <c r="F186" s="253"/>
      <c r="G186" s="253"/>
    </row>
    <row r="187" spans="1:7" x14ac:dyDescent="0.25">
      <c r="A187" s="264"/>
      <c r="B187" s="266"/>
      <c r="C187" s="298"/>
      <c r="D187" s="308"/>
      <c r="E187" s="265"/>
      <c r="F187" s="253"/>
      <c r="G187" s="253"/>
    </row>
    <row r="188" spans="1:7" x14ac:dyDescent="0.25">
      <c r="A188" s="264"/>
      <c r="B188" s="266"/>
      <c r="C188" s="298"/>
      <c r="D188" s="308"/>
      <c r="E188" s="265"/>
      <c r="F188" s="253"/>
      <c r="G188" s="253"/>
    </row>
    <row r="189" spans="1:7" x14ac:dyDescent="0.25">
      <c r="A189" s="264"/>
      <c r="B189" s="266"/>
      <c r="C189" s="298"/>
      <c r="D189" s="308"/>
      <c r="E189" s="265"/>
      <c r="F189" s="253"/>
      <c r="G189" s="253"/>
    </row>
    <row r="190" spans="1:7" x14ac:dyDescent="0.25">
      <c r="A190" s="264"/>
      <c r="B190" s="266"/>
      <c r="C190" s="298"/>
      <c r="D190" s="308"/>
      <c r="E190" s="265"/>
      <c r="F190" s="253"/>
      <c r="G190" s="253"/>
    </row>
    <row r="191" spans="1:7" x14ac:dyDescent="0.25">
      <c r="A191" s="264"/>
      <c r="B191" s="266"/>
      <c r="C191" s="298"/>
      <c r="D191" s="308"/>
      <c r="E191" s="265"/>
      <c r="F191" s="253"/>
      <c r="G191" s="253"/>
    </row>
    <row r="192" spans="1:7" x14ac:dyDescent="0.25">
      <c r="A192" s="264"/>
      <c r="B192" s="266"/>
      <c r="C192" s="298"/>
      <c r="D192" s="308"/>
      <c r="E192" s="265"/>
      <c r="F192" s="253"/>
      <c r="G192" s="253"/>
    </row>
    <row r="193" spans="1:7" x14ac:dyDescent="0.25">
      <c r="A193" s="264"/>
      <c r="B193" s="266"/>
      <c r="C193" s="298"/>
      <c r="D193" s="308"/>
      <c r="E193" s="266"/>
      <c r="F193" s="253"/>
      <c r="G193" s="253"/>
    </row>
    <row r="194" spans="1:7" x14ac:dyDescent="0.25">
      <c r="A194" s="264"/>
      <c r="B194" s="266"/>
      <c r="C194" s="298"/>
      <c r="D194" s="308"/>
      <c r="E194" s="266"/>
      <c r="F194" s="253"/>
      <c r="G194" s="253"/>
    </row>
    <row r="195" spans="1:7" x14ac:dyDescent="0.25">
      <c r="A195" s="264"/>
      <c r="B195" s="266"/>
      <c r="C195" s="298"/>
      <c r="D195" s="308"/>
      <c r="E195" s="266"/>
      <c r="F195" s="253"/>
      <c r="G195" s="253"/>
    </row>
    <row r="196" spans="1:7" x14ac:dyDescent="0.25">
      <c r="A196" s="264"/>
      <c r="B196" s="266"/>
      <c r="C196" s="298"/>
      <c r="D196" s="308"/>
      <c r="E196" s="266"/>
      <c r="F196" s="253"/>
      <c r="G196" s="253"/>
    </row>
    <row r="197" spans="1:7" x14ac:dyDescent="0.25">
      <c r="A197" s="264"/>
      <c r="B197" s="266"/>
      <c r="C197" s="298"/>
      <c r="D197" s="308"/>
      <c r="E197" s="266"/>
      <c r="F197" s="253"/>
      <c r="G197" s="253"/>
    </row>
    <row r="198" spans="1:7" x14ac:dyDescent="0.25">
      <c r="A198" s="264"/>
      <c r="B198" s="266"/>
      <c r="C198" s="298"/>
      <c r="D198" s="308"/>
      <c r="E198" s="266"/>
      <c r="F198" s="253"/>
      <c r="G198" s="253"/>
    </row>
    <row r="199" spans="1:7" x14ac:dyDescent="0.25">
      <c r="A199" s="264"/>
      <c r="B199" s="266"/>
      <c r="C199" s="298"/>
      <c r="D199" s="308"/>
      <c r="E199" s="264"/>
      <c r="F199" s="253"/>
      <c r="G199" s="253"/>
    </row>
    <row r="200" spans="1:7" x14ac:dyDescent="0.25">
      <c r="A200" s="264"/>
      <c r="B200" s="266"/>
      <c r="C200" s="298"/>
      <c r="D200" s="308"/>
      <c r="E200" s="309"/>
      <c r="F200" s="253"/>
      <c r="G200" s="253"/>
    </row>
    <row r="201" spans="1:7" x14ac:dyDescent="0.25">
      <c r="A201" s="264"/>
      <c r="B201" s="266"/>
      <c r="C201" s="298"/>
      <c r="D201" s="308"/>
      <c r="E201" s="309"/>
      <c r="F201" s="253"/>
      <c r="G201" s="253"/>
    </row>
    <row r="202" spans="1:7" x14ac:dyDescent="0.25">
      <c r="A202" s="264"/>
      <c r="B202" s="266"/>
      <c r="C202" s="298"/>
      <c r="D202" s="308"/>
      <c r="E202" s="309"/>
      <c r="F202" s="253"/>
      <c r="G202" s="253"/>
    </row>
    <row r="203" spans="1:7" x14ac:dyDescent="0.25">
      <c r="A203" s="264"/>
      <c r="B203" s="266"/>
      <c r="C203" s="298"/>
      <c r="D203" s="308"/>
      <c r="E203" s="309"/>
      <c r="F203" s="253"/>
      <c r="G203" s="253"/>
    </row>
    <row r="204" spans="1:7" x14ac:dyDescent="0.25">
      <c r="A204" s="264"/>
      <c r="B204" s="266"/>
      <c r="C204" s="298"/>
      <c r="D204" s="308"/>
      <c r="E204" s="309"/>
      <c r="F204" s="253"/>
      <c r="G204" s="253"/>
    </row>
    <row r="205" spans="1:7" x14ac:dyDescent="0.25">
      <c r="A205" s="264"/>
      <c r="B205" s="266"/>
      <c r="C205" s="298"/>
      <c r="D205" s="308"/>
      <c r="E205" s="309"/>
      <c r="F205" s="253"/>
      <c r="G205" s="253"/>
    </row>
    <row r="206" spans="1:7" x14ac:dyDescent="0.25">
      <c r="A206" s="264"/>
      <c r="B206" s="266"/>
      <c r="C206" s="298"/>
      <c r="D206" s="308"/>
      <c r="E206" s="309"/>
      <c r="F206" s="253"/>
      <c r="G206" s="253"/>
    </row>
    <row r="207" spans="1:7" x14ac:dyDescent="0.25">
      <c r="A207" s="264"/>
      <c r="B207" s="266"/>
      <c r="C207" s="298"/>
      <c r="D207" s="308"/>
      <c r="E207" s="309"/>
      <c r="F207" s="253"/>
      <c r="G207" s="253"/>
    </row>
    <row r="208" spans="1:7" x14ac:dyDescent="0.25">
      <c r="A208" s="264"/>
      <c r="B208" s="310"/>
      <c r="C208" s="311"/>
      <c r="D208" s="312"/>
      <c r="E208" s="309"/>
      <c r="F208" s="313"/>
      <c r="G208" s="313"/>
    </row>
    <row r="209" spans="1:7" x14ac:dyDescent="0.25">
      <c r="A209" s="288"/>
      <c r="B209" s="288"/>
      <c r="C209" s="288"/>
      <c r="D209" s="288"/>
      <c r="E209" s="288"/>
      <c r="F209" s="288"/>
      <c r="G209" s="288"/>
    </row>
    <row r="210" spans="1:7" x14ac:dyDescent="0.25">
      <c r="A210" s="264"/>
      <c r="B210" s="264"/>
      <c r="C210" s="252"/>
      <c r="D210" s="264"/>
      <c r="E210" s="264"/>
      <c r="F210" s="293"/>
      <c r="G210" s="293"/>
    </row>
    <row r="211" spans="1:7" x14ac:dyDescent="0.25">
      <c r="A211" s="264"/>
      <c r="B211" s="264"/>
      <c r="C211" s="264"/>
      <c r="D211" s="264"/>
      <c r="E211" s="264"/>
      <c r="F211" s="293"/>
      <c r="G211" s="293"/>
    </row>
    <row r="212" spans="1:7" x14ac:dyDescent="0.25">
      <c r="A212" s="264"/>
      <c r="B212" s="266"/>
      <c r="C212" s="264"/>
      <c r="D212" s="264"/>
      <c r="E212" s="264"/>
      <c r="F212" s="293"/>
      <c r="G212" s="293"/>
    </row>
    <row r="213" spans="1:7" x14ac:dyDescent="0.25">
      <c r="A213" s="264"/>
      <c r="B213" s="264"/>
      <c r="C213" s="298"/>
      <c r="D213" s="308"/>
      <c r="E213" s="264"/>
      <c r="F213" s="253"/>
      <c r="G213" s="253"/>
    </row>
    <row r="214" spans="1:7" x14ac:dyDescent="0.25">
      <c r="A214" s="264"/>
      <c r="B214" s="264"/>
      <c r="C214" s="298"/>
      <c r="D214" s="308"/>
      <c r="E214" s="264"/>
      <c r="F214" s="253"/>
      <c r="G214" s="253"/>
    </row>
    <row r="215" spans="1:7" x14ac:dyDescent="0.25">
      <c r="A215" s="264"/>
      <c r="B215" s="264"/>
      <c r="C215" s="298"/>
      <c r="D215" s="308"/>
      <c r="E215" s="264"/>
      <c r="F215" s="253"/>
      <c r="G215" s="253"/>
    </row>
    <row r="216" spans="1:7" x14ac:dyDescent="0.25">
      <c r="A216" s="264"/>
      <c r="B216" s="264"/>
      <c r="C216" s="298"/>
      <c r="D216" s="308"/>
      <c r="E216" s="264"/>
      <c r="F216" s="253"/>
      <c r="G216" s="253"/>
    </row>
    <row r="217" spans="1:7" x14ac:dyDescent="0.25">
      <c r="A217" s="264"/>
      <c r="B217" s="264"/>
      <c r="C217" s="298"/>
      <c r="D217" s="308"/>
      <c r="E217" s="264"/>
      <c r="F217" s="253"/>
      <c r="G217" s="253"/>
    </row>
    <row r="218" spans="1:7" x14ac:dyDescent="0.25">
      <c r="A218" s="264"/>
      <c r="B218" s="264"/>
      <c r="C218" s="298"/>
      <c r="D218" s="308"/>
      <c r="E218" s="264"/>
      <c r="F218" s="253"/>
      <c r="G218" s="253"/>
    </row>
    <row r="219" spans="1:7" x14ac:dyDescent="0.25">
      <c r="A219" s="264"/>
      <c r="B219" s="264"/>
      <c r="C219" s="298"/>
      <c r="D219" s="308"/>
      <c r="E219" s="264"/>
      <c r="F219" s="253"/>
      <c r="G219" s="253"/>
    </row>
    <row r="220" spans="1:7" x14ac:dyDescent="0.25">
      <c r="A220" s="264"/>
      <c r="B220" s="264"/>
      <c r="C220" s="298"/>
      <c r="D220" s="308"/>
      <c r="E220" s="264"/>
      <c r="F220" s="253"/>
      <c r="G220" s="253"/>
    </row>
    <row r="221" spans="1:7" x14ac:dyDescent="0.25">
      <c r="A221" s="264"/>
      <c r="B221" s="310"/>
      <c r="C221" s="298"/>
      <c r="D221" s="308"/>
      <c r="E221" s="264"/>
      <c r="F221" s="253"/>
      <c r="G221" s="253"/>
    </row>
    <row r="222" spans="1:7" x14ac:dyDescent="0.25">
      <c r="A222" s="264"/>
      <c r="B222" s="294"/>
      <c r="C222" s="298"/>
      <c r="D222" s="308"/>
      <c r="E222" s="264"/>
      <c r="F222" s="253"/>
      <c r="G222" s="253"/>
    </row>
    <row r="223" spans="1:7" x14ac:dyDescent="0.25">
      <c r="A223" s="264"/>
      <c r="B223" s="294"/>
      <c r="C223" s="298"/>
      <c r="D223" s="308"/>
      <c r="E223" s="264"/>
      <c r="F223" s="253"/>
      <c r="G223" s="253"/>
    </row>
    <row r="224" spans="1:7" x14ac:dyDescent="0.25">
      <c r="A224" s="264"/>
      <c r="B224" s="294"/>
      <c r="C224" s="298"/>
      <c r="D224" s="308"/>
      <c r="E224" s="264"/>
      <c r="F224" s="253"/>
      <c r="G224" s="253"/>
    </row>
    <row r="225" spans="1:7" x14ac:dyDescent="0.25">
      <c r="A225" s="264"/>
      <c r="B225" s="294"/>
      <c r="C225" s="298"/>
      <c r="D225" s="308"/>
      <c r="E225" s="264"/>
      <c r="F225" s="253"/>
      <c r="G225" s="253"/>
    </row>
    <row r="226" spans="1:7" x14ac:dyDescent="0.25">
      <c r="A226" s="264"/>
      <c r="B226" s="294"/>
      <c r="C226" s="298"/>
      <c r="D226" s="308"/>
      <c r="E226" s="264"/>
      <c r="F226" s="253"/>
      <c r="G226" s="253"/>
    </row>
    <row r="227" spans="1:7" x14ac:dyDescent="0.25">
      <c r="A227" s="264"/>
      <c r="B227" s="294"/>
      <c r="C227" s="298"/>
      <c r="D227" s="308"/>
      <c r="E227" s="264"/>
      <c r="F227" s="253"/>
      <c r="G227" s="253"/>
    </row>
    <row r="228" spans="1:7" x14ac:dyDescent="0.25">
      <c r="A228" s="264"/>
      <c r="B228" s="294"/>
      <c r="C228" s="264"/>
      <c r="D228" s="264"/>
      <c r="E228" s="264"/>
      <c r="F228" s="253"/>
      <c r="G228" s="253"/>
    </row>
    <row r="229" spans="1:7" x14ac:dyDescent="0.25">
      <c r="A229" s="264"/>
      <c r="B229" s="294"/>
      <c r="C229" s="264"/>
      <c r="D229" s="264"/>
      <c r="E229" s="264"/>
      <c r="F229" s="253"/>
      <c r="G229" s="253"/>
    </row>
    <row r="230" spans="1:7" x14ac:dyDescent="0.25">
      <c r="A230" s="264"/>
      <c r="B230" s="294"/>
      <c r="C230" s="264"/>
      <c r="D230" s="264"/>
      <c r="E230" s="264"/>
      <c r="F230" s="253"/>
      <c r="G230" s="253"/>
    </row>
    <row r="231" spans="1:7" x14ac:dyDescent="0.25">
      <c r="A231" s="288"/>
      <c r="B231" s="288"/>
      <c r="C231" s="288"/>
      <c r="D231" s="288"/>
      <c r="E231" s="288"/>
      <c r="F231" s="288"/>
      <c r="G231" s="288"/>
    </row>
    <row r="232" spans="1:7" x14ac:dyDescent="0.25">
      <c r="A232" s="264"/>
      <c r="B232" s="264"/>
      <c r="C232" s="252"/>
      <c r="D232" s="264"/>
      <c r="E232" s="264"/>
      <c r="F232" s="293"/>
      <c r="G232" s="293"/>
    </row>
    <row r="233" spans="1:7" x14ac:dyDescent="0.25">
      <c r="A233" s="264"/>
      <c r="B233" s="264"/>
      <c r="C233" s="264"/>
      <c r="D233" s="264"/>
      <c r="E233" s="264"/>
      <c r="F233" s="293"/>
      <c r="G233" s="293"/>
    </row>
    <row r="234" spans="1:7" x14ac:dyDescent="0.25">
      <c r="A234" s="264"/>
      <c r="B234" s="266"/>
      <c r="C234" s="264"/>
      <c r="D234" s="264"/>
      <c r="E234" s="264"/>
      <c r="F234" s="293"/>
      <c r="G234" s="293"/>
    </row>
    <row r="235" spans="1:7" x14ac:dyDescent="0.25">
      <c r="A235" s="264"/>
      <c r="B235" s="264"/>
      <c r="C235" s="298"/>
      <c r="D235" s="308"/>
      <c r="E235" s="264"/>
      <c r="F235" s="253"/>
      <c r="G235" s="253"/>
    </row>
    <row r="236" spans="1:7" x14ac:dyDescent="0.25">
      <c r="A236" s="264"/>
      <c r="B236" s="264"/>
      <c r="C236" s="298"/>
      <c r="D236" s="308"/>
      <c r="E236" s="264"/>
      <c r="F236" s="253"/>
      <c r="G236" s="253"/>
    </row>
    <row r="237" spans="1:7" x14ac:dyDescent="0.25">
      <c r="A237" s="264"/>
      <c r="B237" s="264"/>
      <c r="C237" s="298"/>
      <c r="D237" s="308"/>
      <c r="E237" s="264"/>
      <c r="F237" s="253"/>
      <c r="G237" s="253"/>
    </row>
    <row r="238" spans="1:7" x14ac:dyDescent="0.25">
      <c r="A238" s="264"/>
      <c r="B238" s="264"/>
      <c r="C238" s="298"/>
      <c r="D238" s="308"/>
      <c r="E238" s="264"/>
      <c r="F238" s="253"/>
      <c r="G238" s="253"/>
    </row>
    <row r="239" spans="1:7" x14ac:dyDescent="0.25">
      <c r="A239" s="264"/>
      <c r="B239" s="264"/>
      <c r="C239" s="298"/>
      <c r="D239" s="308"/>
      <c r="E239" s="264"/>
      <c r="F239" s="253"/>
      <c r="G239" s="253"/>
    </row>
    <row r="240" spans="1:7" x14ac:dyDescent="0.25">
      <c r="A240" s="264"/>
      <c r="B240" s="264"/>
      <c r="C240" s="298"/>
      <c r="D240" s="308"/>
      <c r="E240" s="264"/>
      <c r="F240" s="253"/>
      <c r="G240" s="253"/>
    </row>
    <row r="241" spans="1:7" x14ac:dyDescent="0.25">
      <c r="A241" s="264"/>
      <c r="B241" s="264"/>
      <c r="C241" s="298"/>
      <c r="D241" s="308"/>
      <c r="E241" s="264"/>
      <c r="F241" s="253"/>
      <c r="G241" s="253"/>
    </row>
    <row r="242" spans="1:7" x14ac:dyDescent="0.25">
      <c r="A242" s="264"/>
      <c r="B242" s="264"/>
      <c r="C242" s="298"/>
      <c r="D242" s="308"/>
      <c r="E242" s="264"/>
      <c r="F242" s="253"/>
      <c r="G242" s="253"/>
    </row>
    <row r="243" spans="1:7" x14ac:dyDescent="0.25">
      <c r="A243" s="264"/>
      <c r="B243" s="310"/>
      <c r="C243" s="298"/>
      <c r="D243" s="308"/>
      <c r="E243" s="264"/>
      <c r="F243" s="253"/>
      <c r="G243" s="253"/>
    </row>
    <row r="244" spans="1:7" x14ac:dyDescent="0.25">
      <c r="A244" s="264"/>
      <c r="B244" s="294"/>
      <c r="C244" s="298"/>
      <c r="D244" s="308"/>
      <c r="E244" s="264"/>
      <c r="F244" s="253"/>
      <c r="G244" s="253"/>
    </row>
    <row r="245" spans="1:7" x14ac:dyDescent="0.25">
      <c r="A245" s="264"/>
      <c r="B245" s="294"/>
      <c r="C245" s="298"/>
      <c r="D245" s="308"/>
      <c r="E245" s="264"/>
      <c r="F245" s="253"/>
      <c r="G245" s="253"/>
    </row>
    <row r="246" spans="1:7" x14ac:dyDescent="0.25">
      <c r="A246" s="264"/>
      <c r="B246" s="294"/>
      <c r="C246" s="298"/>
      <c r="D246" s="308"/>
      <c r="E246" s="264"/>
      <c r="F246" s="253"/>
      <c r="G246" s="253"/>
    </row>
    <row r="247" spans="1:7" x14ac:dyDescent="0.25">
      <c r="A247" s="264"/>
      <c r="B247" s="294"/>
      <c r="C247" s="298"/>
      <c r="D247" s="308"/>
      <c r="E247" s="264"/>
      <c r="F247" s="253"/>
      <c r="G247" s="253"/>
    </row>
    <row r="248" spans="1:7" x14ac:dyDescent="0.25">
      <c r="A248" s="264"/>
      <c r="B248" s="294"/>
      <c r="C248" s="298"/>
      <c r="D248" s="308"/>
      <c r="E248" s="264"/>
      <c r="F248" s="253"/>
      <c r="G248" s="253"/>
    </row>
    <row r="249" spans="1:7" x14ac:dyDescent="0.25">
      <c r="A249" s="264"/>
      <c r="B249" s="294"/>
      <c r="C249" s="298"/>
      <c r="D249" s="308"/>
      <c r="E249" s="264"/>
      <c r="F249" s="253"/>
      <c r="G249" s="253"/>
    </row>
    <row r="250" spans="1:7" x14ac:dyDescent="0.25">
      <c r="A250" s="264"/>
      <c r="B250" s="294"/>
      <c r="C250" s="264"/>
      <c r="D250" s="264"/>
      <c r="E250" s="264"/>
      <c r="F250" s="314"/>
      <c r="G250" s="314"/>
    </row>
    <row r="251" spans="1:7" x14ac:dyDescent="0.25">
      <c r="A251" s="264"/>
      <c r="B251" s="294"/>
      <c r="C251" s="264"/>
      <c r="D251" s="264"/>
      <c r="E251" s="264"/>
      <c r="F251" s="314"/>
      <c r="G251" s="314"/>
    </row>
    <row r="252" spans="1:7" x14ac:dyDescent="0.25">
      <c r="A252" s="264"/>
      <c r="B252" s="294"/>
      <c r="C252" s="264"/>
      <c r="D252" s="264"/>
      <c r="E252" s="264"/>
      <c r="F252" s="314"/>
      <c r="G252" s="314"/>
    </row>
    <row r="253" spans="1:7" x14ac:dyDescent="0.25">
      <c r="A253" s="288"/>
      <c r="B253" s="288"/>
      <c r="C253" s="288"/>
      <c r="D253" s="288"/>
      <c r="E253" s="288"/>
      <c r="F253" s="288"/>
      <c r="G253" s="288"/>
    </row>
    <row r="254" spans="1:7" x14ac:dyDescent="0.25">
      <c r="A254" s="264"/>
      <c r="B254" s="264"/>
      <c r="C254" s="252"/>
      <c r="D254" s="264"/>
      <c r="E254" s="309"/>
      <c r="F254" s="309"/>
      <c r="G254" s="309"/>
    </row>
    <row r="255" spans="1:7" x14ac:dyDescent="0.25">
      <c r="A255" s="264"/>
      <c r="B255" s="264"/>
      <c r="C255" s="252"/>
      <c r="D255" s="264"/>
      <c r="E255" s="309"/>
      <c r="F255" s="309"/>
      <c r="G255" s="263"/>
    </row>
    <row r="256" spans="1:7" x14ac:dyDescent="0.25">
      <c r="A256" s="264"/>
      <c r="B256" s="264"/>
      <c r="C256" s="252"/>
      <c r="D256" s="264"/>
      <c r="E256" s="309"/>
      <c r="F256" s="309"/>
      <c r="G256" s="263"/>
    </row>
    <row r="257" spans="1:7" x14ac:dyDescent="0.25">
      <c r="A257" s="264"/>
      <c r="B257" s="266"/>
      <c r="C257" s="252"/>
      <c r="D257" s="265"/>
      <c r="E257" s="265"/>
      <c r="F257" s="274"/>
      <c r="G257" s="274"/>
    </row>
    <row r="258" spans="1:7" x14ac:dyDescent="0.25">
      <c r="A258" s="264"/>
      <c r="B258" s="264"/>
      <c r="C258" s="252"/>
      <c r="D258" s="264"/>
      <c r="E258" s="309"/>
      <c r="F258" s="309"/>
      <c r="G258" s="263"/>
    </row>
    <row r="259" spans="1:7" x14ac:dyDescent="0.25">
      <c r="A259" s="264"/>
      <c r="B259" s="294"/>
      <c r="C259" s="252"/>
      <c r="D259" s="264"/>
      <c r="E259" s="309"/>
      <c r="F259" s="309"/>
      <c r="G259" s="263"/>
    </row>
    <row r="260" spans="1:7" x14ac:dyDescent="0.25">
      <c r="A260" s="264"/>
      <c r="B260" s="294"/>
      <c r="C260" s="315"/>
      <c r="D260" s="264"/>
      <c r="E260" s="309"/>
      <c r="F260" s="309"/>
      <c r="G260" s="263"/>
    </row>
    <row r="261" spans="1:7" x14ac:dyDescent="0.25">
      <c r="A261" s="264"/>
      <c r="B261" s="294"/>
      <c r="C261" s="252"/>
      <c r="D261" s="264"/>
      <c r="E261" s="309"/>
      <c r="F261" s="309"/>
      <c r="G261" s="263"/>
    </row>
    <row r="262" spans="1:7" x14ac:dyDescent="0.25">
      <c r="A262" s="264"/>
      <c r="B262" s="294"/>
      <c r="C262" s="252"/>
      <c r="D262" s="264"/>
      <c r="E262" s="309"/>
      <c r="F262" s="309"/>
      <c r="G262" s="263"/>
    </row>
    <row r="263" spans="1:7" x14ac:dyDescent="0.25">
      <c r="A263" s="264"/>
      <c r="B263" s="294"/>
      <c r="C263" s="252"/>
      <c r="D263" s="264"/>
      <c r="E263" s="309"/>
      <c r="F263" s="309"/>
      <c r="G263" s="263"/>
    </row>
    <row r="264" spans="1:7" x14ac:dyDescent="0.25">
      <c r="A264" s="264"/>
      <c r="B264" s="294"/>
      <c r="C264" s="252"/>
      <c r="D264" s="264"/>
      <c r="E264" s="309"/>
      <c r="F264" s="309"/>
      <c r="G264" s="263"/>
    </row>
    <row r="265" spans="1:7" x14ac:dyDescent="0.25">
      <c r="A265" s="264"/>
      <c r="B265" s="294"/>
      <c r="C265" s="252"/>
      <c r="D265" s="264"/>
      <c r="E265" s="309"/>
      <c r="F265" s="309"/>
      <c r="G265" s="263"/>
    </row>
    <row r="266" spans="1:7" x14ac:dyDescent="0.25">
      <c r="A266" s="264"/>
      <c r="B266" s="294"/>
      <c r="C266" s="252"/>
      <c r="D266" s="264"/>
      <c r="E266" s="309"/>
      <c r="F266" s="309"/>
      <c r="G266" s="263"/>
    </row>
    <row r="267" spans="1:7" x14ac:dyDescent="0.25">
      <c r="A267" s="264"/>
      <c r="B267" s="294"/>
      <c r="C267" s="252"/>
      <c r="D267" s="264"/>
      <c r="E267" s="309"/>
      <c r="F267" s="309"/>
      <c r="G267" s="263"/>
    </row>
    <row r="268" spans="1:7" x14ac:dyDescent="0.25">
      <c r="A268" s="264"/>
      <c r="B268" s="294"/>
      <c r="C268" s="252"/>
      <c r="D268" s="264"/>
      <c r="E268" s="309"/>
      <c r="F268" s="309"/>
      <c r="G268" s="263"/>
    </row>
    <row r="269" spans="1:7" x14ac:dyDescent="0.25">
      <c r="A269" s="264"/>
      <c r="B269" s="294"/>
      <c r="C269" s="252"/>
      <c r="D269" s="264"/>
      <c r="E269" s="309"/>
      <c r="F269" s="309"/>
      <c r="G269" s="263"/>
    </row>
    <row r="270" spans="1:7" x14ac:dyDescent="0.25">
      <c r="A270" s="288"/>
      <c r="B270" s="288"/>
      <c r="C270" s="288"/>
      <c r="D270" s="288"/>
      <c r="E270" s="288"/>
      <c r="F270" s="288"/>
      <c r="G270" s="288"/>
    </row>
    <row r="271" spans="1:7" x14ac:dyDescent="0.25">
      <c r="A271" s="264"/>
      <c r="B271" s="264"/>
      <c r="C271" s="252"/>
      <c r="D271" s="264"/>
      <c r="E271" s="263"/>
      <c r="F271" s="263"/>
      <c r="G271" s="263"/>
    </row>
    <row r="272" spans="1:7" x14ac:dyDescent="0.25">
      <c r="A272" s="264"/>
      <c r="B272" s="264"/>
      <c r="C272" s="252"/>
      <c r="D272" s="264"/>
      <c r="E272" s="263"/>
      <c r="F272" s="263"/>
      <c r="G272" s="263"/>
    </row>
    <row r="273" spans="1:7" x14ac:dyDescent="0.25">
      <c r="A273" s="264"/>
      <c r="B273" s="264"/>
      <c r="C273" s="252"/>
      <c r="D273" s="264"/>
      <c r="E273" s="263"/>
      <c r="F273" s="263"/>
      <c r="G273" s="263"/>
    </row>
    <row r="274" spans="1:7" x14ac:dyDescent="0.25">
      <c r="A274" s="264"/>
      <c r="B274" s="264"/>
      <c r="C274" s="252"/>
      <c r="D274" s="264"/>
      <c r="E274" s="263"/>
      <c r="F274" s="263"/>
      <c r="G274" s="263"/>
    </row>
    <row r="275" spans="1:7" x14ac:dyDescent="0.25">
      <c r="A275" s="264"/>
      <c r="B275" s="264"/>
      <c r="C275" s="252"/>
      <c r="D275" s="264"/>
      <c r="E275" s="263"/>
      <c r="F275" s="263"/>
      <c r="G275" s="263"/>
    </row>
    <row r="276" spans="1:7" x14ac:dyDescent="0.25">
      <c r="A276" s="264"/>
      <c r="B276" s="264"/>
      <c r="C276" s="252"/>
      <c r="D276" s="264"/>
      <c r="E276" s="263"/>
      <c r="F276" s="263"/>
      <c r="G276" s="263"/>
    </row>
    <row r="277" spans="1:7" x14ac:dyDescent="0.25">
      <c r="A277" s="288"/>
      <c r="B277" s="288"/>
      <c r="C277" s="288"/>
      <c r="D277" s="288"/>
      <c r="E277" s="288"/>
      <c r="F277" s="288"/>
      <c r="G277" s="288"/>
    </row>
    <row r="278" spans="1:7" x14ac:dyDescent="0.25">
      <c r="A278" s="264"/>
      <c r="B278" s="266"/>
      <c r="C278" s="264"/>
      <c r="D278" s="264"/>
      <c r="E278" s="267"/>
      <c r="F278" s="267"/>
      <c r="G278" s="267"/>
    </row>
    <row r="279" spans="1:7" x14ac:dyDescent="0.25">
      <c r="A279" s="264"/>
      <c r="B279" s="266"/>
      <c r="C279" s="264"/>
      <c r="D279" s="264"/>
      <c r="E279" s="267"/>
      <c r="F279" s="267"/>
      <c r="G279" s="267"/>
    </row>
    <row r="280" spans="1:7" x14ac:dyDescent="0.25">
      <c r="A280" s="264"/>
      <c r="B280" s="266"/>
      <c r="C280" s="264"/>
      <c r="D280" s="264"/>
      <c r="E280" s="267"/>
      <c r="F280" s="267"/>
      <c r="G280" s="267"/>
    </row>
    <row r="281" spans="1:7" x14ac:dyDescent="0.25">
      <c r="A281" s="264"/>
      <c r="B281" s="266"/>
      <c r="C281" s="264"/>
      <c r="D281" s="264"/>
      <c r="E281" s="267"/>
      <c r="F281" s="267"/>
      <c r="G281" s="267"/>
    </row>
    <row r="282" spans="1:7" x14ac:dyDescent="0.25">
      <c r="A282" s="264"/>
      <c r="B282" s="266"/>
      <c r="C282" s="264"/>
      <c r="D282" s="264"/>
      <c r="E282" s="267"/>
      <c r="F282" s="267"/>
      <c r="G282" s="267"/>
    </row>
    <row r="283" spans="1:7" x14ac:dyDescent="0.25">
      <c r="A283" s="264"/>
      <c r="B283" s="266"/>
      <c r="C283" s="264"/>
      <c r="D283" s="264"/>
      <c r="E283" s="267"/>
      <c r="F283" s="267"/>
      <c r="G283" s="267"/>
    </row>
    <row r="284" spans="1:7" x14ac:dyDescent="0.25">
      <c r="A284" s="264"/>
      <c r="B284" s="266"/>
      <c r="C284" s="264"/>
      <c r="D284" s="264"/>
      <c r="E284" s="267"/>
      <c r="F284" s="267"/>
      <c r="G284" s="267"/>
    </row>
    <row r="285" spans="1:7" x14ac:dyDescent="0.25">
      <c r="A285" s="264"/>
      <c r="B285" s="266"/>
      <c r="C285" s="264"/>
      <c r="D285" s="264"/>
      <c r="E285" s="267"/>
      <c r="F285" s="267"/>
      <c r="G285" s="267"/>
    </row>
    <row r="286" spans="1:7" x14ac:dyDescent="0.25">
      <c r="A286" s="264"/>
      <c r="B286" s="266"/>
      <c r="C286" s="264"/>
      <c r="D286" s="264"/>
      <c r="E286" s="267"/>
      <c r="F286" s="267"/>
      <c r="G286" s="267"/>
    </row>
    <row r="287" spans="1:7" x14ac:dyDescent="0.25">
      <c r="A287" s="264"/>
      <c r="B287" s="266"/>
      <c r="C287" s="264"/>
      <c r="D287" s="264"/>
      <c r="E287" s="267"/>
      <c r="F287" s="267"/>
      <c r="G287" s="267"/>
    </row>
    <row r="288" spans="1:7" x14ac:dyDescent="0.25">
      <c r="A288" s="264"/>
      <c r="B288" s="266"/>
      <c r="C288" s="264"/>
      <c r="D288" s="264"/>
      <c r="E288" s="267"/>
      <c r="F288" s="267"/>
      <c r="G288" s="267"/>
    </row>
    <row r="289" spans="1:7" x14ac:dyDescent="0.25">
      <c r="A289" s="264"/>
      <c r="B289" s="266"/>
      <c r="C289" s="264"/>
      <c r="D289" s="264"/>
      <c r="E289" s="267"/>
      <c r="F289" s="267"/>
      <c r="G289" s="267"/>
    </row>
    <row r="290" spans="1:7" x14ac:dyDescent="0.25">
      <c r="A290" s="264"/>
      <c r="B290" s="266"/>
      <c r="C290" s="264"/>
      <c r="D290" s="264"/>
      <c r="E290" s="267"/>
      <c r="F290" s="267"/>
      <c r="G290" s="267"/>
    </row>
    <row r="291" spans="1:7" x14ac:dyDescent="0.25">
      <c r="A291" s="264"/>
      <c r="B291" s="266"/>
      <c r="C291" s="264"/>
      <c r="D291" s="264"/>
      <c r="E291" s="267"/>
      <c r="F291" s="267"/>
      <c r="G291" s="267"/>
    </row>
    <row r="292" spans="1:7" x14ac:dyDescent="0.25">
      <c r="A292" s="264"/>
      <c r="B292" s="266"/>
      <c r="C292" s="264"/>
      <c r="D292" s="264"/>
      <c r="E292" s="267"/>
      <c r="F292" s="267"/>
      <c r="G292" s="267"/>
    </row>
    <row r="293" spans="1:7" x14ac:dyDescent="0.25">
      <c r="A293" s="264"/>
      <c r="B293" s="266"/>
      <c r="C293" s="264"/>
      <c r="D293" s="264"/>
      <c r="E293" s="267"/>
      <c r="F293" s="267"/>
      <c r="G293" s="267"/>
    </row>
    <row r="294" spans="1:7" x14ac:dyDescent="0.25">
      <c r="A294" s="264"/>
      <c r="B294" s="266"/>
      <c r="C294" s="264"/>
      <c r="D294" s="264"/>
      <c r="E294" s="267"/>
      <c r="F294" s="267"/>
      <c r="G294" s="267"/>
    </row>
    <row r="295" spans="1:7" x14ac:dyDescent="0.25">
      <c r="A295" s="264"/>
      <c r="B295" s="266"/>
      <c r="C295" s="264"/>
      <c r="D295" s="264"/>
      <c r="E295" s="267"/>
      <c r="F295" s="267"/>
      <c r="G295" s="267"/>
    </row>
    <row r="296" spans="1:7" x14ac:dyDescent="0.25">
      <c r="A296" s="264"/>
      <c r="B296" s="266"/>
      <c r="C296" s="264"/>
      <c r="D296" s="264"/>
      <c r="E296" s="267"/>
      <c r="F296" s="267"/>
      <c r="G296" s="267"/>
    </row>
    <row r="297" spans="1:7" x14ac:dyDescent="0.25">
      <c r="A297" s="264"/>
      <c r="B297" s="266"/>
      <c r="C297" s="264"/>
      <c r="D297" s="264"/>
      <c r="E297" s="267"/>
      <c r="F297" s="267"/>
      <c r="G297" s="267"/>
    </row>
    <row r="298" spans="1:7" x14ac:dyDescent="0.25">
      <c r="A298" s="264"/>
      <c r="B298" s="266"/>
      <c r="C298" s="264"/>
      <c r="D298" s="264"/>
      <c r="E298" s="267"/>
      <c r="F298" s="267"/>
      <c r="G298" s="267"/>
    </row>
    <row r="299" spans="1:7" x14ac:dyDescent="0.25">
      <c r="A299" s="264"/>
      <c r="B299" s="266"/>
      <c r="C299" s="264"/>
      <c r="D299" s="264"/>
      <c r="E299" s="267"/>
      <c r="F299" s="267"/>
      <c r="G299" s="267"/>
    </row>
    <row r="300" spans="1:7" x14ac:dyDescent="0.25">
      <c r="A300" s="288"/>
      <c r="B300" s="288"/>
      <c r="C300" s="288"/>
      <c r="D300" s="288"/>
      <c r="E300" s="288"/>
      <c r="F300" s="288"/>
      <c r="G300" s="288"/>
    </row>
    <row r="301" spans="1:7" x14ac:dyDescent="0.25">
      <c r="A301" s="264"/>
      <c r="B301" s="266"/>
      <c r="C301" s="264"/>
      <c r="D301" s="264"/>
      <c r="E301" s="267"/>
      <c r="F301" s="267"/>
      <c r="G301" s="267"/>
    </row>
    <row r="302" spans="1:7" x14ac:dyDescent="0.25">
      <c r="A302" s="264"/>
      <c r="B302" s="266"/>
      <c r="C302" s="264"/>
      <c r="D302" s="264"/>
      <c r="E302" s="267"/>
      <c r="F302" s="267"/>
      <c r="G302" s="267"/>
    </row>
    <row r="303" spans="1:7" x14ac:dyDescent="0.25">
      <c r="A303" s="264"/>
      <c r="B303" s="266"/>
      <c r="C303" s="264"/>
      <c r="D303" s="264"/>
      <c r="E303" s="267"/>
      <c r="F303" s="267"/>
      <c r="G303" s="267"/>
    </row>
    <row r="304" spans="1:7" x14ac:dyDescent="0.25">
      <c r="A304" s="264"/>
      <c r="B304" s="266"/>
      <c r="C304" s="264"/>
      <c r="D304" s="264"/>
      <c r="E304" s="267"/>
      <c r="F304" s="267"/>
      <c r="G304" s="267"/>
    </row>
    <row r="305" spans="1:7" x14ac:dyDescent="0.25">
      <c r="A305" s="264"/>
      <c r="B305" s="266"/>
      <c r="C305" s="264"/>
      <c r="D305" s="264"/>
      <c r="E305" s="267"/>
      <c r="F305" s="267"/>
      <c r="G305" s="267"/>
    </row>
    <row r="306" spans="1:7" x14ac:dyDescent="0.25">
      <c r="A306" s="264"/>
      <c r="B306" s="266"/>
      <c r="C306" s="264"/>
      <c r="D306" s="264"/>
      <c r="E306" s="267"/>
      <c r="F306" s="267"/>
      <c r="G306" s="267"/>
    </row>
    <row r="307" spans="1:7" x14ac:dyDescent="0.25">
      <c r="A307" s="264"/>
      <c r="B307" s="266"/>
      <c r="C307" s="264"/>
      <c r="D307" s="264"/>
      <c r="E307" s="267"/>
      <c r="F307" s="267"/>
      <c r="G307" s="267"/>
    </row>
    <row r="308" spans="1:7" x14ac:dyDescent="0.25">
      <c r="A308" s="264"/>
      <c r="B308" s="266"/>
      <c r="C308" s="264"/>
      <c r="D308" s="264"/>
      <c r="E308" s="267"/>
      <c r="F308" s="267"/>
      <c r="G308" s="267"/>
    </row>
    <row r="309" spans="1:7" x14ac:dyDescent="0.25">
      <c r="A309" s="264"/>
      <c r="B309" s="266"/>
      <c r="C309" s="264"/>
      <c r="D309" s="264"/>
      <c r="E309" s="267"/>
      <c r="F309" s="267"/>
      <c r="G309" s="267"/>
    </row>
    <row r="310" spans="1:7" x14ac:dyDescent="0.25">
      <c r="A310" s="264"/>
      <c r="B310" s="266"/>
      <c r="C310" s="264"/>
      <c r="D310" s="264"/>
      <c r="E310" s="267"/>
      <c r="F310" s="267"/>
      <c r="G310" s="267"/>
    </row>
    <row r="311" spans="1:7" x14ac:dyDescent="0.25">
      <c r="A311" s="264"/>
      <c r="B311" s="266"/>
      <c r="C311" s="264"/>
      <c r="D311" s="264"/>
      <c r="E311" s="267"/>
      <c r="F311" s="267"/>
      <c r="G311" s="267"/>
    </row>
    <row r="312" spans="1:7" x14ac:dyDescent="0.25">
      <c r="A312" s="264"/>
      <c r="B312" s="266"/>
      <c r="C312" s="264"/>
      <c r="D312" s="264"/>
      <c r="E312" s="267"/>
      <c r="F312" s="267"/>
      <c r="G312" s="267"/>
    </row>
    <row r="313" spans="1:7" x14ac:dyDescent="0.25">
      <c r="A313" s="264"/>
      <c r="B313" s="266"/>
      <c r="C313" s="264"/>
      <c r="D313" s="264"/>
      <c r="E313" s="267"/>
      <c r="F313" s="267"/>
      <c r="G313" s="267"/>
    </row>
    <row r="314" spans="1:7" x14ac:dyDescent="0.25">
      <c r="A314" s="288"/>
      <c r="B314" s="288"/>
      <c r="C314" s="288"/>
      <c r="D314" s="288"/>
      <c r="E314" s="288"/>
      <c r="F314" s="288"/>
      <c r="G314" s="288"/>
    </row>
    <row r="315" spans="1:7" x14ac:dyDescent="0.25">
      <c r="A315" s="264"/>
      <c r="B315" s="266"/>
      <c r="C315" s="264"/>
      <c r="D315" s="264"/>
      <c r="E315" s="267"/>
      <c r="F315" s="267"/>
      <c r="G315" s="267"/>
    </row>
    <row r="316" spans="1:7" x14ac:dyDescent="0.25">
      <c r="A316" s="264"/>
      <c r="B316" s="262"/>
      <c r="C316" s="264"/>
      <c r="D316" s="264"/>
      <c r="E316" s="267"/>
      <c r="F316" s="267"/>
      <c r="G316" s="267"/>
    </row>
    <row r="317" spans="1:7" x14ac:dyDescent="0.25">
      <c r="A317" s="264"/>
      <c r="B317" s="266"/>
      <c r="C317" s="264"/>
      <c r="D317" s="264"/>
      <c r="E317" s="267"/>
      <c r="F317" s="267"/>
      <c r="G317" s="267"/>
    </row>
    <row r="318" spans="1:7" x14ac:dyDescent="0.25">
      <c r="A318" s="264"/>
      <c r="B318" s="266"/>
      <c r="C318" s="264"/>
      <c r="D318" s="264"/>
      <c r="E318" s="267"/>
      <c r="F318" s="267"/>
      <c r="G318" s="267"/>
    </row>
    <row r="319" spans="1:7" x14ac:dyDescent="0.25">
      <c r="A319" s="264"/>
      <c r="B319" s="266"/>
      <c r="C319" s="264"/>
      <c r="D319" s="264"/>
      <c r="E319" s="267"/>
      <c r="F319" s="267"/>
      <c r="G319" s="267"/>
    </row>
    <row r="320" spans="1:7" x14ac:dyDescent="0.25">
      <c r="A320" s="264"/>
      <c r="B320" s="266"/>
      <c r="C320" s="264"/>
      <c r="D320" s="264"/>
      <c r="E320" s="267"/>
      <c r="F320" s="267"/>
      <c r="G320" s="267"/>
    </row>
    <row r="321" spans="1:7" x14ac:dyDescent="0.25">
      <c r="A321" s="264"/>
      <c r="B321" s="266"/>
      <c r="C321" s="264"/>
      <c r="D321" s="264"/>
      <c r="E321" s="267"/>
      <c r="F321" s="267"/>
      <c r="G321" s="267"/>
    </row>
    <row r="322" spans="1:7" x14ac:dyDescent="0.25">
      <c r="A322" s="264"/>
      <c r="B322" s="266"/>
      <c r="C322" s="264"/>
      <c r="D322" s="264"/>
      <c r="E322" s="267"/>
      <c r="F322" s="267"/>
      <c r="G322" s="267"/>
    </row>
    <row r="323" spans="1:7" x14ac:dyDescent="0.25">
      <c r="A323" s="264"/>
      <c r="B323" s="266"/>
      <c r="C323" s="264"/>
      <c r="D323" s="264"/>
      <c r="E323" s="267"/>
      <c r="F323" s="267"/>
      <c r="G323" s="267"/>
    </row>
    <row r="324" spans="1:7" x14ac:dyDescent="0.25">
      <c r="A324" s="288"/>
      <c r="B324" s="288"/>
      <c r="C324" s="288"/>
      <c r="D324" s="288"/>
      <c r="E324" s="288"/>
      <c r="F324" s="288"/>
      <c r="G324" s="288"/>
    </row>
    <row r="325" spans="1:7" x14ac:dyDescent="0.25">
      <c r="A325" s="264"/>
      <c r="B325" s="266"/>
      <c r="C325" s="264"/>
      <c r="D325" s="264"/>
      <c r="E325" s="267"/>
      <c r="F325" s="267"/>
      <c r="G325" s="267"/>
    </row>
    <row r="326" spans="1:7" x14ac:dyDescent="0.25">
      <c r="A326" s="264"/>
      <c r="B326" s="262"/>
      <c r="C326" s="264"/>
      <c r="D326" s="264"/>
      <c r="E326" s="267"/>
      <c r="F326" s="267"/>
      <c r="G326" s="267"/>
    </row>
    <row r="327" spans="1:7" x14ac:dyDescent="0.25">
      <c r="A327" s="264"/>
      <c r="B327" s="266"/>
      <c r="C327" s="264"/>
      <c r="D327" s="264"/>
      <c r="E327" s="267"/>
      <c r="F327" s="267"/>
      <c r="G327" s="267"/>
    </row>
    <row r="328" spans="1:7" x14ac:dyDescent="0.25">
      <c r="A328" s="264"/>
      <c r="B328" s="264"/>
      <c r="C328" s="264"/>
      <c r="D328" s="264"/>
      <c r="E328" s="267"/>
      <c r="F328" s="267"/>
      <c r="G328" s="267"/>
    </row>
    <row r="329" spans="1:7" x14ac:dyDescent="0.25">
      <c r="A329" s="264"/>
      <c r="B329" s="266"/>
      <c r="C329" s="264"/>
      <c r="D329" s="264"/>
      <c r="E329" s="267"/>
      <c r="F329" s="267"/>
      <c r="G329" s="267"/>
    </row>
    <row r="330" spans="1:7" x14ac:dyDescent="0.25">
      <c r="A330" s="264"/>
      <c r="B330" s="264"/>
      <c r="C330" s="252"/>
      <c r="D330" s="264"/>
      <c r="E330" s="263"/>
      <c r="F330" s="263"/>
      <c r="G330" s="263"/>
    </row>
    <row r="331" spans="1:7" x14ac:dyDescent="0.25">
      <c r="A331" s="264"/>
      <c r="B331" s="264"/>
      <c r="C331" s="252"/>
      <c r="D331" s="264"/>
      <c r="E331" s="263"/>
      <c r="F331" s="263"/>
      <c r="G331" s="263"/>
    </row>
    <row r="332" spans="1:7" x14ac:dyDescent="0.25">
      <c r="A332" s="264"/>
      <c r="B332" s="264"/>
      <c r="C332" s="252"/>
      <c r="D332" s="264"/>
      <c r="E332" s="263"/>
      <c r="F332" s="263"/>
      <c r="G332" s="263"/>
    </row>
    <row r="333" spans="1:7" x14ac:dyDescent="0.25">
      <c r="A333" s="264"/>
      <c r="B333" s="264"/>
      <c r="C333" s="252"/>
      <c r="D333" s="264"/>
      <c r="E333" s="263"/>
      <c r="F333" s="263"/>
      <c r="G333" s="263"/>
    </row>
    <row r="334" spans="1:7" x14ac:dyDescent="0.25">
      <c r="A334" s="264"/>
      <c r="B334" s="264"/>
      <c r="C334" s="252"/>
      <c r="D334" s="264"/>
      <c r="E334" s="263"/>
      <c r="F334" s="263"/>
      <c r="G334" s="263"/>
    </row>
    <row r="335" spans="1:7" x14ac:dyDescent="0.25">
      <c r="A335" s="264"/>
      <c r="B335" s="264"/>
      <c r="C335" s="252"/>
      <c r="D335" s="264"/>
      <c r="E335" s="263"/>
      <c r="F335" s="263"/>
      <c r="G335" s="263"/>
    </row>
    <row r="336" spans="1:7" x14ac:dyDescent="0.25">
      <c r="A336" s="264"/>
      <c r="B336" s="264"/>
      <c r="C336" s="252"/>
      <c r="D336" s="264"/>
      <c r="E336" s="263"/>
      <c r="F336" s="263"/>
      <c r="G336" s="263"/>
    </row>
    <row r="337" spans="1:7" x14ac:dyDescent="0.25">
      <c r="A337" s="264"/>
      <c r="B337" s="264"/>
      <c r="C337" s="252"/>
      <c r="D337" s="264"/>
      <c r="E337" s="263"/>
      <c r="F337" s="263"/>
      <c r="G337" s="263"/>
    </row>
    <row r="338" spans="1:7" x14ac:dyDescent="0.25">
      <c r="A338" s="264"/>
      <c r="B338" s="264"/>
      <c r="C338" s="252"/>
      <c r="D338" s="264"/>
      <c r="E338" s="263"/>
      <c r="F338" s="263"/>
      <c r="G338" s="263"/>
    </row>
    <row r="339" spans="1:7" x14ac:dyDescent="0.25">
      <c r="A339" s="264"/>
      <c r="B339" s="264"/>
      <c r="C339" s="252"/>
      <c r="D339" s="264"/>
      <c r="E339" s="263"/>
      <c r="F339" s="263"/>
      <c r="G339" s="263"/>
    </row>
    <row r="340" spans="1:7" x14ac:dyDescent="0.25">
      <c r="A340" s="264"/>
      <c r="B340" s="264"/>
      <c r="C340" s="252"/>
      <c r="D340" s="264"/>
      <c r="E340" s="263"/>
      <c r="F340" s="263"/>
      <c r="G340" s="263"/>
    </row>
    <row r="341" spans="1:7" x14ac:dyDescent="0.25">
      <c r="A341" s="264"/>
      <c r="B341" s="264"/>
      <c r="C341" s="252"/>
      <c r="D341" s="264"/>
      <c r="E341" s="263"/>
      <c r="F341" s="263"/>
      <c r="G341" s="263"/>
    </row>
    <row r="342" spans="1:7" x14ac:dyDescent="0.25">
      <c r="A342" s="264"/>
      <c r="B342" s="264"/>
      <c r="C342" s="252"/>
      <c r="D342" s="264"/>
      <c r="E342" s="263"/>
      <c r="F342" s="263"/>
      <c r="G342" s="263"/>
    </row>
    <row r="343" spans="1:7" x14ac:dyDescent="0.25">
      <c r="A343" s="264"/>
      <c r="B343" s="264"/>
      <c r="C343" s="252"/>
      <c r="D343" s="264"/>
      <c r="E343" s="263"/>
      <c r="F343" s="263"/>
      <c r="G343" s="263"/>
    </row>
    <row r="344" spans="1:7" x14ac:dyDescent="0.25">
      <c r="A344" s="264"/>
      <c r="B344" s="264"/>
      <c r="C344" s="252"/>
      <c r="D344" s="264"/>
      <c r="E344" s="263"/>
      <c r="F344" s="263"/>
      <c r="G344" s="263"/>
    </row>
    <row r="345" spans="1:7" x14ac:dyDescent="0.25">
      <c r="A345" s="264"/>
      <c r="B345" s="264"/>
      <c r="C345" s="252"/>
      <c r="D345" s="264"/>
      <c r="E345" s="263"/>
      <c r="F345" s="263"/>
      <c r="G345" s="263"/>
    </row>
    <row r="346" spans="1:7" x14ac:dyDescent="0.25">
      <c r="A346" s="264"/>
      <c r="B346" s="264"/>
      <c r="C346" s="252"/>
      <c r="D346" s="264"/>
      <c r="E346" s="263"/>
      <c r="F346" s="263"/>
      <c r="G346" s="263"/>
    </row>
    <row r="347" spans="1:7" x14ac:dyDescent="0.25">
      <c r="A347" s="264"/>
      <c r="B347" s="264"/>
      <c r="C347" s="252"/>
      <c r="D347" s="264"/>
      <c r="E347" s="263"/>
      <c r="F347" s="263"/>
      <c r="G347" s="263"/>
    </row>
    <row r="348" spans="1:7" x14ac:dyDescent="0.25">
      <c r="A348" s="264"/>
      <c r="B348" s="264"/>
      <c r="C348" s="252"/>
      <c r="D348" s="264"/>
      <c r="E348" s="263"/>
      <c r="F348" s="263"/>
      <c r="G348" s="263"/>
    </row>
    <row r="349" spans="1:7" x14ac:dyDescent="0.25">
      <c r="A349" s="264"/>
      <c r="B349" s="264"/>
      <c r="C349" s="252"/>
      <c r="D349" s="264"/>
      <c r="E349" s="263"/>
      <c r="F349" s="263"/>
      <c r="G349" s="263"/>
    </row>
    <row r="350" spans="1:7" x14ac:dyDescent="0.25">
      <c r="A350" s="264"/>
      <c r="B350" s="264"/>
      <c r="C350" s="252"/>
      <c r="D350" s="264"/>
      <c r="E350" s="263"/>
      <c r="F350" s="263"/>
      <c r="G350" s="263"/>
    </row>
    <row r="351" spans="1:7" x14ac:dyDescent="0.25">
      <c r="A351" s="264"/>
      <c r="B351" s="264"/>
      <c r="C351" s="252"/>
      <c r="D351" s="264"/>
      <c r="E351" s="263"/>
      <c r="F351" s="263"/>
      <c r="G351" s="263"/>
    </row>
    <row r="352" spans="1:7" x14ac:dyDescent="0.25">
      <c r="A352" s="264"/>
      <c r="B352" s="264"/>
      <c r="C352" s="252"/>
      <c r="D352" s="264"/>
      <c r="E352" s="263"/>
      <c r="F352" s="263"/>
      <c r="G352" s="263"/>
    </row>
    <row r="353" spans="1:7" x14ac:dyDescent="0.25">
      <c r="A353" s="264"/>
      <c r="B353" s="264"/>
      <c r="C353" s="252"/>
      <c r="D353" s="264"/>
      <c r="E353" s="263"/>
      <c r="F353" s="263"/>
      <c r="G353" s="263"/>
    </row>
    <row r="354" spans="1:7" x14ac:dyDescent="0.25">
      <c r="A354" s="264"/>
      <c r="B354" s="264"/>
      <c r="C354" s="252"/>
      <c r="D354" s="264"/>
      <c r="E354" s="263"/>
      <c r="F354" s="263"/>
      <c r="G354" s="263"/>
    </row>
    <row r="355" spans="1:7" x14ac:dyDescent="0.25">
      <c r="A355" s="264"/>
      <c r="B355" s="264"/>
      <c r="C355" s="252"/>
      <c r="D355" s="264"/>
      <c r="E355" s="263"/>
      <c r="F355" s="263"/>
      <c r="G355" s="263"/>
    </row>
    <row r="356" spans="1:7" x14ac:dyDescent="0.25">
      <c r="A356" s="264"/>
      <c r="B356" s="264"/>
      <c r="C356" s="252"/>
      <c r="D356" s="264"/>
      <c r="E356" s="263"/>
      <c r="F356" s="263"/>
      <c r="G356" s="263"/>
    </row>
    <row r="357" spans="1:7" x14ac:dyDescent="0.25">
      <c r="A357" s="264"/>
      <c r="B357" s="264"/>
      <c r="C357" s="252"/>
      <c r="D357" s="264"/>
      <c r="E357" s="263"/>
      <c r="F357" s="263"/>
      <c r="G357" s="263"/>
    </row>
    <row r="358" spans="1:7" x14ac:dyDescent="0.25">
      <c r="A358" s="264"/>
      <c r="B358" s="264"/>
      <c r="C358" s="252"/>
      <c r="D358" s="264"/>
      <c r="E358" s="263"/>
      <c r="F358" s="263"/>
      <c r="G358" s="263"/>
    </row>
    <row r="359" spans="1:7" x14ac:dyDescent="0.25">
      <c r="A359" s="264"/>
      <c r="B359" s="264"/>
      <c r="C359" s="252"/>
      <c r="D359" s="264"/>
      <c r="E359" s="263"/>
      <c r="F359" s="263"/>
      <c r="G359" s="263"/>
    </row>
    <row r="360" spans="1:7" x14ac:dyDescent="0.25">
      <c r="A360" s="264"/>
      <c r="B360" s="264"/>
      <c r="C360" s="252"/>
      <c r="D360" s="264"/>
      <c r="E360" s="263"/>
      <c r="F360" s="263"/>
      <c r="G360" s="263"/>
    </row>
    <row r="361" spans="1:7" x14ac:dyDescent="0.25">
      <c r="A361" s="264"/>
      <c r="B361" s="264"/>
      <c r="C361" s="252"/>
      <c r="D361" s="264"/>
      <c r="E361" s="263"/>
      <c r="F361" s="263"/>
      <c r="G361" s="263"/>
    </row>
    <row r="362" spans="1:7" x14ac:dyDescent="0.25">
      <c r="A362" s="264"/>
      <c r="B362" s="264"/>
      <c r="C362" s="252"/>
      <c r="D362" s="264"/>
      <c r="E362" s="263"/>
      <c r="F362" s="263"/>
      <c r="G362" s="263"/>
    </row>
    <row r="363" spans="1:7" x14ac:dyDescent="0.25">
      <c r="A363" s="264"/>
      <c r="B363" s="264"/>
      <c r="C363" s="252"/>
      <c r="D363" s="264"/>
      <c r="E363" s="263"/>
      <c r="F363" s="263"/>
      <c r="G363" s="263"/>
    </row>
    <row r="364" spans="1:7" x14ac:dyDescent="0.25">
      <c r="A364" s="264"/>
      <c r="B364" s="264"/>
      <c r="C364" s="252"/>
      <c r="D364" s="264"/>
      <c r="E364" s="263"/>
      <c r="F364" s="263"/>
      <c r="G364" s="263"/>
    </row>
    <row r="365" spans="1:7" x14ac:dyDescent="0.25">
      <c r="A365" s="264"/>
      <c r="B365" s="264"/>
      <c r="C365" s="252"/>
      <c r="D365" s="264"/>
      <c r="E365" s="263"/>
      <c r="F365" s="263"/>
      <c r="G365" s="263"/>
    </row>
    <row r="366" spans="1:7" x14ac:dyDescent="0.25">
      <c r="A366" s="264"/>
      <c r="B366" s="264"/>
      <c r="C366" s="252"/>
      <c r="D366" s="264"/>
      <c r="E366" s="263"/>
      <c r="F366" s="263"/>
      <c r="G366" s="263"/>
    </row>
    <row r="367" spans="1:7" x14ac:dyDescent="0.25">
      <c r="A367" s="264"/>
      <c r="B367" s="264"/>
      <c r="C367" s="252"/>
      <c r="D367" s="264"/>
      <c r="E367" s="263"/>
      <c r="F367" s="263"/>
      <c r="G367" s="263"/>
    </row>
    <row r="368" spans="1:7" x14ac:dyDescent="0.25">
      <c r="A368" s="264"/>
      <c r="B368" s="264"/>
      <c r="C368" s="252"/>
      <c r="D368" s="264"/>
      <c r="E368" s="263"/>
      <c r="F368" s="263"/>
      <c r="G368" s="263"/>
    </row>
    <row r="369" spans="1:7" x14ac:dyDescent="0.25">
      <c r="A369" s="264"/>
      <c r="B369" s="264"/>
      <c r="C369" s="252"/>
      <c r="D369" s="264"/>
      <c r="E369" s="263"/>
      <c r="F369" s="263"/>
      <c r="G369" s="263"/>
    </row>
    <row r="370" spans="1:7" x14ac:dyDescent="0.25">
      <c r="A370" s="264"/>
      <c r="B370" s="264"/>
      <c r="C370" s="252"/>
      <c r="D370" s="264"/>
      <c r="E370" s="263"/>
      <c r="F370" s="263"/>
      <c r="G370" s="263"/>
    </row>
    <row r="371" spans="1:7" x14ac:dyDescent="0.25">
      <c r="A371" s="264"/>
      <c r="B371" s="264"/>
      <c r="C371" s="252"/>
      <c r="D371" s="264"/>
      <c r="E371" s="263"/>
      <c r="F371" s="263"/>
      <c r="G371" s="263"/>
    </row>
    <row r="372" spans="1:7" x14ac:dyDescent="0.25">
      <c r="A372" s="264"/>
      <c r="B372" s="264"/>
      <c r="C372" s="252"/>
      <c r="D372" s="264"/>
      <c r="E372" s="263"/>
      <c r="F372" s="263"/>
      <c r="G372" s="263"/>
    </row>
    <row r="373" spans="1:7" x14ac:dyDescent="0.25">
      <c r="A373" s="264"/>
      <c r="B373" s="264"/>
      <c r="C373" s="252"/>
      <c r="D373" s="264"/>
      <c r="E373" s="263"/>
      <c r="F373" s="263"/>
      <c r="G373" s="263"/>
    </row>
    <row r="374" spans="1:7" x14ac:dyDescent="0.25">
      <c r="A374" s="264"/>
      <c r="B374" s="264"/>
      <c r="C374" s="252"/>
      <c r="D374" s="264"/>
      <c r="E374" s="263"/>
      <c r="F374" s="263"/>
      <c r="G374" s="263"/>
    </row>
    <row r="375" spans="1:7" x14ac:dyDescent="0.25">
      <c r="A375" s="264"/>
      <c r="B375" s="264"/>
      <c r="C375" s="252"/>
      <c r="D375" s="264"/>
      <c r="E375" s="263"/>
      <c r="F375" s="263"/>
      <c r="G375" s="263"/>
    </row>
    <row r="376" spans="1:7" x14ac:dyDescent="0.25">
      <c r="A376" s="264"/>
      <c r="B376" s="264"/>
      <c r="C376" s="252"/>
      <c r="D376" s="264"/>
      <c r="E376" s="263"/>
      <c r="F376" s="263"/>
      <c r="G376" s="263"/>
    </row>
    <row r="377" spans="1:7" x14ac:dyDescent="0.25">
      <c r="A377" s="264"/>
      <c r="B377" s="264"/>
      <c r="C377" s="252"/>
      <c r="D377" s="264"/>
      <c r="E377" s="263"/>
      <c r="F377" s="263"/>
      <c r="G377" s="263"/>
    </row>
    <row r="378" spans="1:7" x14ac:dyDescent="0.25">
      <c r="A378" s="264"/>
      <c r="B378" s="264"/>
      <c r="C378" s="252"/>
      <c r="D378" s="264"/>
      <c r="E378" s="263"/>
      <c r="F378" s="263"/>
      <c r="G378" s="263"/>
    </row>
    <row r="379" spans="1:7" x14ac:dyDescent="0.25">
      <c r="A379" s="264"/>
      <c r="B379" s="264"/>
      <c r="C379" s="252"/>
      <c r="D379" s="264"/>
      <c r="E379" s="263"/>
      <c r="F379" s="263"/>
      <c r="G379" s="263"/>
    </row>
    <row r="380" spans="1:7" ht="18.75" x14ac:dyDescent="0.25">
      <c r="A380" s="304"/>
      <c r="B380" s="305"/>
      <c r="C380" s="304"/>
      <c r="D380" s="304"/>
      <c r="E380" s="304"/>
      <c r="F380" s="304"/>
      <c r="G380" s="304"/>
    </row>
    <row r="381" spans="1:7" x14ac:dyDescent="0.25">
      <c r="A381" s="288"/>
      <c r="B381" s="288"/>
      <c r="C381" s="288"/>
      <c r="D381" s="288"/>
      <c r="E381" s="288"/>
      <c r="F381" s="288"/>
      <c r="G381" s="288"/>
    </row>
    <row r="382" spans="1:7" x14ac:dyDescent="0.25">
      <c r="A382" s="264"/>
      <c r="B382" s="264"/>
      <c r="C382" s="298"/>
      <c r="D382" s="265"/>
      <c r="E382" s="265"/>
      <c r="F382" s="274"/>
      <c r="G382" s="274"/>
    </row>
    <row r="383" spans="1:7" x14ac:dyDescent="0.25">
      <c r="A383" s="265"/>
      <c r="B383" s="264"/>
      <c r="C383" s="264"/>
      <c r="D383" s="265"/>
      <c r="E383" s="265"/>
      <c r="F383" s="274"/>
      <c r="G383" s="274"/>
    </row>
    <row r="384" spans="1:7" x14ac:dyDescent="0.25">
      <c r="A384" s="264"/>
      <c r="B384" s="264"/>
      <c r="C384" s="264"/>
      <c r="D384" s="265"/>
      <c r="E384" s="265"/>
      <c r="F384" s="274"/>
      <c r="G384" s="274"/>
    </row>
    <row r="385" spans="1:7" x14ac:dyDescent="0.25">
      <c r="A385" s="264"/>
      <c r="B385" s="266"/>
      <c r="C385" s="298"/>
      <c r="D385" s="298"/>
      <c r="E385" s="265"/>
      <c r="F385" s="253"/>
      <c r="G385" s="253"/>
    </row>
    <row r="386" spans="1:7" x14ac:dyDescent="0.25">
      <c r="A386" s="264"/>
      <c r="B386" s="266"/>
      <c r="C386" s="298"/>
      <c r="D386" s="298"/>
      <c r="E386" s="265"/>
      <c r="F386" s="253"/>
      <c r="G386" s="253"/>
    </row>
    <row r="387" spans="1:7" x14ac:dyDescent="0.25">
      <c r="A387" s="264"/>
      <c r="B387" s="266"/>
      <c r="C387" s="298"/>
      <c r="D387" s="298"/>
      <c r="E387" s="265"/>
      <c r="F387" s="253"/>
      <c r="G387" s="253"/>
    </row>
    <row r="388" spans="1:7" x14ac:dyDescent="0.25">
      <c r="A388" s="264"/>
      <c r="B388" s="266"/>
      <c r="C388" s="298"/>
      <c r="D388" s="298"/>
      <c r="E388" s="265"/>
      <c r="F388" s="253"/>
      <c r="G388" s="253"/>
    </row>
    <row r="389" spans="1:7" x14ac:dyDescent="0.25">
      <c r="A389" s="264"/>
      <c r="B389" s="266"/>
      <c r="C389" s="298"/>
      <c r="D389" s="298"/>
      <c r="E389" s="265"/>
      <c r="F389" s="253"/>
      <c r="G389" s="253"/>
    </row>
    <row r="390" spans="1:7" x14ac:dyDescent="0.25">
      <c r="A390" s="264"/>
      <c r="B390" s="266"/>
      <c r="C390" s="298"/>
      <c r="D390" s="298"/>
      <c r="E390" s="265"/>
      <c r="F390" s="253"/>
      <c r="G390" s="253"/>
    </row>
    <row r="391" spans="1:7" x14ac:dyDescent="0.25">
      <c r="A391" s="264"/>
      <c r="B391" s="266"/>
      <c r="C391" s="298"/>
      <c r="D391" s="298"/>
      <c r="E391" s="265"/>
      <c r="F391" s="253"/>
      <c r="G391" s="253"/>
    </row>
    <row r="392" spans="1:7" x14ac:dyDescent="0.25">
      <c r="A392" s="264"/>
      <c r="B392" s="266"/>
      <c r="C392" s="298"/>
      <c r="D392" s="308"/>
      <c r="E392" s="265"/>
      <c r="F392" s="253"/>
      <c r="G392" s="253"/>
    </row>
    <row r="393" spans="1:7" x14ac:dyDescent="0.25">
      <c r="A393" s="264"/>
      <c r="B393" s="266"/>
      <c r="C393" s="298"/>
      <c r="D393" s="308"/>
      <c r="E393" s="265"/>
      <c r="F393" s="253"/>
      <c r="G393" s="253"/>
    </row>
    <row r="394" spans="1:7" x14ac:dyDescent="0.25">
      <c r="A394" s="264"/>
      <c r="B394" s="266"/>
      <c r="C394" s="298"/>
      <c r="D394" s="308"/>
      <c r="E394" s="266"/>
      <c r="F394" s="253"/>
      <c r="G394" s="253"/>
    </row>
    <row r="395" spans="1:7" x14ac:dyDescent="0.25">
      <c r="A395" s="264"/>
      <c r="B395" s="266"/>
      <c r="C395" s="298"/>
      <c r="D395" s="308"/>
      <c r="E395" s="266"/>
      <c r="F395" s="253"/>
      <c r="G395" s="253"/>
    </row>
    <row r="396" spans="1:7" x14ac:dyDescent="0.25">
      <c r="A396" s="264"/>
      <c r="B396" s="266"/>
      <c r="C396" s="298"/>
      <c r="D396" s="308"/>
      <c r="E396" s="266"/>
      <c r="F396" s="253"/>
      <c r="G396" s="253"/>
    </row>
    <row r="397" spans="1:7" x14ac:dyDescent="0.25">
      <c r="A397" s="264"/>
      <c r="B397" s="266"/>
      <c r="C397" s="298"/>
      <c r="D397" s="308"/>
      <c r="E397" s="266"/>
      <c r="F397" s="253"/>
      <c r="G397" s="253"/>
    </row>
    <row r="398" spans="1:7" x14ac:dyDescent="0.25">
      <c r="A398" s="264"/>
      <c r="B398" s="266"/>
      <c r="C398" s="298"/>
      <c r="D398" s="308"/>
      <c r="E398" s="266"/>
      <c r="F398" s="253"/>
      <c r="G398" s="253"/>
    </row>
    <row r="399" spans="1:7" x14ac:dyDescent="0.25">
      <c r="A399" s="264"/>
      <c r="B399" s="266"/>
      <c r="C399" s="298"/>
      <c r="D399" s="308"/>
      <c r="E399" s="266"/>
      <c r="F399" s="253"/>
      <c r="G399" s="253"/>
    </row>
    <row r="400" spans="1:7" x14ac:dyDescent="0.25">
      <c r="A400" s="264"/>
      <c r="B400" s="266"/>
      <c r="C400" s="298"/>
      <c r="D400" s="308"/>
      <c r="E400" s="264"/>
      <c r="F400" s="253"/>
      <c r="G400" s="253"/>
    </row>
    <row r="401" spans="1:7" x14ac:dyDescent="0.25">
      <c r="A401" s="264"/>
      <c r="B401" s="266"/>
      <c r="C401" s="298"/>
      <c r="D401" s="308"/>
      <c r="E401" s="309"/>
      <c r="F401" s="253"/>
      <c r="G401" s="253"/>
    </row>
    <row r="402" spans="1:7" x14ac:dyDescent="0.25">
      <c r="A402" s="264"/>
      <c r="B402" s="266"/>
      <c r="C402" s="298"/>
      <c r="D402" s="308"/>
      <c r="E402" s="309"/>
      <c r="F402" s="253"/>
      <c r="G402" s="253"/>
    </row>
    <row r="403" spans="1:7" x14ac:dyDescent="0.25">
      <c r="A403" s="264"/>
      <c r="B403" s="266"/>
      <c r="C403" s="298"/>
      <c r="D403" s="308"/>
      <c r="E403" s="309"/>
      <c r="F403" s="253"/>
      <c r="G403" s="253"/>
    </row>
    <row r="404" spans="1:7" x14ac:dyDescent="0.25">
      <c r="A404" s="264"/>
      <c r="B404" s="266"/>
      <c r="C404" s="298"/>
      <c r="D404" s="308"/>
      <c r="E404" s="309"/>
      <c r="F404" s="253"/>
      <c r="G404" s="253"/>
    </row>
    <row r="405" spans="1:7" x14ac:dyDescent="0.25">
      <c r="A405" s="264"/>
      <c r="B405" s="266"/>
      <c r="C405" s="298"/>
      <c r="D405" s="308"/>
      <c r="E405" s="309"/>
      <c r="F405" s="253"/>
      <c r="G405" s="253"/>
    </row>
    <row r="406" spans="1:7" x14ac:dyDescent="0.25">
      <c r="A406" s="264"/>
      <c r="B406" s="266"/>
      <c r="C406" s="298"/>
      <c r="D406" s="308"/>
      <c r="E406" s="309"/>
      <c r="F406" s="253"/>
      <c r="G406" s="253"/>
    </row>
    <row r="407" spans="1:7" x14ac:dyDescent="0.25">
      <c r="A407" s="264"/>
      <c r="B407" s="266"/>
      <c r="C407" s="298"/>
      <c r="D407" s="308"/>
      <c r="E407" s="309"/>
      <c r="F407" s="253"/>
      <c r="G407" s="253"/>
    </row>
    <row r="408" spans="1:7" x14ac:dyDescent="0.25">
      <c r="A408" s="264"/>
      <c r="B408" s="266"/>
      <c r="C408" s="298"/>
      <c r="D408" s="308"/>
      <c r="E408" s="309"/>
      <c r="F408" s="253"/>
      <c r="G408" s="253"/>
    </row>
    <row r="409" spans="1:7" x14ac:dyDescent="0.25">
      <c r="A409" s="264"/>
      <c r="B409" s="310"/>
      <c r="C409" s="311"/>
      <c r="D409" s="312"/>
      <c r="E409" s="309"/>
      <c r="F409" s="313"/>
      <c r="G409" s="313"/>
    </row>
    <row r="410" spans="1:7" x14ac:dyDescent="0.25">
      <c r="A410" s="288"/>
      <c r="B410" s="288"/>
      <c r="C410" s="288"/>
      <c r="D410" s="288"/>
      <c r="E410" s="288"/>
      <c r="F410" s="288"/>
      <c r="G410" s="288"/>
    </row>
    <row r="411" spans="1:7" x14ac:dyDescent="0.25">
      <c r="A411" s="264"/>
      <c r="B411" s="264"/>
      <c r="C411" s="252"/>
      <c r="D411" s="264"/>
      <c r="E411" s="264"/>
      <c r="F411" s="264"/>
      <c r="G411" s="264"/>
    </row>
    <row r="412" spans="1:7" x14ac:dyDescent="0.25">
      <c r="A412" s="264"/>
      <c r="B412" s="264"/>
      <c r="C412" s="264"/>
      <c r="D412" s="264"/>
      <c r="E412" s="264"/>
      <c r="F412" s="264"/>
      <c r="G412" s="264"/>
    </row>
    <row r="413" spans="1:7" x14ac:dyDescent="0.25">
      <c r="A413" s="264"/>
      <c r="B413" s="266"/>
      <c r="C413" s="264"/>
      <c r="D413" s="264"/>
      <c r="E413" s="264"/>
      <c r="F413" s="264"/>
      <c r="G413" s="264"/>
    </row>
    <row r="414" spans="1:7" x14ac:dyDescent="0.25">
      <c r="A414" s="264"/>
      <c r="B414" s="264"/>
      <c r="C414" s="298"/>
      <c r="D414" s="308"/>
      <c r="E414" s="264"/>
      <c r="F414" s="253"/>
      <c r="G414" s="253"/>
    </row>
    <row r="415" spans="1:7" x14ac:dyDescent="0.25">
      <c r="A415" s="264"/>
      <c r="B415" s="264"/>
      <c r="C415" s="298"/>
      <c r="D415" s="308"/>
      <c r="E415" s="264"/>
      <c r="F415" s="253"/>
      <c r="G415" s="253"/>
    </row>
    <row r="416" spans="1:7" x14ac:dyDescent="0.25">
      <c r="A416" s="264"/>
      <c r="B416" s="264"/>
      <c r="C416" s="298"/>
      <c r="D416" s="308"/>
      <c r="E416" s="264"/>
      <c r="F416" s="253"/>
      <c r="G416" s="253"/>
    </row>
    <row r="417" spans="1:7" x14ac:dyDescent="0.25">
      <c r="A417" s="264"/>
      <c r="B417" s="264"/>
      <c r="C417" s="298"/>
      <c r="D417" s="308"/>
      <c r="E417" s="264"/>
      <c r="F417" s="253"/>
      <c r="G417" s="253"/>
    </row>
    <row r="418" spans="1:7" x14ac:dyDescent="0.25">
      <c r="A418" s="264"/>
      <c r="B418" s="264"/>
      <c r="C418" s="298"/>
      <c r="D418" s="308"/>
      <c r="E418" s="264"/>
      <c r="F418" s="253"/>
      <c r="G418" s="253"/>
    </row>
    <row r="419" spans="1:7" x14ac:dyDescent="0.25">
      <c r="A419" s="264"/>
      <c r="B419" s="264"/>
      <c r="C419" s="298"/>
      <c r="D419" s="308"/>
      <c r="E419" s="264"/>
      <c r="F419" s="253"/>
      <c r="G419" s="253"/>
    </row>
    <row r="420" spans="1:7" x14ac:dyDescent="0.25">
      <c r="A420" s="264"/>
      <c r="B420" s="264"/>
      <c r="C420" s="298"/>
      <c r="D420" s="308"/>
      <c r="E420" s="264"/>
      <c r="F420" s="253"/>
      <c r="G420" s="253"/>
    </row>
    <row r="421" spans="1:7" x14ac:dyDescent="0.25">
      <c r="A421" s="264"/>
      <c r="B421" s="264"/>
      <c r="C421" s="298"/>
      <c r="D421" s="308"/>
      <c r="E421" s="264"/>
      <c r="F421" s="253"/>
      <c r="G421" s="253"/>
    </row>
    <row r="422" spans="1:7" x14ac:dyDescent="0.25">
      <c r="A422" s="264"/>
      <c r="B422" s="310"/>
      <c r="C422" s="298"/>
      <c r="D422" s="308"/>
      <c r="E422" s="264"/>
      <c r="F422" s="252"/>
      <c r="G422" s="252"/>
    </row>
    <row r="423" spans="1:7" x14ac:dyDescent="0.25">
      <c r="A423" s="264"/>
      <c r="B423" s="294"/>
      <c r="C423" s="298"/>
      <c r="D423" s="308"/>
      <c r="E423" s="264"/>
      <c r="F423" s="253"/>
      <c r="G423" s="253"/>
    </row>
    <row r="424" spans="1:7" x14ac:dyDescent="0.25">
      <c r="A424" s="264"/>
      <c r="B424" s="294"/>
      <c r="C424" s="298"/>
      <c r="D424" s="308"/>
      <c r="E424" s="264"/>
      <c r="F424" s="253"/>
      <c r="G424" s="253"/>
    </row>
    <row r="425" spans="1:7" x14ac:dyDescent="0.25">
      <c r="A425" s="264"/>
      <c r="B425" s="294"/>
      <c r="C425" s="298"/>
      <c r="D425" s="308"/>
      <c r="E425" s="264"/>
      <c r="F425" s="253"/>
      <c r="G425" s="253"/>
    </row>
    <row r="426" spans="1:7" x14ac:dyDescent="0.25">
      <c r="A426" s="264"/>
      <c r="B426" s="294"/>
      <c r="C426" s="298"/>
      <c r="D426" s="308"/>
      <c r="E426" s="264"/>
      <c r="F426" s="253"/>
      <c r="G426" s="253"/>
    </row>
    <row r="427" spans="1:7" x14ac:dyDescent="0.25">
      <c r="A427" s="264"/>
      <c r="B427" s="294"/>
      <c r="C427" s="298"/>
      <c r="D427" s="308"/>
      <c r="E427" s="264"/>
      <c r="F427" s="253"/>
      <c r="G427" s="253"/>
    </row>
    <row r="428" spans="1:7" x14ac:dyDescent="0.25">
      <c r="A428" s="264"/>
      <c r="B428" s="294"/>
      <c r="C428" s="298"/>
      <c r="D428" s="308"/>
      <c r="E428" s="264"/>
      <c r="F428" s="253"/>
      <c r="G428" s="253"/>
    </row>
    <row r="429" spans="1:7" x14ac:dyDescent="0.25">
      <c r="A429" s="264"/>
      <c r="B429" s="294"/>
      <c r="C429" s="264"/>
      <c r="D429" s="264"/>
      <c r="E429" s="264"/>
      <c r="F429" s="314"/>
      <c r="G429" s="314"/>
    </row>
    <row r="430" spans="1:7" x14ac:dyDescent="0.25">
      <c r="A430" s="264"/>
      <c r="B430" s="294"/>
      <c r="C430" s="264"/>
      <c r="D430" s="264"/>
      <c r="E430" s="264"/>
      <c r="F430" s="314"/>
      <c r="G430" s="314"/>
    </row>
    <row r="431" spans="1:7" x14ac:dyDescent="0.25">
      <c r="A431" s="264"/>
      <c r="B431" s="294"/>
      <c r="C431" s="264"/>
      <c r="D431" s="264"/>
      <c r="E431" s="264"/>
      <c r="F431" s="309"/>
      <c r="G431" s="309"/>
    </row>
    <row r="432" spans="1:7" x14ac:dyDescent="0.25">
      <c r="A432" s="288"/>
      <c r="B432" s="288"/>
      <c r="C432" s="288"/>
      <c r="D432" s="288"/>
      <c r="E432" s="288"/>
      <c r="F432" s="288"/>
      <c r="G432" s="288"/>
    </row>
    <row r="433" spans="1:7" x14ac:dyDescent="0.25">
      <c r="A433" s="264"/>
      <c r="B433" s="264"/>
      <c r="C433" s="252"/>
      <c r="D433" s="264"/>
      <c r="E433" s="264"/>
      <c r="F433" s="264"/>
      <c r="G433" s="264"/>
    </row>
    <row r="434" spans="1:7" x14ac:dyDescent="0.25">
      <c r="A434" s="264"/>
      <c r="B434" s="264"/>
      <c r="C434" s="264"/>
      <c r="D434" s="264"/>
      <c r="E434" s="264"/>
      <c r="F434" s="264"/>
      <c r="G434" s="264"/>
    </row>
    <row r="435" spans="1:7" x14ac:dyDescent="0.25">
      <c r="A435" s="264"/>
      <c r="B435" s="266"/>
      <c r="C435" s="264"/>
      <c r="D435" s="264"/>
      <c r="E435" s="264"/>
      <c r="F435" s="264"/>
      <c r="G435" s="264"/>
    </row>
    <row r="436" spans="1:7" x14ac:dyDescent="0.25">
      <c r="A436" s="264"/>
      <c r="B436" s="264"/>
      <c r="C436" s="298"/>
      <c r="D436" s="308"/>
      <c r="E436" s="264"/>
      <c r="F436" s="253"/>
      <c r="G436" s="253"/>
    </row>
    <row r="437" spans="1:7" x14ac:dyDescent="0.25">
      <c r="A437" s="264"/>
      <c r="B437" s="264"/>
      <c r="C437" s="298"/>
      <c r="D437" s="308"/>
      <c r="E437" s="264"/>
      <c r="F437" s="253"/>
      <c r="G437" s="253"/>
    </row>
    <row r="438" spans="1:7" x14ac:dyDescent="0.25">
      <c r="A438" s="264"/>
      <c r="B438" s="264"/>
      <c r="C438" s="298"/>
      <c r="D438" s="308"/>
      <c r="E438" s="264"/>
      <c r="F438" s="253"/>
      <c r="G438" s="253"/>
    </row>
    <row r="439" spans="1:7" x14ac:dyDescent="0.25">
      <c r="A439" s="264"/>
      <c r="B439" s="264"/>
      <c r="C439" s="298"/>
      <c r="D439" s="308"/>
      <c r="E439" s="264"/>
      <c r="F439" s="253"/>
      <c r="G439" s="253"/>
    </row>
    <row r="440" spans="1:7" x14ac:dyDescent="0.25">
      <c r="A440" s="264"/>
      <c r="B440" s="264"/>
      <c r="C440" s="298"/>
      <c r="D440" s="308"/>
      <c r="E440" s="264"/>
      <c r="F440" s="253"/>
      <c r="G440" s="253"/>
    </row>
    <row r="441" spans="1:7" x14ac:dyDescent="0.25">
      <c r="A441" s="264"/>
      <c r="B441" s="264"/>
      <c r="C441" s="298"/>
      <c r="D441" s="308"/>
      <c r="E441" s="264"/>
      <c r="F441" s="253"/>
      <c r="G441" s="253"/>
    </row>
    <row r="442" spans="1:7" x14ac:dyDescent="0.25">
      <c r="A442" s="264"/>
      <c r="B442" s="264"/>
      <c r="C442" s="298"/>
      <c r="D442" s="308"/>
      <c r="E442" s="264"/>
      <c r="F442" s="253"/>
      <c r="G442" s="253"/>
    </row>
    <row r="443" spans="1:7" x14ac:dyDescent="0.25">
      <c r="A443" s="264"/>
      <c r="B443" s="264"/>
      <c r="C443" s="298"/>
      <c r="D443" s="308"/>
      <c r="E443" s="264"/>
      <c r="F443" s="253"/>
      <c r="G443" s="253"/>
    </row>
    <row r="444" spans="1:7" x14ac:dyDescent="0.25">
      <c r="A444" s="264"/>
      <c r="B444" s="310"/>
      <c r="C444" s="298"/>
      <c r="D444" s="308"/>
      <c r="E444" s="264"/>
      <c r="F444" s="252"/>
      <c r="G444" s="252"/>
    </row>
    <row r="445" spans="1:7" x14ac:dyDescent="0.25">
      <c r="A445" s="264"/>
      <c r="B445" s="294"/>
      <c r="C445" s="298"/>
      <c r="D445" s="308"/>
      <c r="E445" s="264"/>
      <c r="F445" s="253"/>
      <c r="G445" s="253"/>
    </row>
    <row r="446" spans="1:7" x14ac:dyDescent="0.25">
      <c r="A446" s="264"/>
      <c r="B446" s="294"/>
      <c r="C446" s="298"/>
      <c r="D446" s="308"/>
      <c r="E446" s="264"/>
      <c r="F446" s="253"/>
      <c r="G446" s="253"/>
    </row>
    <row r="447" spans="1:7" x14ac:dyDescent="0.25">
      <c r="A447" s="264"/>
      <c r="B447" s="294"/>
      <c r="C447" s="298"/>
      <c r="D447" s="308"/>
      <c r="E447" s="264"/>
      <c r="F447" s="253"/>
      <c r="G447" s="253"/>
    </row>
    <row r="448" spans="1:7" x14ac:dyDescent="0.25">
      <c r="A448" s="264"/>
      <c r="B448" s="294"/>
      <c r="C448" s="298"/>
      <c r="D448" s="308"/>
      <c r="E448" s="264"/>
      <c r="F448" s="253"/>
      <c r="G448" s="253"/>
    </row>
    <row r="449" spans="1:7" x14ac:dyDescent="0.25">
      <c r="A449" s="264"/>
      <c r="B449" s="294"/>
      <c r="C449" s="298"/>
      <c r="D449" s="308"/>
      <c r="E449" s="264"/>
      <c r="F449" s="253"/>
      <c r="G449" s="253"/>
    </row>
    <row r="450" spans="1:7" x14ac:dyDescent="0.25">
      <c r="A450" s="264"/>
      <c r="B450" s="294"/>
      <c r="C450" s="298"/>
      <c r="D450" s="308"/>
      <c r="E450" s="264"/>
      <c r="F450" s="253"/>
      <c r="G450" s="253"/>
    </row>
    <row r="451" spans="1:7" x14ac:dyDescent="0.25">
      <c r="A451" s="264"/>
      <c r="B451" s="294"/>
      <c r="C451" s="264"/>
      <c r="D451" s="264"/>
      <c r="E451" s="264"/>
      <c r="F451" s="253"/>
      <c r="G451" s="253"/>
    </row>
    <row r="452" spans="1:7" x14ac:dyDescent="0.25">
      <c r="A452" s="264"/>
      <c r="B452" s="294"/>
      <c r="C452" s="264"/>
      <c r="D452" s="264"/>
      <c r="E452" s="264"/>
      <c r="F452" s="253"/>
      <c r="G452" s="253"/>
    </row>
    <row r="453" spans="1:7" x14ac:dyDescent="0.25">
      <c r="A453" s="264"/>
      <c r="B453" s="294"/>
      <c r="C453" s="264"/>
      <c r="D453" s="264"/>
      <c r="E453" s="264"/>
      <c r="F453" s="253"/>
      <c r="G453" s="252"/>
    </row>
    <row r="454" spans="1:7" x14ac:dyDescent="0.25">
      <c r="A454" s="288"/>
      <c r="B454" s="288"/>
      <c r="C454" s="288"/>
      <c r="D454" s="288"/>
      <c r="E454" s="288"/>
      <c r="F454" s="288"/>
      <c r="G454" s="288"/>
    </row>
    <row r="455" spans="1:7" x14ac:dyDescent="0.25">
      <c r="A455" s="264"/>
      <c r="B455" s="266"/>
      <c r="C455" s="252"/>
      <c r="D455" s="252"/>
      <c r="E455" s="264"/>
      <c r="F455" s="264"/>
      <c r="G455" s="264"/>
    </row>
    <row r="456" spans="1:7" x14ac:dyDescent="0.25">
      <c r="A456" s="264"/>
      <c r="B456" s="266"/>
      <c r="C456" s="252"/>
      <c r="D456" s="252"/>
      <c r="E456" s="264"/>
      <c r="F456" s="264"/>
      <c r="G456" s="264"/>
    </row>
    <row r="457" spans="1:7" x14ac:dyDescent="0.25">
      <c r="A457" s="264"/>
      <c r="B457" s="266"/>
      <c r="C457" s="252"/>
      <c r="D457" s="252"/>
      <c r="E457" s="264"/>
      <c r="F457" s="264"/>
      <c r="G457" s="264"/>
    </row>
    <row r="458" spans="1:7" x14ac:dyDescent="0.25">
      <c r="A458" s="264"/>
      <c r="B458" s="266"/>
      <c r="C458" s="252"/>
      <c r="D458" s="252"/>
      <c r="E458" s="264"/>
      <c r="F458" s="264"/>
      <c r="G458" s="264"/>
    </row>
    <row r="459" spans="1:7" x14ac:dyDescent="0.25">
      <c r="A459" s="264"/>
      <c r="B459" s="266"/>
      <c r="C459" s="252"/>
      <c r="D459" s="252"/>
      <c r="E459" s="264"/>
      <c r="F459" s="264"/>
      <c r="G459" s="264"/>
    </row>
    <row r="460" spans="1:7" x14ac:dyDescent="0.25">
      <c r="A460" s="264"/>
      <c r="B460" s="266"/>
      <c r="C460" s="252"/>
      <c r="D460" s="252"/>
      <c r="E460" s="264"/>
      <c r="F460" s="264"/>
      <c r="G460" s="264"/>
    </row>
    <row r="461" spans="1:7" x14ac:dyDescent="0.25">
      <c r="A461" s="264"/>
      <c r="B461" s="266"/>
      <c r="C461" s="252"/>
      <c r="D461" s="252"/>
      <c r="E461" s="264"/>
      <c r="F461" s="264"/>
      <c r="G461" s="264"/>
    </row>
    <row r="462" spans="1:7" x14ac:dyDescent="0.25">
      <c r="A462" s="264"/>
      <c r="B462" s="266"/>
      <c r="C462" s="252"/>
      <c r="D462" s="252"/>
      <c r="E462" s="264"/>
      <c r="F462" s="264"/>
      <c r="G462" s="264"/>
    </row>
    <row r="463" spans="1:7" x14ac:dyDescent="0.25">
      <c r="A463" s="264"/>
      <c r="B463" s="266"/>
      <c r="C463" s="252"/>
      <c r="D463" s="252"/>
      <c r="E463" s="264"/>
      <c r="F463" s="264"/>
      <c r="G463" s="264"/>
    </row>
    <row r="464" spans="1:7" x14ac:dyDescent="0.25">
      <c r="A464" s="264"/>
      <c r="B464" s="266"/>
      <c r="C464" s="252"/>
      <c r="D464" s="252"/>
      <c r="E464" s="264"/>
      <c r="F464" s="264"/>
      <c r="G464" s="264"/>
    </row>
    <row r="465" spans="1:7" x14ac:dyDescent="0.25">
      <c r="A465" s="264"/>
      <c r="B465" s="294"/>
      <c r="C465" s="252"/>
      <c r="D465" s="264"/>
      <c r="E465" s="264"/>
      <c r="F465" s="264"/>
      <c r="G465" s="264"/>
    </row>
    <row r="466" spans="1:7" x14ac:dyDescent="0.25">
      <c r="A466" s="264"/>
      <c r="B466" s="294"/>
      <c r="C466" s="252"/>
      <c r="D466" s="264"/>
      <c r="E466" s="264"/>
      <c r="F466" s="264"/>
      <c r="G466" s="264"/>
    </row>
    <row r="467" spans="1:7" x14ac:dyDescent="0.25">
      <c r="A467" s="264"/>
      <c r="B467" s="294"/>
      <c r="C467" s="252"/>
      <c r="D467" s="264"/>
      <c r="E467" s="264"/>
      <c r="F467" s="264"/>
      <c r="G467" s="264"/>
    </row>
    <row r="468" spans="1:7" x14ac:dyDescent="0.25">
      <c r="A468" s="264"/>
      <c r="B468" s="294"/>
      <c r="C468" s="252"/>
      <c r="D468" s="264"/>
      <c r="E468" s="264"/>
      <c r="F468" s="264"/>
      <c r="G468" s="264"/>
    </row>
    <row r="469" spans="1:7" x14ac:dyDescent="0.25">
      <c r="A469" s="264"/>
      <c r="B469" s="294"/>
      <c r="C469" s="252"/>
      <c r="D469" s="264"/>
      <c r="E469" s="264"/>
      <c r="F469" s="264"/>
      <c r="G469" s="264"/>
    </row>
    <row r="470" spans="1:7" x14ac:dyDescent="0.25">
      <c r="A470" s="264"/>
      <c r="B470" s="294"/>
      <c r="C470" s="252"/>
      <c r="D470" s="264"/>
      <c r="E470" s="264"/>
      <c r="F470" s="264"/>
      <c r="G470" s="264"/>
    </row>
    <row r="471" spans="1:7" x14ac:dyDescent="0.25">
      <c r="A471" s="264"/>
      <c r="B471" s="294"/>
      <c r="C471" s="252"/>
      <c r="D471" s="264"/>
      <c r="E471" s="264"/>
      <c r="F471" s="264"/>
      <c r="G471" s="264"/>
    </row>
    <row r="472" spans="1:7" x14ac:dyDescent="0.25">
      <c r="A472" s="264"/>
      <c r="B472" s="294"/>
      <c r="C472" s="252"/>
      <c r="D472" s="264"/>
      <c r="E472" s="264"/>
      <c r="F472" s="264"/>
      <c r="G472" s="264"/>
    </row>
    <row r="473" spans="1:7" x14ac:dyDescent="0.25">
      <c r="A473" s="264"/>
      <c r="B473" s="294"/>
      <c r="C473" s="252"/>
      <c r="D473" s="264"/>
      <c r="E473" s="264"/>
      <c r="F473" s="264"/>
      <c r="G473" s="264"/>
    </row>
    <row r="474" spans="1:7" x14ac:dyDescent="0.25">
      <c r="A474" s="264"/>
      <c r="B474" s="294"/>
      <c r="C474" s="252"/>
      <c r="D474" s="264"/>
      <c r="E474" s="264"/>
      <c r="F474" s="264"/>
      <c r="G474" s="264"/>
    </row>
    <row r="475" spans="1:7" x14ac:dyDescent="0.25">
      <c r="A475" s="264"/>
      <c r="B475" s="294"/>
      <c r="C475" s="252"/>
      <c r="D475" s="264"/>
      <c r="E475" s="264"/>
      <c r="F475" s="264"/>
      <c r="G475" s="264"/>
    </row>
    <row r="476" spans="1:7" x14ac:dyDescent="0.25">
      <c r="A476" s="264"/>
      <c r="B476" s="294"/>
      <c r="C476" s="252"/>
      <c r="D476" s="264"/>
      <c r="E476" s="264"/>
      <c r="F476" s="264"/>
      <c r="G476" s="263"/>
    </row>
    <row r="477" spans="1:7" x14ac:dyDescent="0.25">
      <c r="A477" s="264"/>
      <c r="B477" s="294"/>
      <c r="C477" s="252"/>
      <c r="D477" s="264"/>
      <c r="E477" s="264"/>
      <c r="F477" s="264"/>
      <c r="G477" s="263"/>
    </row>
    <row r="478" spans="1:7" x14ac:dyDescent="0.25">
      <c r="A478" s="264"/>
      <c r="B478" s="294"/>
      <c r="C478" s="252"/>
      <c r="D478" s="264"/>
      <c r="E478" s="264"/>
      <c r="F478" s="264"/>
      <c r="G478" s="263"/>
    </row>
    <row r="479" spans="1:7" x14ac:dyDescent="0.25">
      <c r="A479" s="264"/>
      <c r="B479" s="294"/>
      <c r="C479" s="252"/>
      <c r="D479" s="316"/>
      <c r="E479" s="316"/>
      <c r="F479" s="316"/>
      <c r="G479" s="316"/>
    </row>
    <row r="480" spans="1:7" x14ac:dyDescent="0.25">
      <c r="A480" s="264"/>
      <c r="B480" s="294"/>
      <c r="C480" s="252"/>
      <c r="D480" s="316"/>
      <c r="E480" s="316"/>
      <c r="F480" s="316"/>
      <c r="G480" s="316"/>
    </row>
    <row r="481" spans="1:7" x14ac:dyDescent="0.25">
      <c r="A481" s="264"/>
      <c r="B481" s="294"/>
      <c r="C481" s="252"/>
      <c r="D481" s="316"/>
      <c r="E481" s="316"/>
      <c r="F481" s="316"/>
      <c r="G481" s="316"/>
    </row>
    <row r="482" spans="1:7" x14ac:dyDescent="0.25">
      <c r="A482" s="288"/>
      <c r="B482" s="288"/>
      <c r="C482" s="288"/>
      <c r="D482" s="288"/>
      <c r="E482" s="288"/>
      <c r="F482" s="288"/>
      <c r="G482" s="288"/>
    </row>
    <row r="483" spans="1:7" x14ac:dyDescent="0.25">
      <c r="A483" s="264"/>
      <c r="B483" s="266"/>
      <c r="C483" s="264"/>
      <c r="D483" s="264"/>
      <c r="E483" s="267"/>
      <c r="F483" s="253"/>
      <c r="G483" s="253"/>
    </row>
    <row r="484" spans="1:7" x14ac:dyDescent="0.25">
      <c r="A484" s="264"/>
      <c r="B484" s="266"/>
      <c r="C484" s="264"/>
      <c r="D484" s="264"/>
      <c r="E484" s="267"/>
      <c r="F484" s="253"/>
      <c r="G484" s="253"/>
    </row>
    <row r="485" spans="1:7" x14ac:dyDescent="0.25">
      <c r="A485" s="264"/>
      <c r="B485" s="266"/>
      <c r="C485" s="264"/>
      <c r="D485" s="264"/>
      <c r="E485" s="267"/>
      <c r="F485" s="253"/>
      <c r="G485" s="253"/>
    </row>
    <row r="486" spans="1:7" x14ac:dyDescent="0.25">
      <c r="A486" s="264"/>
      <c r="B486" s="266"/>
      <c r="C486" s="264"/>
      <c r="D486" s="264"/>
      <c r="E486" s="267"/>
      <c r="F486" s="253"/>
      <c r="G486" s="253"/>
    </row>
    <row r="487" spans="1:7" x14ac:dyDescent="0.25">
      <c r="A487" s="264"/>
      <c r="B487" s="266"/>
      <c r="C487" s="264"/>
      <c r="D487" s="264"/>
      <c r="E487" s="267"/>
      <c r="F487" s="253"/>
      <c r="G487" s="253"/>
    </row>
    <row r="488" spans="1:7" x14ac:dyDescent="0.25">
      <c r="A488" s="264"/>
      <c r="B488" s="266"/>
      <c r="C488" s="264"/>
      <c r="D488" s="264"/>
      <c r="E488" s="267"/>
      <c r="F488" s="253"/>
      <c r="G488" s="253"/>
    </row>
    <row r="489" spans="1:7" x14ac:dyDescent="0.25">
      <c r="A489" s="264"/>
      <c r="B489" s="266"/>
      <c r="C489" s="264"/>
      <c r="D489" s="264"/>
      <c r="E489" s="267"/>
      <c r="F489" s="253"/>
      <c r="G489" s="253"/>
    </row>
    <row r="490" spans="1:7" x14ac:dyDescent="0.25">
      <c r="A490" s="264"/>
      <c r="B490" s="266"/>
      <c r="C490" s="264"/>
      <c r="D490" s="264"/>
      <c r="E490" s="267"/>
      <c r="F490" s="253"/>
      <c r="G490" s="253"/>
    </row>
    <row r="491" spans="1:7" x14ac:dyDescent="0.25">
      <c r="A491" s="264"/>
      <c r="B491" s="266"/>
      <c r="C491" s="264"/>
      <c r="D491" s="264"/>
      <c r="E491" s="267"/>
      <c r="F491" s="253"/>
      <c r="G491" s="253"/>
    </row>
    <row r="492" spans="1:7" x14ac:dyDescent="0.25">
      <c r="A492" s="264"/>
      <c r="B492" s="266"/>
      <c r="C492" s="264"/>
      <c r="D492" s="264"/>
      <c r="E492" s="267"/>
      <c r="F492" s="253"/>
      <c r="G492" s="253"/>
    </row>
    <row r="493" spans="1:7" x14ac:dyDescent="0.25">
      <c r="A493" s="264"/>
      <c r="B493" s="266"/>
      <c r="C493" s="264"/>
      <c r="D493" s="264"/>
      <c r="E493" s="267"/>
      <c r="F493" s="253"/>
      <c r="G493" s="253"/>
    </row>
    <row r="494" spans="1:7" x14ac:dyDescent="0.25">
      <c r="A494" s="264"/>
      <c r="B494" s="266"/>
      <c r="C494" s="264"/>
      <c r="D494" s="264"/>
      <c r="E494" s="267"/>
      <c r="F494" s="253"/>
      <c r="G494" s="253"/>
    </row>
    <row r="495" spans="1:7" x14ac:dyDescent="0.25">
      <c r="A495" s="264"/>
      <c r="B495" s="266"/>
      <c r="C495" s="264"/>
      <c r="D495" s="264"/>
      <c r="E495" s="267"/>
      <c r="F495" s="253"/>
      <c r="G495" s="253"/>
    </row>
    <row r="496" spans="1:7" x14ac:dyDescent="0.25">
      <c r="A496" s="264"/>
      <c r="B496" s="266"/>
      <c r="C496" s="264"/>
      <c r="D496" s="264"/>
      <c r="E496" s="267"/>
      <c r="F496" s="253"/>
      <c r="G496" s="253"/>
    </row>
    <row r="497" spans="1:7" x14ac:dyDescent="0.25">
      <c r="A497" s="264"/>
      <c r="B497" s="266"/>
      <c r="C497" s="264"/>
      <c r="D497" s="264"/>
      <c r="E497" s="267"/>
      <c r="F497" s="253"/>
      <c r="G497" s="253"/>
    </row>
    <row r="498" spans="1:7" x14ac:dyDescent="0.25">
      <c r="A498" s="264"/>
      <c r="B498" s="266"/>
      <c r="C498" s="264"/>
      <c r="D498" s="264"/>
      <c r="E498" s="267"/>
      <c r="F498" s="253"/>
      <c r="G498" s="253"/>
    </row>
    <row r="499" spans="1:7" x14ac:dyDescent="0.25">
      <c r="A499" s="264"/>
      <c r="B499" s="266"/>
      <c r="C499" s="264"/>
      <c r="D499" s="264"/>
      <c r="E499" s="267"/>
      <c r="F499" s="253"/>
      <c r="G499" s="253"/>
    </row>
    <row r="500" spans="1:7" x14ac:dyDescent="0.25">
      <c r="A500" s="264"/>
      <c r="B500" s="266"/>
      <c r="C500" s="264"/>
      <c r="D500" s="264"/>
      <c r="E500" s="267"/>
      <c r="F500" s="253"/>
      <c r="G500" s="253"/>
    </row>
    <row r="501" spans="1:7" x14ac:dyDescent="0.25">
      <c r="A501" s="264"/>
      <c r="B501" s="266"/>
      <c r="C501" s="264"/>
      <c r="D501" s="264"/>
      <c r="E501" s="267"/>
      <c r="F501" s="267"/>
      <c r="G501" s="267"/>
    </row>
    <row r="502" spans="1:7" x14ac:dyDescent="0.25">
      <c r="A502" s="264"/>
      <c r="B502" s="266"/>
      <c r="C502" s="264"/>
      <c r="D502" s="264"/>
      <c r="E502" s="267"/>
      <c r="F502" s="267"/>
      <c r="G502" s="267"/>
    </row>
    <row r="503" spans="1:7" x14ac:dyDescent="0.25">
      <c r="A503" s="264"/>
      <c r="B503" s="266"/>
      <c r="C503" s="264"/>
      <c r="D503" s="264"/>
      <c r="E503" s="267"/>
      <c r="F503" s="267"/>
      <c r="G503" s="267"/>
    </row>
    <row r="504" spans="1:7" x14ac:dyDescent="0.25">
      <c r="A504" s="264"/>
      <c r="B504" s="266"/>
      <c r="C504" s="264"/>
      <c r="D504" s="264"/>
      <c r="E504" s="267"/>
      <c r="F504" s="267"/>
      <c r="G504" s="267"/>
    </row>
    <row r="505" spans="1:7" x14ac:dyDescent="0.25">
      <c r="A505" s="288"/>
      <c r="B505" s="288"/>
      <c r="C505" s="288"/>
      <c r="D505" s="288"/>
      <c r="E505" s="288"/>
      <c r="F505" s="288"/>
      <c r="G505" s="288"/>
    </row>
    <row r="506" spans="1:7" x14ac:dyDescent="0.25">
      <c r="A506" s="264"/>
      <c r="B506" s="266"/>
      <c r="C506" s="264"/>
      <c r="D506" s="264"/>
      <c r="E506" s="267"/>
      <c r="F506" s="253"/>
      <c r="G506" s="253"/>
    </row>
    <row r="507" spans="1:7" x14ac:dyDescent="0.25">
      <c r="A507" s="264"/>
      <c r="B507" s="266"/>
      <c r="C507" s="264"/>
      <c r="D507" s="264"/>
      <c r="E507" s="267"/>
      <c r="F507" s="253"/>
      <c r="G507" s="253"/>
    </row>
    <row r="508" spans="1:7" x14ac:dyDescent="0.25">
      <c r="A508" s="264"/>
      <c r="B508" s="266"/>
      <c r="C508" s="264"/>
      <c r="D508" s="264"/>
      <c r="E508" s="267"/>
      <c r="F508" s="253"/>
      <c r="G508" s="253"/>
    </row>
    <row r="509" spans="1:7" x14ac:dyDescent="0.25">
      <c r="A509" s="264"/>
      <c r="B509" s="266"/>
      <c r="C509" s="264"/>
      <c r="D509" s="264"/>
      <c r="E509" s="267"/>
      <c r="F509" s="253"/>
      <c r="G509" s="253"/>
    </row>
    <row r="510" spans="1:7" x14ac:dyDescent="0.25">
      <c r="A510" s="264"/>
      <c r="B510" s="266"/>
      <c r="C510" s="264"/>
      <c r="D510" s="264"/>
      <c r="E510" s="267"/>
      <c r="F510" s="253"/>
      <c r="G510" s="253"/>
    </row>
    <row r="511" spans="1:7" x14ac:dyDescent="0.25">
      <c r="A511" s="264"/>
      <c r="B511" s="266"/>
      <c r="C511" s="264"/>
      <c r="D511" s="264"/>
      <c r="E511" s="267"/>
      <c r="F511" s="253"/>
      <c r="G511" s="253"/>
    </row>
    <row r="512" spans="1:7" x14ac:dyDescent="0.25">
      <c r="A512" s="264"/>
      <c r="B512" s="266"/>
      <c r="C512" s="264"/>
      <c r="D512" s="264"/>
      <c r="E512" s="267"/>
      <c r="F512" s="253"/>
      <c r="G512" s="253"/>
    </row>
    <row r="513" spans="1:7" x14ac:dyDescent="0.25">
      <c r="A513" s="264"/>
      <c r="B513" s="266"/>
      <c r="C513" s="264"/>
      <c r="D513" s="264"/>
      <c r="E513" s="267"/>
      <c r="F513" s="253"/>
      <c r="G513" s="253"/>
    </row>
    <row r="514" spans="1:7" x14ac:dyDescent="0.25">
      <c r="A514" s="264"/>
      <c r="B514" s="266"/>
      <c r="C514" s="264"/>
      <c r="D514" s="264"/>
      <c r="E514" s="267"/>
      <c r="F514" s="253"/>
      <c r="G514" s="253"/>
    </row>
    <row r="515" spans="1:7" x14ac:dyDescent="0.25">
      <c r="A515" s="264"/>
      <c r="B515" s="266"/>
      <c r="C515" s="264"/>
      <c r="D515" s="264"/>
      <c r="E515" s="267"/>
      <c r="F515" s="267"/>
      <c r="G515" s="267"/>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1600-000000000000}"/>
    <hyperlink ref="G5" r:id="rId2" xr:uid="{00000000-0004-0000-1600-000001000000}"/>
    <hyperlink ref="B8:C8" location="'Temp. Optional COVID 19 impact'!B14" display="1.  Share of assets affected by payment holidays caused by COVID 19" xr:uid="{00000000-0004-0000-1600-000002000000}"/>
    <hyperlink ref="B9:C9" location="'Temp. Optional COVID 19 impact'!B19" display="2. Additional information on the cover pool section affected by payment holidays" xr:uid="{00000000-0004-0000-1600-000003000000}"/>
  </hyperlinks>
  <pageMargins left="0.7" right="0.7" top="0.75" bottom="0.75" header="0.3" footer="0.3"/>
  <pageSetup paperSize="9" orientation="portrait"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602" t="s">
        <v>24</v>
      </c>
      <c r="B1" s="603"/>
      <c r="C1" s="603"/>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1601</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2229</v>
      </c>
      <c r="D24" s="44"/>
    </row>
    <row r="25" spans="1:31" ht="14.45" customHeight="1" x14ac:dyDescent="0.25">
      <c r="A25" s="186" t="s">
        <v>1607</v>
      </c>
      <c r="B25" s="37"/>
      <c r="C25" s="38"/>
      <c r="D25" s="44"/>
    </row>
    <row r="26" spans="1:31" ht="38.25" customHeight="1" x14ac:dyDescent="0.25">
      <c r="A26" s="39"/>
      <c r="B26" s="40" t="s">
        <v>53</v>
      </c>
      <c r="C26" s="43" t="s">
        <v>54</v>
      </c>
      <c r="D26" s="44"/>
    </row>
    <row r="27" spans="1:31" ht="14.45" customHeight="1" x14ac:dyDescent="0.25">
      <c r="A27" s="37" t="s">
        <v>55</v>
      </c>
      <c r="B27" s="37"/>
      <c r="C27" s="38"/>
    </row>
    <row r="28" spans="1:31" ht="34.5" customHeight="1" x14ac:dyDescent="0.25">
      <c r="A28" s="39"/>
      <c r="B28" s="40" t="s">
        <v>56</v>
      </c>
      <c r="C28" s="43" t="s">
        <v>57</v>
      </c>
    </row>
    <row r="29" spans="1:31" x14ac:dyDescent="0.25">
      <c r="A29" s="186" t="s">
        <v>1604</v>
      </c>
      <c r="B29" s="186"/>
      <c r="C29" s="187"/>
    </row>
    <row r="30" spans="1:31" ht="60" x14ac:dyDescent="0.25">
      <c r="A30" s="188"/>
      <c r="B30" s="189" t="s">
        <v>1602</v>
      </c>
      <c r="C30" s="43" t="s">
        <v>2230</v>
      </c>
    </row>
    <row r="31" spans="1:31" x14ac:dyDescent="0.25">
      <c r="A31" s="186" t="s">
        <v>1603</v>
      </c>
      <c r="B31" s="186"/>
      <c r="C31" s="187"/>
    </row>
    <row r="32" spans="1:31" ht="30" x14ac:dyDescent="0.25">
      <c r="A32" s="188"/>
      <c r="B32" s="189" t="s">
        <v>1605</v>
      </c>
      <c r="C32" s="43" t="s">
        <v>1606</v>
      </c>
    </row>
    <row r="33" spans="1:3" x14ac:dyDescent="0.25">
      <c r="A33" s="186" t="s">
        <v>1608</v>
      </c>
      <c r="B33" s="186"/>
      <c r="C33" s="187"/>
    </row>
    <row r="34" spans="1:3" ht="30" x14ac:dyDescent="0.25">
      <c r="A34" s="188"/>
      <c r="B34" s="189" t="s">
        <v>1612</v>
      </c>
      <c r="C34" s="43" t="s">
        <v>1611</v>
      </c>
    </row>
    <row r="38" spans="1:3" x14ac:dyDescent="0.25">
      <c r="C38" s="190"/>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topLeftCell="A169" zoomScale="85" zoomScaleNormal="85" workbookViewId="0">
      <selection activeCell="C194" sqref="C194"/>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4" t="s">
        <v>1558</v>
      </c>
      <c r="B1" s="174"/>
      <c r="C1" s="49"/>
      <c r="D1" s="49"/>
      <c r="E1" s="49"/>
      <c r="F1" s="182" t="s">
        <v>2065</v>
      </c>
      <c r="H1" s="49"/>
      <c r="I1" s="174"/>
      <c r="J1" s="49"/>
      <c r="K1" s="49"/>
      <c r="L1" s="49"/>
      <c r="M1" s="49"/>
    </row>
    <row r="2" spans="1:13" ht="15.75" thickBot="1" x14ac:dyDescent="0.3">
      <c r="A2" s="49"/>
      <c r="B2" s="50"/>
      <c r="C2" s="50"/>
      <c r="D2" s="49"/>
      <c r="E2" s="49"/>
      <c r="F2" s="49"/>
      <c r="H2" s="49"/>
      <c r="L2" s="49"/>
      <c r="M2" s="49"/>
    </row>
    <row r="3" spans="1:13" ht="19.5" thickBot="1" x14ac:dyDescent="0.3">
      <c r="A3" s="52"/>
      <c r="B3" s="53" t="s">
        <v>58</v>
      </c>
      <c r="C3" s="54" t="s">
        <v>213</v>
      </c>
      <c r="D3" s="52"/>
      <c r="E3" s="52"/>
      <c r="F3" s="49"/>
      <c r="G3" s="52"/>
      <c r="H3" s="49"/>
      <c r="L3" s="49"/>
      <c r="M3" s="49"/>
    </row>
    <row r="4" spans="1:13" ht="15.75" thickBot="1" x14ac:dyDescent="0.3">
      <c r="H4" s="49"/>
      <c r="L4" s="49"/>
      <c r="M4" s="49"/>
    </row>
    <row r="5" spans="1:13" ht="18.75" x14ac:dyDescent="0.25">
      <c r="A5" s="55"/>
      <c r="B5" s="56" t="s">
        <v>60</v>
      </c>
      <c r="C5" s="55"/>
      <c r="E5" s="57"/>
      <c r="F5" s="57"/>
      <c r="H5" s="49"/>
      <c r="L5" s="49"/>
      <c r="M5" s="49"/>
    </row>
    <row r="6" spans="1:13" x14ac:dyDescent="0.25">
      <c r="B6" s="59" t="s">
        <v>61</v>
      </c>
      <c r="H6" s="49"/>
      <c r="L6" s="49"/>
      <c r="M6" s="49"/>
    </row>
    <row r="7" spans="1:13" x14ac:dyDescent="0.25">
      <c r="B7" s="58" t="s">
        <v>62</v>
      </c>
      <c r="H7" s="49"/>
      <c r="L7" s="49"/>
      <c r="M7" s="49"/>
    </row>
    <row r="8" spans="1:13" x14ac:dyDescent="0.25">
      <c r="B8" s="58" t="s">
        <v>63</v>
      </c>
      <c r="F8" s="51" t="s">
        <v>64</v>
      </c>
      <c r="H8" s="49"/>
      <c r="L8" s="49"/>
      <c r="M8" s="49"/>
    </row>
    <row r="9" spans="1:13" x14ac:dyDescent="0.25">
      <c r="B9" s="59" t="s">
        <v>65</v>
      </c>
      <c r="H9" s="49"/>
      <c r="L9" s="49"/>
      <c r="M9" s="49"/>
    </row>
    <row r="10" spans="1:13" x14ac:dyDescent="0.25">
      <c r="B10" s="59" t="s">
        <v>66</v>
      </c>
      <c r="H10" s="49"/>
      <c r="L10" s="49"/>
      <c r="M10" s="49"/>
    </row>
    <row r="11" spans="1:13" ht="15.75" thickBot="1" x14ac:dyDescent="0.3">
      <c r="B11" s="60" t="s">
        <v>67</v>
      </c>
      <c r="H11" s="49"/>
      <c r="L11" s="49"/>
      <c r="M11" s="49"/>
    </row>
    <row r="12" spans="1:13" x14ac:dyDescent="0.25">
      <c r="B12" s="61"/>
      <c r="H12" s="49"/>
      <c r="L12" s="49"/>
      <c r="M12" s="49"/>
    </row>
    <row r="13" spans="1:13" ht="37.5" x14ac:dyDescent="0.25">
      <c r="A13" s="62" t="s">
        <v>68</v>
      </c>
      <c r="B13" s="62" t="s">
        <v>61</v>
      </c>
      <c r="C13" s="63"/>
      <c r="D13" s="63"/>
      <c r="E13" s="63"/>
      <c r="F13" s="63"/>
      <c r="G13" s="64"/>
      <c r="H13" s="49"/>
      <c r="L13" s="49"/>
      <c r="M13" s="49"/>
    </row>
    <row r="14" spans="1:13" x14ac:dyDescent="0.25">
      <c r="A14" s="51" t="s">
        <v>69</v>
      </c>
      <c r="B14" s="65" t="s">
        <v>0</v>
      </c>
      <c r="C14" s="51" t="s">
        <v>527</v>
      </c>
      <c r="E14" s="57"/>
      <c r="F14" s="57"/>
      <c r="H14" s="49"/>
      <c r="L14" s="49"/>
      <c r="M14" s="49"/>
    </row>
    <row r="15" spans="1:13" x14ac:dyDescent="0.25">
      <c r="A15" s="51" t="s">
        <v>71</v>
      </c>
      <c r="B15" s="65" t="s">
        <v>72</v>
      </c>
      <c r="C15" s="51" t="s">
        <v>2632</v>
      </c>
      <c r="E15" s="57"/>
      <c r="F15" s="57"/>
      <c r="H15" s="49"/>
      <c r="L15" s="49"/>
      <c r="M15" s="49"/>
    </row>
    <row r="16" spans="1:13" ht="30" x14ac:dyDescent="0.25">
      <c r="A16" s="51" t="s">
        <v>73</v>
      </c>
      <c r="B16" s="65" t="s">
        <v>74</v>
      </c>
      <c r="C16" s="97" t="s">
        <v>2633</v>
      </c>
      <c r="E16" s="57"/>
      <c r="F16" s="57"/>
      <c r="H16" s="49"/>
      <c r="L16" s="49"/>
      <c r="M16" s="49"/>
    </row>
    <row r="17" spans="1:13" x14ac:dyDescent="0.25">
      <c r="A17" s="51" t="s">
        <v>75</v>
      </c>
      <c r="B17" s="65" t="s">
        <v>76</v>
      </c>
      <c r="C17" s="341">
        <v>44469</v>
      </c>
      <c r="E17" s="57"/>
      <c r="F17" s="57"/>
      <c r="H17" s="49"/>
      <c r="L17" s="49"/>
      <c r="M17" s="49"/>
    </row>
    <row r="18" spans="1:13" outlineLevel="1" x14ac:dyDescent="0.25">
      <c r="A18" s="51" t="s">
        <v>77</v>
      </c>
      <c r="B18" s="66" t="s">
        <v>78</v>
      </c>
      <c r="E18" s="57"/>
      <c r="F18" s="57"/>
      <c r="H18" s="49"/>
      <c r="L18" s="49"/>
      <c r="M18" s="49"/>
    </row>
    <row r="19" spans="1:13" outlineLevel="1" x14ac:dyDescent="0.25">
      <c r="A19" s="51" t="s">
        <v>79</v>
      </c>
      <c r="B19" s="66" t="s">
        <v>80</v>
      </c>
      <c r="E19" s="57"/>
      <c r="F19" s="57"/>
      <c r="H19" s="49"/>
      <c r="L19" s="49"/>
      <c r="M19" s="49"/>
    </row>
    <row r="20" spans="1:13" outlineLevel="1" x14ac:dyDescent="0.25">
      <c r="A20" s="51" t="s">
        <v>81</v>
      </c>
      <c r="B20" s="66"/>
      <c r="E20" s="57"/>
      <c r="F20" s="57"/>
      <c r="H20" s="49"/>
      <c r="L20" s="49"/>
      <c r="M20" s="49"/>
    </row>
    <row r="21" spans="1:13" outlineLevel="1" x14ac:dyDescent="0.25">
      <c r="A21" s="51" t="s">
        <v>82</v>
      </c>
      <c r="B21" s="66"/>
      <c r="E21" s="57"/>
      <c r="F21" s="57"/>
      <c r="H21" s="49"/>
      <c r="L21" s="49"/>
      <c r="M21" s="49"/>
    </row>
    <row r="22" spans="1:13" outlineLevel="1" x14ac:dyDescent="0.25">
      <c r="A22" s="51" t="s">
        <v>83</v>
      </c>
      <c r="B22" s="66"/>
      <c r="E22" s="57"/>
      <c r="F22" s="57"/>
      <c r="H22" s="49"/>
      <c r="L22" s="49"/>
      <c r="M22" s="49"/>
    </row>
    <row r="23" spans="1:13" outlineLevel="1" x14ac:dyDescent="0.25">
      <c r="A23" s="51" t="s">
        <v>84</v>
      </c>
      <c r="B23" s="66"/>
      <c r="E23" s="57"/>
      <c r="F23" s="57"/>
      <c r="H23" s="49"/>
      <c r="L23" s="49"/>
      <c r="M23" s="49"/>
    </row>
    <row r="24" spans="1:13" outlineLevel="1" x14ac:dyDescent="0.25">
      <c r="A24" s="51" t="s">
        <v>85</v>
      </c>
      <c r="B24" s="66"/>
      <c r="E24" s="57"/>
      <c r="F24" s="57"/>
      <c r="H24" s="49"/>
      <c r="L24" s="49"/>
      <c r="M24" s="49"/>
    </row>
    <row r="25" spans="1:13" outlineLevel="1" x14ac:dyDescent="0.25">
      <c r="A25" s="51" t="s">
        <v>86</v>
      </c>
      <c r="B25" s="66"/>
      <c r="E25" s="57"/>
      <c r="F25" s="57"/>
      <c r="H25" s="49"/>
      <c r="L25" s="49"/>
      <c r="M25" s="49"/>
    </row>
    <row r="26" spans="1:13" ht="18.75" x14ac:dyDescent="0.25">
      <c r="A26" s="63"/>
      <c r="B26" s="62" t="s">
        <v>62</v>
      </c>
      <c r="C26" s="63"/>
      <c r="D26" s="63"/>
      <c r="E26" s="63"/>
      <c r="F26" s="63"/>
      <c r="G26" s="64"/>
      <c r="H26" s="49"/>
      <c r="L26" s="49"/>
      <c r="M26" s="49"/>
    </row>
    <row r="27" spans="1:13" x14ac:dyDescent="0.25">
      <c r="A27" s="51" t="s">
        <v>87</v>
      </c>
      <c r="B27" s="67" t="s">
        <v>88</v>
      </c>
      <c r="C27" s="51" t="s">
        <v>3000</v>
      </c>
      <c r="D27" s="68"/>
      <c r="E27" s="68"/>
      <c r="F27" s="68"/>
      <c r="H27" s="49"/>
      <c r="L27" s="49"/>
      <c r="M27" s="49"/>
    </row>
    <row r="28" spans="1:13" x14ac:dyDescent="0.25">
      <c r="A28" s="51" t="s">
        <v>89</v>
      </c>
      <c r="B28" s="67" t="s">
        <v>90</v>
      </c>
      <c r="C28" s="51" t="s">
        <v>3001</v>
      </c>
      <c r="D28" s="68"/>
      <c r="E28" s="68"/>
      <c r="F28" s="68"/>
      <c r="H28" s="49"/>
      <c r="L28" s="49"/>
      <c r="M28" s="49"/>
    </row>
    <row r="29" spans="1:13" ht="30" x14ac:dyDescent="0.25">
      <c r="A29" s="51" t="s">
        <v>91</v>
      </c>
      <c r="B29" s="67" t="s">
        <v>92</v>
      </c>
      <c r="C29" s="358" t="s">
        <v>3002</v>
      </c>
      <c r="E29" s="68"/>
      <c r="F29" s="68"/>
      <c r="H29" s="49"/>
      <c r="L29" s="49"/>
      <c r="M29" s="49"/>
    </row>
    <row r="30" spans="1:13" outlineLevel="1" x14ac:dyDescent="0.25">
      <c r="A30" s="51" t="s">
        <v>93</v>
      </c>
      <c r="B30" s="67"/>
      <c r="E30" s="68"/>
      <c r="F30" s="68"/>
      <c r="H30" s="49"/>
      <c r="L30" s="49"/>
      <c r="M30" s="49"/>
    </row>
    <row r="31" spans="1:13" outlineLevel="1" x14ac:dyDescent="0.25">
      <c r="A31" s="51" t="s">
        <v>94</v>
      </c>
      <c r="B31" s="67"/>
      <c r="E31" s="68"/>
      <c r="F31" s="68"/>
      <c r="H31" s="49"/>
      <c r="L31" s="49"/>
      <c r="M31" s="49"/>
    </row>
    <row r="32" spans="1:13" outlineLevel="1" x14ac:dyDescent="0.25">
      <c r="A32" s="51" t="s">
        <v>95</v>
      </c>
      <c r="B32" s="67"/>
      <c r="E32" s="68"/>
      <c r="F32" s="68"/>
      <c r="H32" s="49"/>
      <c r="L32" s="49"/>
      <c r="M32" s="49"/>
    </row>
    <row r="33" spans="1:14" outlineLevel="1" x14ac:dyDescent="0.25">
      <c r="A33" s="51" t="s">
        <v>96</v>
      </c>
      <c r="B33" s="67"/>
      <c r="E33" s="68"/>
      <c r="F33" s="68"/>
      <c r="H33" s="49"/>
      <c r="L33" s="49"/>
      <c r="M33" s="49"/>
    </row>
    <row r="34" spans="1:14" outlineLevel="1" x14ac:dyDescent="0.25">
      <c r="A34" s="51" t="s">
        <v>97</v>
      </c>
      <c r="B34" s="67"/>
      <c r="E34" s="68"/>
      <c r="F34" s="68"/>
      <c r="H34" s="49"/>
      <c r="L34" s="49"/>
      <c r="M34" s="49"/>
    </row>
    <row r="35" spans="1:14" outlineLevel="1" x14ac:dyDescent="0.25">
      <c r="A35" s="51" t="s">
        <v>98</v>
      </c>
      <c r="B35" s="69"/>
      <c r="E35" s="68"/>
      <c r="F35" s="68"/>
      <c r="H35" s="49"/>
      <c r="L35" s="49"/>
      <c r="M35" s="49"/>
    </row>
    <row r="36" spans="1:14" ht="18.75" x14ac:dyDescent="0.25">
      <c r="A36" s="62"/>
      <c r="B36" s="62" t="s">
        <v>63</v>
      </c>
      <c r="C36" s="62"/>
      <c r="D36" s="63"/>
      <c r="E36" s="63"/>
      <c r="F36" s="63"/>
      <c r="G36" s="64"/>
      <c r="H36" s="49"/>
      <c r="L36" s="49"/>
      <c r="M36" s="49"/>
    </row>
    <row r="37" spans="1:14" ht="15" customHeight="1" x14ac:dyDescent="0.25">
      <c r="A37" s="70"/>
      <c r="B37" s="71" t="s">
        <v>99</v>
      </c>
      <c r="C37" s="70" t="s">
        <v>100</v>
      </c>
      <c r="D37" s="72"/>
      <c r="E37" s="72"/>
      <c r="F37" s="72"/>
      <c r="G37" s="73"/>
      <c r="H37" s="49"/>
      <c r="L37" s="49"/>
      <c r="M37" s="49"/>
    </row>
    <row r="38" spans="1:14" x14ac:dyDescent="0.25">
      <c r="A38" s="51" t="s">
        <v>4</v>
      </c>
      <c r="B38" s="68" t="s">
        <v>1402</v>
      </c>
      <c r="C38" s="585">
        <f>C39+C56</f>
        <v>97039.080852859421</v>
      </c>
      <c r="F38" s="68"/>
      <c r="H38" s="49"/>
      <c r="L38" s="49"/>
      <c r="M38" s="49"/>
    </row>
    <row r="39" spans="1:14" x14ac:dyDescent="0.25">
      <c r="A39" s="51" t="s">
        <v>101</v>
      </c>
      <c r="B39" s="68" t="s">
        <v>102</v>
      </c>
      <c r="C39" s="585">
        <f>C77</f>
        <v>66655.445829309901</v>
      </c>
      <c r="F39" s="68"/>
      <c r="H39" s="49"/>
      <c r="L39" s="49"/>
      <c r="M39" s="49"/>
      <c r="N39" s="81"/>
    </row>
    <row r="40" spans="1:14" outlineLevel="1" x14ac:dyDescent="0.25">
      <c r="A40" s="51" t="s">
        <v>103</v>
      </c>
      <c r="B40" s="74" t="s">
        <v>104</v>
      </c>
      <c r="C40" s="586" t="s">
        <v>1229</v>
      </c>
      <c r="F40" s="68"/>
      <c r="H40" s="49"/>
      <c r="L40" s="49"/>
      <c r="M40" s="49"/>
      <c r="N40" s="81"/>
    </row>
    <row r="41" spans="1:14" outlineLevel="1" x14ac:dyDescent="0.25">
      <c r="A41" s="51" t="s">
        <v>106</v>
      </c>
      <c r="B41" s="74" t="s">
        <v>107</v>
      </c>
      <c r="C41" s="586" t="s">
        <v>1229</v>
      </c>
      <c r="F41" s="68"/>
      <c r="H41" s="49"/>
      <c r="L41" s="49"/>
      <c r="M41" s="49"/>
      <c r="N41" s="81"/>
    </row>
    <row r="42" spans="1:14" outlineLevel="1" x14ac:dyDescent="0.25">
      <c r="A42" s="51" t="s">
        <v>108</v>
      </c>
      <c r="B42" s="74"/>
      <c r="C42" s="177"/>
      <c r="F42" s="68"/>
      <c r="H42" s="49"/>
      <c r="L42" s="49"/>
      <c r="M42" s="49"/>
      <c r="N42" s="81"/>
    </row>
    <row r="43" spans="1:14" outlineLevel="1" x14ac:dyDescent="0.25">
      <c r="A43" s="81" t="s">
        <v>1613</v>
      </c>
      <c r="B43" s="68"/>
      <c r="F43" s="68"/>
      <c r="H43" s="49"/>
      <c r="L43" s="49"/>
      <c r="M43" s="49"/>
      <c r="N43" s="81"/>
    </row>
    <row r="44" spans="1:14" ht="15" customHeight="1" x14ac:dyDescent="0.25">
      <c r="A44" s="70"/>
      <c r="B44" s="71" t="s">
        <v>109</v>
      </c>
      <c r="C44" s="124" t="s">
        <v>1403</v>
      </c>
      <c r="D44" s="70" t="s">
        <v>110</v>
      </c>
      <c r="E44" s="72"/>
      <c r="F44" s="73" t="s">
        <v>111</v>
      </c>
      <c r="G44" s="73" t="s">
        <v>112</v>
      </c>
      <c r="H44" s="49"/>
      <c r="L44" s="49"/>
      <c r="M44" s="49"/>
      <c r="N44" s="81"/>
    </row>
    <row r="45" spans="1:14" x14ac:dyDescent="0.25">
      <c r="A45" s="51" t="s">
        <v>8</v>
      </c>
      <c r="B45" s="68" t="s">
        <v>113</v>
      </c>
      <c r="C45" s="261">
        <v>0.08</v>
      </c>
      <c r="D45" s="171">
        <f>IF(OR(C38="[For completion]",C39="[For completion]"),"Please complete G.3.1.1 and G.3.1.2",(C38/C39-1))</f>
        <v>0.45583124747759385</v>
      </c>
      <c r="E45" s="171"/>
      <c r="F45" s="261">
        <v>0</v>
      </c>
      <c r="G45" s="586" t="s">
        <v>1229</v>
      </c>
      <c r="H45" s="49"/>
      <c r="L45" s="49"/>
      <c r="M45" s="49"/>
      <c r="N45" s="81"/>
    </row>
    <row r="46" spans="1:14" outlineLevel="1" x14ac:dyDescent="0.25">
      <c r="A46" s="51" t="s">
        <v>114</v>
      </c>
      <c r="B46" s="66" t="s">
        <v>115</v>
      </c>
      <c r="C46" s="171"/>
      <c r="D46" s="171"/>
      <c r="E46" s="171"/>
      <c r="F46" s="171"/>
      <c r="G46" s="88"/>
      <c r="H46" s="49"/>
      <c r="L46" s="49"/>
      <c r="M46" s="49"/>
      <c r="N46" s="81"/>
    </row>
    <row r="47" spans="1:14" outlineLevel="1" x14ac:dyDescent="0.25">
      <c r="A47" s="51" t="s">
        <v>116</v>
      </c>
      <c r="B47" s="66" t="s">
        <v>117</v>
      </c>
      <c r="C47" s="171"/>
      <c r="D47" s="171"/>
      <c r="E47" s="171"/>
      <c r="F47" s="171"/>
      <c r="G47" s="88"/>
      <c r="H47" s="49"/>
      <c r="L47" s="49"/>
      <c r="M47" s="49"/>
      <c r="N47" s="81"/>
    </row>
    <row r="48" spans="1:14" outlineLevel="1" x14ac:dyDescent="0.25">
      <c r="A48" s="51" t="s">
        <v>118</v>
      </c>
      <c r="B48" s="66"/>
      <c r="C48" s="88"/>
      <c r="D48" s="88"/>
      <c r="E48" s="88"/>
      <c r="F48" s="88"/>
      <c r="G48" s="88"/>
      <c r="H48" s="49"/>
      <c r="L48" s="49"/>
      <c r="M48" s="49"/>
      <c r="N48" s="81"/>
    </row>
    <row r="49" spans="1:14" outlineLevel="1" x14ac:dyDescent="0.25">
      <c r="A49" s="51" t="s">
        <v>119</v>
      </c>
      <c r="B49" s="66"/>
      <c r="C49" s="88"/>
      <c r="D49" s="88"/>
      <c r="E49" s="88"/>
      <c r="F49" s="88"/>
      <c r="G49" s="88"/>
      <c r="H49" s="49"/>
      <c r="L49" s="49"/>
      <c r="M49" s="49"/>
      <c r="N49" s="81"/>
    </row>
    <row r="50" spans="1:14" outlineLevel="1" x14ac:dyDescent="0.25">
      <c r="A50" s="51" t="s">
        <v>120</v>
      </c>
      <c r="B50" s="66"/>
      <c r="C50" s="88"/>
      <c r="D50" s="88"/>
      <c r="E50" s="88"/>
      <c r="F50" s="88"/>
      <c r="G50" s="88"/>
      <c r="H50" s="49"/>
      <c r="L50" s="49"/>
      <c r="M50" s="49"/>
      <c r="N50" s="81"/>
    </row>
    <row r="51" spans="1:14" outlineLevel="1" x14ac:dyDescent="0.25">
      <c r="A51" s="51" t="s">
        <v>121</v>
      </c>
      <c r="B51" s="66"/>
      <c r="C51" s="88"/>
      <c r="D51" s="88"/>
      <c r="E51" s="88"/>
      <c r="F51" s="88"/>
      <c r="G51" s="88"/>
      <c r="H51" s="49"/>
      <c r="L51" s="49"/>
      <c r="M51" s="49"/>
      <c r="N51" s="81"/>
    </row>
    <row r="52" spans="1:14" ht="15" customHeight="1" x14ac:dyDescent="0.25">
      <c r="A52" s="70"/>
      <c r="B52" s="71" t="s">
        <v>122</v>
      </c>
      <c r="C52" s="70" t="s">
        <v>100</v>
      </c>
      <c r="D52" s="70"/>
      <c r="E52" s="72"/>
      <c r="F52" s="73" t="s">
        <v>123</v>
      </c>
      <c r="G52" s="73"/>
      <c r="H52" s="49"/>
      <c r="L52" s="49"/>
      <c r="M52" s="49"/>
      <c r="N52" s="81"/>
    </row>
    <row r="53" spans="1:14" x14ac:dyDescent="0.25">
      <c r="A53" s="51" t="s">
        <v>124</v>
      </c>
      <c r="B53" s="68" t="s">
        <v>125</v>
      </c>
      <c r="C53" s="585">
        <f>C39</f>
        <v>66655.445829309901</v>
      </c>
      <c r="E53" s="76"/>
      <c r="F53" s="191">
        <f>IF($C$58=0,"",IF(C53="[for completion]","",C53/$C$58))</f>
        <v>0.68689279868983621</v>
      </c>
      <c r="G53" s="77"/>
      <c r="H53" s="49"/>
      <c r="L53" s="49"/>
      <c r="M53" s="49"/>
      <c r="N53" s="81"/>
    </row>
    <row r="54" spans="1:14" x14ac:dyDescent="0.25">
      <c r="A54" s="51" t="s">
        <v>126</v>
      </c>
      <c r="B54" s="68" t="s">
        <v>127</v>
      </c>
      <c r="C54" s="585">
        <v>0</v>
      </c>
      <c r="E54" s="76"/>
      <c r="F54" s="191">
        <f>IF($C$58=0,"",IF(C54="[for completion]","",C54/$C$58))</f>
        <v>0</v>
      </c>
      <c r="G54" s="77"/>
      <c r="H54" s="49"/>
      <c r="L54" s="49"/>
      <c r="M54" s="49"/>
      <c r="N54" s="81"/>
    </row>
    <row r="55" spans="1:14" x14ac:dyDescent="0.25">
      <c r="A55" s="51" t="s">
        <v>128</v>
      </c>
      <c r="B55" s="68" t="s">
        <v>129</v>
      </c>
      <c r="C55" s="585">
        <v>0</v>
      </c>
      <c r="E55" s="76"/>
      <c r="F55" s="199">
        <f t="shared" ref="F55:F56" si="0">IF($C$58=0,"",IF(C55="[for completion]","",C55/$C$58))</f>
        <v>0</v>
      </c>
      <c r="G55" s="77"/>
      <c r="H55" s="49"/>
      <c r="L55" s="49"/>
      <c r="M55" s="49"/>
      <c r="N55" s="81"/>
    </row>
    <row r="56" spans="1:14" x14ac:dyDescent="0.25">
      <c r="A56" s="51" t="s">
        <v>130</v>
      </c>
      <c r="B56" s="68" t="s">
        <v>131</v>
      </c>
      <c r="C56" s="585">
        <f>C179</f>
        <v>30383.635023549523</v>
      </c>
      <c r="E56" s="76"/>
      <c r="F56" s="199">
        <f t="shared" si="0"/>
        <v>0.3131072013101639</v>
      </c>
      <c r="G56" s="77"/>
      <c r="H56" s="49"/>
      <c r="L56" s="49"/>
      <c r="M56" s="49"/>
      <c r="N56" s="81"/>
    </row>
    <row r="57" spans="1:14" x14ac:dyDescent="0.25">
      <c r="A57" s="51" t="s">
        <v>132</v>
      </c>
      <c r="B57" s="51" t="s">
        <v>133</v>
      </c>
      <c r="C57" s="585">
        <v>0</v>
      </c>
      <c r="E57" s="76"/>
      <c r="F57" s="191">
        <f>IF($C$58=0,"",IF(C57="[for completion]","",C57/$C$58))</f>
        <v>0</v>
      </c>
      <c r="G57" s="77"/>
      <c r="H57" s="49"/>
      <c r="L57" s="49"/>
      <c r="M57" s="49"/>
      <c r="N57" s="81"/>
    </row>
    <row r="58" spans="1:14" x14ac:dyDescent="0.25">
      <c r="A58" s="51" t="s">
        <v>134</v>
      </c>
      <c r="B58" s="78" t="s">
        <v>135</v>
      </c>
      <c r="C58" s="179">
        <f>SUM(C53:C57)</f>
        <v>97039.080852859421</v>
      </c>
      <c r="D58" s="76"/>
      <c r="E58" s="76"/>
      <c r="F58" s="192">
        <f>SUM(F53:F57)</f>
        <v>1</v>
      </c>
      <c r="G58" s="77"/>
      <c r="H58" s="49"/>
      <c r="L58" s="49"/>
      <c r="M58" s="49"/>
      <c r="N58" s="81"/>
    </row>
    <row r="59" spans="1:14" outlineLevel="1" x14ac:dyDescent="0.25">
      <c r="A59" s="51" t="s">
        <v>136</v>
      </c>
      <c r="B59" s="80" t="s">
        <v>137</v>
      </c>
      <c r="C59" s="177"/>
      <c r="E59" s="76"/>
      <c r="F59" s="191">
        <f t="shared" ref="F59:F64" si="1">IF($C$58=0,"",IF(C59="[for completion]","",C59/$C$58))</f>
        <v>0</v>
      </c>
      <c r="G59" s="77"/>
      <c r="H59" s="49"/>
      <c r="L59" s="49"/>
      <c r="M59" s="49"/>
      <c r="N59" s="81"/>
    </row>
    <row r="60" spans="1:14" outlineLevel="1" x14ac:dyDescent="0.25">
      <c r="A60" s="51" t="s">
        <v>138</v>
      </c>
      <c r="B60" s="80" t="s">
        <v>137</v>
      </c>
      <c r="C60" s="177"/>
      <c r="E60" s="76"/>
      <c r="F60" s="191">
        <f t="shared" si="1"/>
        <v>0</v>
      </c>
      <c r="G60" s="77"/>
      <c r="H60" s="49"/>
      <c r="L60" s="49"/>
      <c r="M60" s="49"/>
      <c r="N60" s="81"/>
    </row>
    <row r="61" spans="1:14" outlineLevel="1" x14ac:dyDescent="0.25">
      <c r="A61" s="51" t="s">
        <v>139</v>
      </c>
      <c r="B61" s="80" t="s">
        <v>137</v>
      </c>
      <c r="C61" s="177"/>
      <c r="E61" s="76"/>
      <c r="F61" s="191">
        <f t="shared" si="1"/>
        <v>0</v>
      </c>
      <c r="G61" s="77"/>
      <c r="H61" s="49"/>
      <c r="L61" s="49"/>
      <c r="M61" s="49"/>
      <c r="N61" s="81"/>
    </row>
    <row r="62" spans="1:14" outlineLevel="1" x14ac:dyDescent="0.25">
      <c r="A62" s="51" t="s">
        <v>140</v>
      </c>
      <c r="B62" s="80" t="s">
        <v>137</v>
      </c>
      <c r="C62" s="177"/>
      <c r="E62" s="76"/>
      <c r="F62" s="191">
        <f t="shared" si="1"/>
        <v>0</v>
      </c>
      <c r="G62" s="77"/>
      <c r="H62" s="49"/>
      <c r="L62" s="49"/>
      <c r="M62" s="49"/>
      <c r="N62" s="81"/>
    </row>
    <row r="63" spans="1:14" outlineLevel="1" x14ac:dyDescent="0.25">
      <c r="A63" s="51" t="s">
        <v>141</v>
      </c>
      <c r="B63" s="80" t="s">
        <v>137</v>
      </c>
      <c r="C63" s="177"/>
      <c r="E63" s="76"/>
      <c r="F63" s="191">
        <f t="shared" si="1"/>
        <v>0</v>
      </c>
      <c r="G63" s="77"/>
      <c r="H63" s="49"/>
      <c r="L63" s="49"/>
      <c r="M63" s="49"/>
      <c r="N63" s="81"/>
    </row>
    <row r="64" spans="1:14" outlineLevel="1" x14ac:dyDescent="0.25">
      <c r="A64" s="51" t="s">
        <v>142</v>
      </c>
      <c r="B64" s="80" t="s">
        <v>137</v>
      </c>
      <c r="C64" s="180"/>
      <c r="D64" s="81"/>
      <c r="E64" s="81"/>
      <c r="F64" s="191">
        <f t="shared" si="1"/>
        <v>0</v>
      </c>
      <c r="G64" s="79"/>
      <c r="H64" s="49"/>
      <c r="L64" s="49"/>
      <c r="M64" s="49"/>
      <c r="N64" s="81"/>
    </row>
    <row r="65" spans="1:14" ht="15" customHeight="1" x14ac:dyDescent="0.25">
      <c r="A65" s="70"/>
      <c r="B65" s="71" t="s">
        <v>143</v>
      </c>
      <c r="C65" s="124" t="s">
        <v>1414</v>
      </c>
      <c r="D65" s="124" t="s">
        <v>1415</v>
      </c>
      <c r="E65" s="72"/>
      <c r="F65" s="73" t="s">
        <v>144</v>
      </c>
      <c r="G65" s="82" t="s">
        <v>145</v>
      </c>
      <c r="H65" s="49"/>
      <c r="L65" s="49"/>
      <c r="M65" s="49"/>
      <c r="N65" s="81"/>
    </row>
    <row r="66" spans="1:14" x14ac:dyDescent="0.25">
      <c r="A66" s="51" t="s">
        <v>146</v>
      </c>
      <c r="B66" s="68" t="s">
        <v>1487</v>
      </c>
      <c r="C66" s="181">
        <v>33.4797242555425</v>
      </c>
      <c r="D66" s="586" t="s">
        <v>1229</v>
      </c>
      <c r="E66" s="65"/>
      <c r="F66" s="83"/>
      <c r="G66" s="84"/>
      <c r="H66" s="49"/>
      <c r="L66" s="49"/>
      <c r="M66" s="49"/>
      <c r="N66" s="81"/>
    </row>
    <row r="67" spans="1:14" x14ac:dyDescent="0.25">
      <c r="B67" s="68"/>
      <c r="E67" s="65"/>
      <c r="F67" s="83"/>
      <c r="G67" s="84"/>
      <c r="H67" s="49"/>
      <c r="L67" s="49"/>
      <c r="M67" s="49"/>
      <c r="N67" s="81"/>
    </row>
    <row r="68" spans="1:14" x14ac:dyDescent="0.25">
      <c r="B68" s="68" t="s">
        <v>1408</v>
      </c>
      <c r="C68" s="65"/>
      <c r="D68" s="65"/>
      <c r="E68" s="65"/>
      <c r="F68" s="84"/>
      <c r="G68" s="84"/>
      <c r="H68" s="49"/>
      <c r="L68" s="49"/>
      <c r="M68" s="49"/>
      <c r="N68" s="81"/>
    </row>
    <row r="69" spans="1:14" x14ac:dyDescent="0.25">
      <c r="B69" s="68" t="s">
        <v>148</v>
      </c>
      <c r="E69" s="65"/>
      <c r="F69" s="84"/>
      <c r="G69" s="84"/>
      <c r="H69" s="49"/>
      <c r="L69" s="49"/>
      <c r="M69" s="49"/>
      <c r="N69" s="81"/>
    </row>
    <row r="70" spans="1:14" x14ac:dyDescent="0.25">
      <c r="A70" s="51" t="s">
        <v>149</v>
      </c>
      <c r="B70" s="166" t="s">
        <v>1578</v>
      </c>
      <c r="C70" s="177"/>
      <c r="D70" s="586" t="s">
        <v>1229</v>
      </c>
      <c r="E70" s="47"/>
      <c r="F70" s="191">
        <f t="shared" ref="F70:F76" si="2">IF($C$77=0,"",IF(C70="[for completion]","",C70/$C$77))</f>
        <v>0</v>
      </c>
      <c r="G70" s="191" t="str">
        <f>IF($D$77=0,"",IF(D70="[Mark as ND1 if not relevant]","",D70/$D$77))</f>
        <v/>
      </c>
      <c r="H70" s="49"/>
      <c r="L70" s="49"/>
      <c r="M70" s="49"/>
      <c r="N70" s="81"/>
    </row>
    <row r="71" spans="1:14" x14ac:dyDescent="0.25">
      <c r="A71" s="51" t="s">
        <v>150</v>
      </c>
      <c r="B71" s="167" t="s">
        <v>1579</v>
      </c>
      <c r="C71" s="177"/>
      <c r="D71" s="586" t="s">
        <v>1229</v>
      </c>
      <c r="E71" s="47"/>
      <c r="F71" s="191">
        <f t="shared" si="2"/>
        <v>0</v>
      </c>
      <c r="G71" s="191" t="str">
        <f t="shared" ref="G71:G76" si="3">IF($D$77=0,"",IF(D71="[Mark as ND1 if not relevant]","",D71/$D$77))</f>
        <v/>
      </c>
      <c r="H71" s="49"/>
      <c r="L71" s="49"/>
      <c r="M71" s="49"/>
      <c r="N71" s="81"/>
    </row>
    <row r="72" spans="1:14" x14ac:dyDescent="0.25">
      <c r="A72" s="51" t="s">
        <v>151</v>
      </c>
      <c r="B72" s="166" t="s">
        <v>1580</v>
      </c>
      <c r="C72" s="177"/>
      <c r="D72" s="586" t="s">
        <v>1229</v>
      </c>
      <c r="E72" s="47"/>
      <c r="F72" s="191">
        <f t="shared" si="2"/>
        <v>0</v>
      </c>
      <c r="G72" s="191" t="str">
        <f t="shared" si="3"/>
        <v/>
      </c>
      <c r="H72" s="49"/>
      <c r="L72" s="49"/>
      <c r="M72" s="49"/>
      <c r="N72" s="81"/>
    </row>
    <row r="73" spans="1:14" x14ac:dyDescent="0.25">
      <c r="A73" s="51" t="s">
        <v>152</v>
      </c>
      <c r="B73" s="166" t="s">
        <v>1581</v>
      </c>
      <c r="C73" s="177"/>
      <c r="D73" s="586" t="s">
        <v>1229</v>
      </c>
      <c r="E73" s="47"/>
      <c r="F73" s="191">
        <f t="shared" si="2"/>
        <v>0</v>
      </c>
      <c r="G73" s="191" t="str">
        <f t="shared" si="3"/>
        <v/>
      </c>
      <c r="H73" s="49"/>
      <c r="L73" s="49"/>
      <c r="M73" s="49"/>
      <c r="N73" s="81"/>
    </row>
    <row r="74" spans="1:14" x14ac:dyDescent="0.25">
      <c r="A74" s="51" t="s">
        <v>153</v>
      </c>
      <c r="B74" s="166" t="s">
        <v>1582</v>
      </c>
      <c r="C74" s="177"/>
      <c r="D74" s="586" t="s">
        <v>1229</v>
      </c>
      <c r="E74" s="47"/>
      <c r="F74" s="191">
        <f t="shared" si="2"/>
        <v>0</v>
      </c>
      <c r="G74" s="191" t="str">
        <f t="shared" si="3"/>
        <v/>
      </c>
      <c r="H74" s="49"/>
      <c r="L74" s="49"/>
      <c r="M74" s="49"/>
      <c r="N74" s="81"/>
    </row>
    <row r="75" spans="1:14" x14ac:dyDescent="0.25">
      <c r="A75" s="51" t="s">
        <v>154</v>
      </c>
      <c r="B75" s="166" t="s">
        <v>1583</v>
      </c>
      <c r="C75" s="177">
        <v>25.428466799999999</v>
      </c>
      <c r="D75" s="586" t="s">
        <v>1229</v>
      </c>
      <c r="E75" s="47"/>
      <c r="F75" s="191">
        <f t="shared" si="2"/>
        <v>3.8149121176260335E-4</v>
      </c>
      <c r="G75" s="191" t="str">
        <f t="shared" si="3"/>
        <v/>
      </c>
      <c r="H75" s="49"/>
      <c r="L75" s="49"/>
      <c r="M75" s="49"/>
      <c r="N75" s="81"/>
    </row>
    <row r="76" spans="1:14" x14ac:dyDescent="0.25">
      <c r="A76" s="51" t="s">
        <v>155</v>
      </c>
      <c r="B76" s="166" t="s">
        <v>1584</v>
      </c>
      <c r="C76" s="177">
        <v>66630.017362509898</v>
      </c>
      <c r="D76" s="586" t="s">
        <v>1229</v>
      </c>
      <c r="E76" s="47"/>
      <c r="F76" s="191">
        <f t="shared" si="2"/>
        <v>0.99961850878823733</v>
      </c>
      <c r="G76" s="191" t="str">
        <f t="shared" si="3"/>
        <v/>
      </c>
      <c r="H76" s="49"/>
      <c r="L76" s="49"/>
      <c r="M76" s="49"/>
      <c r="N76" s="81"/>
    </row>
    <row r="77" spans="1:14" x14ac:dyDescent="0.25">
      <c r="A77" s="51" t="s">
        <v>156</v>
      </c>
      <c r="B77" s="85" t="s">
        <v>135</v>
      </c>
      <c r="C77" s="179">
        <f>SUM(C70:C76)</f>
        <v>66655.445829309901</v>
      </c>
      <c r="D77" s="179">
        <f>SUM(D70:D76)</f>
        <v>0</v>
      </c>
      <c r="E77" s="68"/>
      <c r="F77" s="192">
        <f>SUM(F70:F76)</f>
        <v>0.99999999999999989</v>
      </c>
      <c r="G77" s="192">
        <f>SUM(G70:G76)</f>
        <v>0</v>
      </c>
      <c r="H77" s="49"/>
      <c r="L77" s="49"/>
      <c r="M77" s="49"/>
      <c r="N77" s="81"/>
    </row>
    <row r="78" spans="1:14" outlineLevel="1" x14ac:dyDescent="0.25">
      <c r="A78" s="51" t="s">
        <v>157</v>
      </c>
      <c r="B78" s="86" t="s">
        <v>158</v>
      </c>
      <c r="C78" s="179"/>
      <c r="D78" s="179"/>
      <c r="E78" s="68"/>
      <c r="F78" s="191">
        <f>IF($C$77=0,"",IF(C78="[for completion]","",C78/$C$77))</f>
        <v>0</v>
      </c>
      <c r="G78" s="191" t="str">
        <f t="shared" ref="G78:G87" si="4">IF($D$77=0,"",IF(D78="[for completion]","",D78/$D$77))</f>
        <v/>
      </c>
      <c r="H78" s="49"/>
      <c r="L78" s="49"/>
      <c r="M78" s="49"/>
      <c r="N78" s="81"/>
    </row>
    <row r="79" spans="1:14" outlineLevel="1" x14ac:dyDescent="0.25">
      <c r="A79" s="51" t="s">
        <v>159</v>
      </c>
      <c r="B79" s="86" t="s">
        <v>160</v>
      </c>
      <c r="C79" s="179"/>
      <c r="D79" s="179"/>
      <c r="E79" s="68"/>
      <c r="F79" s="191">
        <f t="shared" ref="F79:F87" si="5">IF($C$77=0,"",IF(C79="[for completion]","",C79/$C$77))</f>
        <v>0</v>
      </c>
      <c r="G79" s="191" t="str">
        <f t="shared" si="4"/>
        <v/>
      </c>
      <c r="H79" s="49"/>
      <c r="L79" s="49"/>
      <c r="M79" s="49"/>
      <c r="N79" s="81"/>
    </row>
    <row r="80" spans="1:14" outlineLevel="1" x14ac:dyDescent="0.25">
      <c r="A80" s="51" t="s">
        <v>161</v>
      </c>
      <c r="B80" s="86" t="s">
        <v>162</v>
      </c>
      <c r="C80" s="179"/>
      <c r="D80" s="179"/>
      <c r="E80" s="68"/>
      <c r="F80" s="191">
        <f t="shared" si="5"/>
        <v>0</v>
      </c>
      <c r="G80" s="191" t="str">
        <f t="shared" si="4"/>
        <v/>
      </c>
      <c r="H80" s="49"/>
      <c r="L80" s="49"/>
      <c r="M80" s="49"/>
      <c r="N80" s="81"/>
    </row>
    <row r="81" spans="1:14" outlineLevel="1" x14ac:dyDescent="0.25">
      <c r="A81" s="51" t="s">
        <v>163</v>
      </c>
      <c r="B81" s="86" t="s">
        <v>164</v>
      </c>
      <c r="C81" s="179"/>
      <c r="D81" s="179"/>
      <c r="E81" s="68"/>
      <c r="F81" s="191">
        <f t="shared" si="5"/>
        <v>0</v>
      </c>
      <c r="G81" s="191" t="str">
        <f t="shared" si="4"/>
        <v/>
      </c>
      <c r="H81" s="49"/>
      <c r="L81" s="49"/>
      <c r="M81" s="49"/>
      <c r="N81" s="81"/>
    </row>
    <row r="82" spans="1:14" outlineLevel="1" x14ac:dyDescent="0.25">
      <c r="A82" s="51" t="s">
        <v>165</v>
      </c>
      <c r="B82" s="86" t="s">
        <v>166</v>
      </c>
      <c r="C82" s="179"/>
      <c r="D82" s="179"/>
      <c r="E82" s="68"/>
      <c r="F82" s="191">
        <f t="shared" si="5"/>
        <v>0</v>
      </c>
      <c r="G82" s="191" t="str">
        <f t="shared" si="4"/>
        <v/>
      </c>
      <c r="H82" s="49"/>
      <c r="L82" s="49"/>
      <c r="M82" s="49"/>
      <c r="N82" s="81"/>
    </row>
    <row r="83" spans="1:14" outlineLevel="1" x14ac:dyDescent="0.25">
      <c r="A83" s="51" t="s">
        <v>167</v>
      </c>
      <c r="B83" s="86"/>
      <c r="C83" s="76"/>
      <c r="D83" s="76"/>
      <c r="E83" s="68"/>
      <c r="F83" s="77"/>
      <c r="G83" s="77"/>
      <c r="H83" s="49"/>
      <c r="L83" s="49"/>
      <c r="M83" s="49"/>
      <c r="N83" s="81"/>
    </row>
    <row r="84" spans="1:14" outlineLevel="1" x14ac:dyDescent="0.25">
      <c r="A84" s="51" t="s">
        <v>168</v>
      </c>
      <c r="B84" s="86"/>
      <c r="C84" s="76"/>
      <c r="D84" s="76"/>
      <c r="E84" s="68"/>
      <c r="F84" s="77"/>
      <c r="G84" s="77"/>
      <c r="H84" s="49"/>
      <c r="L84" s="49"/>
      <c r="M84" s="49"/>
      <c r="N84" s="81"/>
    </row>
    <row r="85" spans="1:14" outlineLevel="1" x14ac:dyDescent="0.25">
      <c r="A85" s="51" t="s">
        <v>169</v>
      </c>
      <c r="B85" s="86"/>
      <c r="C85" s="76"/>
      <c r="D85" s="76"/>
      <c r="E85" s="68"/>
      <c r="F85" s="77"/>
      <c r="G85" s="77"/>
      <c r="H85" s="49"/>
      <c r="L85" s="49"/>
      <c r="M85" s="49"/>
      <c r="N85" s="81"/>
    </row>
    <row r="86" spans="1:14" outlineLevel="1" x14ac:dyDescent="0.25">
      <c r="A86" s="51" t="s">
        <v>170</v>
      </c>
      <c r="B86" s="85"/>
      <c r="C86" s="76"/>
      <c r="D86" s="76"/>
      <c r="E86" s="68"/>
      <c r="F86" s="77">
        <f t="shared" si="5"/>
        <v>0</v>
      </c>
      <c r="G86" s="77" t="str">
        <f t="shared" si="4"/>
        <v/>
      </c>
      <c r="H86" s="49"/>
      <c r="L86" s="49"/>
      <c r="M86" s="49"/>
      <c r="N86" s="81"/>
    </row>
    <row r="87" spans="1:14" outlineLevel="1" x14ac:dyDescent="0.25">
      <c r="A87" s="51" t="s">
        <v>171</v>
      </c>
      <c r="B87" s="86"/>
      <c r="C87" s="76"/>
      <c r="D87" s="76"/>
      <c r="E87" s="68"/>
      <c r="F87" s="77">
        <f t="shared" si="5"/>
        <v>0</v>
      </c>
      <c r="G87" s="77" t="str">
        <f t="shared" si="4"/>
        <v/>
      </c>
      <c r="H87" s="49"/>
      <c r="L87" s="49"/>
      <c r="M87" s="49"/>
      <c r="N87" s="81"/>
    </row>
    <row r="88" spans="1:14" ht="15" customHeight="1" x14ac:dyDescent="0.25">
      <c r="A88" s="70"/>
      <c r="B88" s="71" t="s">
        <v>172</v>
      </c>
      <c r="C88" s="124" t="s">
        <v>1416</v>
      </c>
      <c r="D88" s="124" t="s">
        <v>1417</v>
      </c>
      <c r="E88" s="72"/>
      <c r="F88" s="73" t="s">
        <v>173</v>
      </c>
      <c r="G88" s="70" t="s">
        <v>174</v>
      </c>
      <c r="H88" s="49"/>
      <c r="L88" s="49"/>
      <c r="M88" s="49"/>
      <c r="N88" s="81"/>
    </row>
    <row r="89" spans="1:14" x14ac:dyDescent="0.25">
      <c r="A89" s="51" t="s">
        <v>175</v>
      </c>
      <c r="B89" s="68" t="s">
        <v>147</v>
      </c>
      <c r="C89" s="181">
        <v>21.374962169990098</v>
      </c>
      <c r="D89" s="586" t="s">
        <v>1229</v>
      </c>
      <c r="E89" s="65"/>
      <c r="F89" s="197"/>
      <c r="G89" s="198"/>
      <c r="H89" s="49"/>
      <c r="L89" s="49"/>
      <c r="M89" s="49"/>
      <c r="N89" s="81"/>
    </row>
    <row r="90" spans="1:14" x14ac:dyDescent="0.25">
      <c r="B90" s="68"/>
      <c r="C90" s="181"/>
      <c r="D90" s="181"/>
      <c r="E90" s="65"/>
      <c r="F90" s="197"/>
      <c r="G90" s="198"/>
      <c r="H90" s="49"/>
      <c r="L90" s="49"/>
      <c r="M90" s="49"/>
      <c r="N90" s="81"/>
    </row>
    <row r="91" spans="1:14" x14ac:dyDescent="0.25">
      <c r="B91" s="68" t="s">
        <v>1409</v>
      </c>
      <c r="C91" s="196"/>
      <c r="D91" s="196"/>
      <c r="E91" s="65"/>
      <c r="F91" s="198"/>
      <c r="G91" s="198"/>
      <c r="H91" s="49"/>
      <c r="L91" s="49"/>
      <c r="M91" s="49"/>
      <c r="N91" s="81"/>
    </row>
    <row r="92" spans="1:14" x14ac:dyDescent="0.25">
      <c r="A92" s="51" t="s">
        <v>176</v>
      </c>
      <c r="B92" s="68" t="s">
        <v>148</v>
      </c>
      <c r="C92" s="181"/>
      <c r="D92" s="181"/>
      <c r="E92" s="65"/>
      <c r="F92" s="198"/>
      <c r="G92" s="198"/>
      <c r="H92" s="49"/>
      <c r="L92" s="49"/>
      <c r="M92" s="49"/>
      <c r="N92" s="81"/>
    </row>
    <row r="93" spans="1:14" x14ac:dyDescent="0.25">
      <c r="A93" s="51" t="s">
        <v>177</v>
      </c>
      <c r="B93" s="167" t="s">
        <v>1578</v>
      </c>
      <c r="C93" s="177">
        <v>215.99225421</v>
      </c>
      <c r="D93" s="586" t="s">
        <v>1229</v>
      </c>
      <c r="E93" s="47"/>
      <c r="F93" s="191">
        <f>IF($C$100=0,"",IF(C93="[for completion]","",IF(C93="","",C93/$C$100)))</f>
        <v>3.240429218088329E-3</v>
      </c>
      <c r="G93" s="191" t="str">
        <f>IF($D$100=0,"",IF(D93="[Mark as ND1 if not relevant]","",IF(D93="","",D93/$D$100)))</f>
        <v/>
      </c>
      <c r="H93" s="49"/>
      <c r="L93" s="49"/>
      <c r="M93" s="49"/>
      <c r="N93" s="81"/>
    </row>
    <row r="94" spans="1:14" x14ac:dyDescent="0.25">
      <c r="A94" s="51" t="s">
        <v>178</v>
      </c>
      <c r="B94" s="167" t="s">
        <v>1579</v>
      </c>
      <c r="C94" s="177">
        <v>5.1050660800000003</v>
      </c>
      <c r="D94" s="586" t="s">
        <v>1229</v>
      </c>
      <c r="E94" s="47"/>
      <c r="F94" s="191">
        <f t="shared" ref="F94:F99" si="6">IF($C$100=0,"",IF(C94="[for completion]","",IF(C94="","",C94/$C$100)))</f>
        <v>7.658888207083569E-5</v>
      </c>
      <c r="G94" s="191" t="str">
        <f t="shared" ref="G94:G99" si="7">IF($D$100=0,"",IF(D94="[Mark as ND1 if not relevant]","",IF(D94="","",D94/$D$100)))</f>
        <v/>
      </c>
      <c r="H94" s="49"/>
      <c r="L94" s="49"/>
      <c r="M94" s="49"/>
      <c r="N94" s="81"/>
    </row>
    <row r="95" spans="1:14" x14ac:dyDescent="0.25">
      <c r="A95" s="51" t="s">
        <v>179</v>
      </c>
      <c r="B95" s="167" t="s">
        <v>1580</v>
      </c>
      <c r="C95" s="177">
        <v>10.53728306</v>
      </c>
      <c r="D95" s="586" t="s">
        <v>1229</v>
      </c>
      <c r="E95" s="47"/>
      <c r="F95" s="191">
        <f t="shared" si="6"/>
        <v>1.5808585373479721E-4</v>
      </c>
      <c r="G95" s="191" t="str">
        <f t="shared" si="7"/>
        <v/>
      </c>
      <c r="H95" s="49"/>
      <c r="L95" s="49"/>
      <c r="M95" s="49"/>
      <c r="N95" s="81"/>
    </row>
    <row r="96" spans="1:14" x14ac:dyDescent="0.25">
      <c r="A96" s="51" t="s">
        <v>180</v>
      </c>
      <c r="B96" s="167" t="s">
        <v>1581</v>
      </c>
      <c r="C96" s="177">
        <v>96.965432309999997</v>
      </c>
      <c r="D96" s="586" t="s">
        <v>1229</v>
      </c>
      <c r="E96" s="47"/>
      <c r="F96" s="191">
        <f t="shared" si="6"/>
        <v>1.4547263333637768E-3</v>
      </c>
      <c r="G96" s="191" t="str">
        <f t="shared" si="7"/>
        <v/>
      </c>
      <c r="H96" s="49"/>
      <c r="L96" s="49"/>
      <c r="M96" s="49"/>
      <c r="N96" s="81"/>
    </row>
    <row r="97" spans="1:14" x14ac:dyDescent="0.25">
      <c r="A97" s="51" t="s">
        <v>181</v>
      </c>
      <c r="B97" s="167" t="s">
        <v>1582</v>
      </c>
      <c r="C97" s="177">
        <v>1346.90195219</v>
      </c>
      <c r="D97" s="586" t="s">
        <v>1229</v>
      </c>
      <c r="E97" s="47"/>
      <c r="F97" s="191">
        <f t="shared" si="6"/>
        <v>2.0206930363036217E-2</v>
      </c>
      <c r="G97" s="191" t="str">
        <f t="shared" si="7"/>
        <v/>
      </c>
      <c r="H97" s="49"/>
      <c r="L97" s="49"/>
      <c r="M97" s="49"/>
    </row>
    <row r="98" spans="1:14" x14ac:dyDescent="0.25">
      <c r="A98" s="51" t="s">
        <v>182</v>
      </c>
      <c r="B98" s="167" t="s">
        <v>1583</v>
      </c>
      <c r="C98" s="177">
        <v>32110.768425329901</v>
      </c>
      <c r="D98" s="586" t="s">
        <v>1229</v>
      </c>
      <c r="E98" s="47"/>
      <c r="F98" s="191">
        <f t="shared" si="6"/>
        <v>0.48174260971201882</v>
      </c>
      <c r="G98" s="191" t="str">
        <f t="shared" si="7"/>
        <v/>
      </c>
      <c r="H98" s="49"/>
      <c r="L98" s="49"/>
      <c r="M98" s="49"/>
    </row>
    <row r="99" spans="1:14" x14ac:dyDescent="0.25">
      <c r="A99" s="51" t="s">
        <v>183</v>
      </c>
      <c r="B99" s="167" t="s">
        <v>1584</v>
      </c>
      <c r="C99" s="177">
        <v>32869.1754161301</v>
      </c>
      <c r="D99" s="586" t="s">
        <v>1229</v>
      </c>
      <c r="E99" s="47"/>
      <c r="F99" s="191">
        <f t="shared" si="6"/>
        <v>0.49312062963768721</v>
      </c>
      <c r="G99" s="191" t="str">
        <f t="shared" si="7"/>
        <v/>
      </c>
      <c r="H99" s="49"/>
      <c r="L99" s="49"/>
      <c r="M99" s="49"/>
    </row>
    <row r="100" spans="1:14" x14ac:dyDescent="0.25">
      <c r="A100" s="51" t="s">
        <v>184</v>
      </c>
      <c r="B100" s="85" t="s">
        <v>135</v>
      </c>
      <c r="C100" s="179">
        <f>SUM(C93:C99)</f>
        <v>66655.445829310003</v>
      </c>
      <c r="D100" s="179">
        <f>SUM(D93:D99)</f>
        <v>0</v>
      </c>
      <c r="E100" s="68"/>
      <c r="F100" s="192">
        <f>SUM(F93:F99)</f>
        <v>1</v>
      </c>
      <c r="G100" s="192">
        <f>SUM(G93:G99)</f>
        <v>0</v>
      </c>
      <c r="H100" s="49"/>
      <c r="L100" s="49"/>
      <c r="M100" s="49"/>
    </row>
    <row r="101" spans="1:14" outlineLevel="1" x14ac:dyDescent="0.25">
      <c r="A101" s="51" t="s">
        <v>185</v>
      </c>
      <c r="B101" s="86" t="s">
        <v>158</v>
      </c>
      <c r="C101" s="179"/>
      <c r="D101" s="179"/>
      <c r="E101" s="68"/>
      <c r="F101" s="191">
        <f t="shared" ref="F101:F105" si="8">IF($C$100=0,"",IF(C101="[for completion]","",C101/$C$100))</f>
        <v>0</v>
      </c>
      <c r="G101" s="191" t="str">
        <f t="shared" ref="G101:G105" si="9">IF($D$100=0,"",IF(D101="[for completion]","",D101/$D$100))</f>
        <v/>
      </c>
      <c r="H101" s="49"/>
      <c r="L101" s="49"/>
      <c r="M101" s="49"/>
    </row>
    <row r="102" spans="1:14" outlineLevel="1" x14ac:dyDescent="0.25">
      <c r="A102" s="51" t="s">
        <v>186</v>
      </c>
      <c r="B102" s="86" t="s">
        <v>160</v>
      </c>
      <c r="C102" s="179"/>
      <c r="D102" s="179"/>
      <c r="E102" s="68"/>
      <c r="F102" s="191">
        <f t="shared" si="8"/>
        <v>0</v>
      </c>
      <c r="G102" s="191" t="str">
        <f t="shared" si="9"/>
        <v/>
      </c>
      <c r="H102" s="49"/>
      <c r="L102" s="49"/>
      <c r="M102" s="49"/>
    </row>
    <row r="103" spans="1:14" outlineLevel="1" x14ac:dyDescent="0.25">
      <c r="A103" s="51" t="s">
        <v>187</v>
      </c>
      <c r="B103" s="86" t="s">
        <v>162</v>
      </c>
      <c r="C103" s="179"/>
      <c r="D103" s="179"/>
      <c r="E103" s="68"/>
      <c r="F103" s="191">
        <f t="shared" si="8"/>
        <v>0</v>
      </c>
      <c r="G103" s="191" t="str">
        <f t="shared" si="9"/>
        <v/>
      </c>
      <c r="H103" s="49"/>
      <c r="L103" s="49"/>
      <c r="M103" s="49"/>
    </row>
    <row r="104" spans="1:14" outlineLevel="1" x14ac:dyDescent="0.25">
      <c r="A104" s="51" t="s">
        <v>188</v>
      </c>
      <c r="B104" s="86" t="s">
        <v>164</v>
      </c>
      <c r="C104" s="179"/>
      <c r="D104" s="179"/>
      <c r="E104" s="68"/>
      <c r="F104" s="191">
        <f t="shared" si="8"/>
        <v>0</v>
      </c>
      <c r="G104" s="191" t="str">
        <f t="shared" si="9"/>
        <v/>
      </c>
      <c r="H104" s="49"/>
      <c r="L104" s="49"/>
      <c r="M104" s="49"/>
    </row>
    <row r="105" spans="1:14" outlineLevel="1" x14ac:dyDescent="0.25">
      <c r="A105" s="51" t="s">
        <v>189</v>
      </c>
      <c r="B105" s="86" t="s">
        <v>166</v>
      </c>
      <c r="C105" s="179"/>
      <c r="D105" s="179"/>
      <c r="E105" s="68"/>
      <c r="F105" s="191">
        <f t="shared" si="8"/>
        <v>0</v>
      </c>
      <c r="G105" s="191" t="str">
        <f t="shared" si="9"/>
        <v/>
      </c>
      <c r="H105" s="49"/>
      <c r="L105" s="49"/>
      <c r="M105" s="49"/>
    </row>
    <row r="106" spans="1:14" outlineLevel="1" x14ac:dyDescent="0.25">
      <c r="A106" s="51" t="s">
        <v>190</v>
      </c>
      <c r="B106" s="86"/>
      <c r="C106" s="76"/>
      <c r="D106" s="76"/>
      <c r="E106" s="68"/>
      <c r="F106" s="77"/>
      <c r="G106" s="77"/>
      <c r="H106" s="49"/>
      <c r="L106" s="49"/>
      <c r="M106" s="49"/>
    </row>
    <row r="107" spans="1:14" outlineLevel="1" x14ac:dyDescent="0.25">
      <c r="A107" s="51" t="s">
        <v>191</v>
      </c>
      <c r="B107" s="86"/>
      <c r="C107" s="76"/>
      <c r="D107" s="76"/>
      <c r="E107" s="68"/>
      <c r="F107" s="77"/>
      <c r="G107" s="77"/>
      <c r="H107" s="49"/>
      <c r="L107" s="49"/>
      <c r="M107" s="49"/>
    </row>
    <row r="108" spans="1:14" outlineLevel="1" x14ac:dyDescent="0.25">
      <c r="A108" s="51" t="s">
        <v>192</v>
      </c>
      <c r="B108" s="85"/>
      <c r="C108" s="76"/>
      <c r="D108" s="76"/>
      <c r="E108" s="68"/>
      <c r="F108" s="77"/>
      <c r="G108" s="77"/>
      <c r="H108" s="49"/>
      <c r="L108" s="49"/>
      <c r="M108" s="49"/>
    </row>
    <row r="109" spans="1:14" outlineLevel="1" x14ac:dyDescent="0.25">
      <c r="A109" s="51" t="s">
        <v>193</v>
      </c>
      <c r="B109" s="86"/>
      <c r="C109" s="76"/>
      <c r="D109" s="76"/>
      <c r="E109" s="68"/>
      <c r="F109" s="77"/>
      <c r="G109" s="77"/>
      <c r="H109" s="49"/>
      <c r="L109" s="49"/>
      <c r="M109" s="49"/>
    </row>
    <row r="110" spans="1:14" outlineLevel="1" x14ac:dyDescent="0.25">
      <c r="A110" s="51" t="s">
        <v>194</v>
      </c>
      <c r="B110" s="86"/>
      <c r="C110" s="76"/>
      <c r="D110" s="76"/>
      <c r="E110" s="68"/>
      <c r="F110" s="77"/>
      <c r="G110" s="77"/>
      <c r="H110" s="49"/>
      <c r="L110" s="49"/>
      <c r="M110" s="49"/>
    </row>
    <row r="111" spans="1:14" ht="15" customHeight="1" x14ac:dyDescent="0.25">
      <c r="A111" s="70"/>
      <c r="B111" s="184" t="s">
        <v>1609</v>
      </c>
      <c r="C111" s="73" t="s">
        <v>195</v>
      </c>
      <c r="D111" s="73" t="s">
        <v>196</v>
      </c>
      <c r="E111" s="72"/>
      <c r="F111" s="73" t="s">
        <v>197</v>
      </c>
      <c r="G111" s="73" t="s">
        <v>198</v>
      </c>
      <c r="H111" s="49"/>
      <c r="L111" s="49"/>
      <c r="M111" s="49"/>
    </row>
    <row r="112" spans="1:14" s="87" customFormat="1" x14ac:dyDescent="0.25">
      <c r="A112" s="51" t="s">
        <v>199</v>
      </c>
      <c r="B112" s="68" t="s">
        <v>200</v>
      </c>
      <c r="C112" s="177">
        <v>0</v>
      </c>
      <c r="D112" s="177">
        <f>C112</f>
        <v>0</v>
      </c>
      <c r="E112" s="77"/>
      <c r="F112" s="191">
        <f>IF($C$129=0,"",IF(C112="[for completion]","",IF(C112="","",C112/$C$129)))</f>
        <v>0</v>
      </c>
      <c r="G112" s="191">
        <f>IF($D$129=0,"",IF(D112="[for completion]","",IF(D112="","",D112/$D$129)))</f>
        <v>0</v>
      </c>
      <c r="I112" s="51"/>
      <c r="J112" s="51"/>
      <c r="K112" s="51"/>
      <c r="L112" s="49" t="s">
        <v>1587</v>
      </c>
      <c r="M112" s="49"/>
      <c r="N112" s="49"/>
    </row>
    <row r="113" spans="1:14" s="87" customFormat="1" x14ac:dyDescent="0.25">
      <c r="A113" s="51" t="s">
        <v>201</v>
      </c>
      <c r="B113" s="68" t="s">
        <v>1588</v>
      </c>
      <c r="C113" s="177">
        <v>0</v>
      </c>
      <c r="D113" s="240">
        <f t="shared" ref="D113:D128" si="10">C113</f>
        <v>0</v>
      </c>
      <c r="E113" s="77"/>
      <c r="F113" s="191">
        <f t="shared" ref="F113:F128" si="11">IF($C$129=0,"",IF(C113="[for completion]","",IF(C113="","",C113/$C$129)))</f>
        <v>0</v>
      </c>
      <c r="G113" s="191">
        <f t="shared" ref="G113:G128" si="12">IF($D$129=0,"",IF(D113="[for completion]","",IF(D113="","",D113/$D$129)))</f>
        <v>0</v>
      </c>
      <c r="I113" s="51"/>
      <c r="J113" s="51"/>
      <c r="K113" s="51"/>
      <c r="L113" s="68" t="s">
        <v>1588</v>
      </c>
      <c r="M113" s="49"/>
      <c r="N113" s="49"/>
    </row>
    <row r="114" spans="1:14" s="87" customFormat="1" x14ac:dyDescent="0.25">
      <c r="A114" s="51" t="s">
        <v>202</v>
      </c>
      <c r="B114" s="68" t="s">
        <v>209</v>
      </c>
      <c r="C114" s="177">
        <v>0</v>
      </c>
      <c r="D114" s="240">
        <f t="shared" si="10"/>
        <v>0</v>
      </c>
      <c r="E114" s="77"/>
      <c r="F114" s="191">
        <f t="shared" si="11"/>
        <v>0</v>
      </c>
      <c r="G114" s="191">
        <f t="shared" si="12"/>
        <v>0</v>
      </c>
      <c r="I114" s="51"/>
      <c r="J114" s="51"/>
      <c r="K114" s="51"/>
      <c r="L114" s="68" t="s">
        <v>209</v>
      </c>
      <c r="M114" s="49"/>
      <c r="N114" s="49"/>
    </row>
    <row r="115" spans="1:14" s="87" customFormat="1" x14ac:dyDescent="0.25">
      <c r="A115" s="51" t="s">
        <v>203</v>
      </c>
      <c r="B115" s="68" t="s">
        <v>1589</v>
      </c>
      <c r="C115" s="177">
        <v>0</v>
      </c>
      <c r="D115" s="240">
        <f t="shared" si="10"/>
        <v>0</v>
      </c>
      <c r="E115" s="77"/>
      <c r="F115" s="191">
        <f t="shared" si="11"/>
        <v>0</v>
      </c>
      <c r="G115" s="191">
        <f t="shared" si="12"/>
        <v>0</v>
      </c>
      <c r="I115" s="51"/>
      <c r="J115" s="51"/>
      <c r="K115" s="51"/>
      <c r="L115" s="68" t="s">
        <v>1589</v>
      </c>
      <c r="M115" s="49"/>
      <c r="N115" s="49"/>
    </row>
    <row r="116" spans="1:14" s="87" customFormat="1" x14ac:dyDescent="0.25">
      <c r="A116" s="51" t="s">
        <v>205</v>
      </c>
      <c r="B116" s="68" t="s">
        <v>1590</v>
      </c>
      <c r="C116" s="177">
        <v>0</v>
      </c>
      <c r="D116" s="240">
        <f t="shared" si="10"/>
        <v>0</v>
      </c>
      <c r="E116" s="77"/>
      <c r="F116" s="191">
        <f t="shared" si="11"/>
        <v>0</v>
      </c>
      <c r="G116" s="191">
        <f t="shared" si="12"/>
        <v>0</v>
      </c>
      <c r="I116" s="51"/>
      <c r="J116" s="51"/>
      <c r="K116" s="51"/>
      <c r="L116" s="68" t="s">
        <v>1590</v>
      </c>
      <c r="M116" s="49"/>
      <c r="N116" s="49"/>
    </row>
    <row r="117" spans="1:14" s="87" customFormat="1" x14ac:dyDescent="0.25">
      <c r="A117" s="51" t="s">
        <v>206</v>
      </c>
      <c r="B117" s="68" t="s">
        <v>211</v>
      </c>
      <c r="C117" s="177">
        <v>0</v>
      </c>
      <c r="D117" s="240">
        <f t="shared" si="10"/>
        <v>0</v>
      </c>
      <c r="E117" s="68"/>
      <c r="F117" s="191">
        <f t="shared" si="11"/>
        <v>0</v>
      </c>
      <c r="G117" s="191">
        <f t="shared" si="12"/>
        <v>0</v>
      </c>
      <c r="I117" s="51"/>
      <c r="J117" s="51"/>
      <c r="K117" s="51"/>
      <c r="L117" s="68" t="s">
        <v>211</v>
      </c>
      <c r="M117" s="49"/>
      <c r="N117" s="49"/>
    </row>
    <row r="118" spans="1:14" x14ac:dyDescent="0.25">
      <c r="A118" s="51" t="s">
        <v>207</v>
      </c>
      <c r="B118" s="68" t="s">
        <v>213</v>
      </c>
      <c r="C118" s="177">
        <v>66655.445829309901</v>
      </c>
      <c r="D118" s="240">
        <f t="shared" si="10"/>
        <v>66655.445829309901</v>
      </c>
      <c r="E118" s="68"/>
      <c r="F118" s="191">
        <f t="shared" si="11"/>
        <v>1</v>
      </c>
      <c r="G118" s="191">
        <f t="shared" si="12"/>
        <v>1</v>
      </c>
      <c r="L118" s="68" t="s">
        <v>213</v>
      </c>
      <c r="M118" s="49"/>
    </row>
    <row r="119" spans="1:14" x14ac:dyDescent="0.25">
      <c r="A119" s="51" t="s">
        <v>208</v>
      </c>
      <c r="B119" s="68" t="s">
        <v>1591</v>
      </c>
      <c r="C119" s="177">
        <v>0</v>
      </c>
      <c r="D119" s="240">
        <f t="shared" si="10"/>
        <v>0</v>
      </c>
      <c r="E119" s="68"/>
      <c r="F119" s="191">
        <f t="shared" si="11"/>
        <v>0</v>
      </c>
      <c r="G119" s="191">
        <f t="shared" si="12"/>
        <v>0</v>
      </c>
      <c r="L119" s="68" t="s">
        <v>1591</v>
      </c>
      <c r="M119" s="49"/>
    </row>
    <row r="120" spans="1:14" x14ac:dyDescent="0.25">
      <c r="A120" s="51" t="s">
        <v>210</v>
      </c>
      <c r="B120" s="68" t="s">
        <v>215</v>
      </c>
      <c r="C120" s="177">
        <v>0</v>
      </c>
      <c r="D120" s="240">
        <f t="shared" si="10"/>
        <v>0</v>
      </c>
      <c r="E120" s="68"/>
      <c r="F120" s="191">
        <f t="shared" si="11"/>
        <v>0</v>
      </c>
      <c r="G120" s="191">
        <f t="shared" si="12"/>
        <v>0</v>
      </c>
      <c r="L120" s="68" t="s">
        <v>215</v>
      </c>
      <c r="M120" s="49"/>
    </row>
    <row r="121" spans="1:14" x14ac:dyDescent="0.25">
      <c r="A121" s="51" t="s">
        <v>212</v>
      </c>
      <c r="B121" s="68" t="s">
        <v>1598</v>
      </c>
      <c r="C121" s="177">
        <v>0</v>
      </c>
      <c r="D121" s="240">
        <f t="shared" si="10"/>
        <v>0</v>
      </c>
      <c r="E121" s="68"/>
      <c r="F121" s="191">
        <f t="shared" ref="F121" si="13">IF($C$129=0,"",IF(C121="[for completion]","",IF(C121="","",C121/$C$129)))</f>
        <v>0</v>
      </c>
      <c r="G121" s="191">
        <f t="shared" ref="G121" si="14">IF($D$129=0,"",IF(D121="[for completion]","",IF(D121="","",D121/$D$129)))</f>
        <v>0</v>
      </c>
      <c r="L121" s="68"/>
      <c r="M121" s="49"/>
    </row>
    <row r="122" spans="1:14" x14ac:dyDescent="0.25">
      <c r="A122" s="51" t="s">
        <v>214</v>
      </c>
      <c r="B122" s="68" t="s">
        <v>217</v>
      </c>
      <c r="C122" s="177">
        <v>0</v>
      </c>
      <c r="D122" s="240">
        <f t="shared" si="10"/>
        <v>0</v>
      </c>
      <c r="E122" s="68"/>
      <c r="F122" s="191">
        <f t="shared" si="11"/>
        <v>0</v>
      </c>
      <c r="G122" s="191">
        <f t="shared" si="12"/>
        <v>0</v>
      </c>
      <c r="L122" s="68" t="s">
        <v>217</v>
      </c>
      <c r="M122" s="49"/>
    </row>
    <row r="123" spans="1:14" x14ac:dyDescent="0.25">
      <c r="A123" s="51" t="s">
        <v>216</v>
      </c>
      <c r="B123" s="68" t="s">
        <v>204</v>
      </c>
      <c r="C123" s="177">
        <v>0</v>
      </c>
      <c r="D123" s="240">
        <f t="shared" si="10"/>
        <v>0</v>
      </c>
      <c r="E123" s="68"/>
      <c r="F123" s="191">
        <f t="shared" si="11"/>
        <v>0</v>
      </c>
      <c r="G123" s="191">
        <f t="shared" si="12"/>
        <v>0</v>
      </c>
      <c r="L123" s="68" t="s">
        <v>204</v>
      </c>
      <c r="M123" s="49"/>
    </row>
    <row r="124" spans="1:14" x14ac:dyDescent="0.25">
      <c r="A124" s="51" t="s">
        <v>218</v>
      </c>
      <c r="B124" s="167" t="s">
        <v>1593</v>
      </c>
      <c r="C124" s="177">
        <v>0</v>
      </c>
      <c r="D124" s="240">
        <f t="shared" si="10"/>
        <v>0</v>
      </c>
      <c r="E124" s="68"/>
      <c r="F124" s="191">
        <f t="shared" si="11"/>
        <v>0</v>
      </c>
      <c r="G124" s="191">
        <f t="shared" si="12"/>
        <v>0</v>
      </c>
      <c r="L124" s="167" t="s">
        <v>1593</v>
      </c>
      <c r="M124" s="49"/>
    </row>
    <row r="125" spans="1:14" x14ac:dyDescent="0.25">
      <c r="A125" s="51" t="s">
        <v>220</v>
      </c>
      <c r="B125" s="68" t="s">
        <v>219</v>
      </c>
      <c r="C125" s="177">
        <v>0</v>
      </c>
      <c r="D125" s="240">
        <f t="shared" si="10"/>
        <v>0</v>
      </c>
      <c r="E125" s="68"/>
      <c r="F125" s="191">
        <f t="shared" si="11"/>
        <v>0</v>
      </c>
      <c r="G125" s="191">
        <f t="shared" si="12"/>
        <v>0</v>
      </c>
      <c r="L125" s="68" t="s">
        <v>219</v>
      </c>
      <c r="M125" s="49"/>
    </row>
    <row r="126" spans="1:14" x14ac:dyDescent="0.25">
      <c r="A126" s="51" t="s">
        <v>222</v>
      </c>
      <c r="B126" s="68" t="s">
        <v>221</v>
      </c>
      <c r="C126" s="177">
        <v>0</v>
      </c>
      <c r="D126" s="240">
        <f t="shared" si="10"/>
        <v>0</v>
      </c>
      <c r="E126" s="68"/>
      <c r="F126" s="191">
        <f t="shared" si="11"/>
        <v>0</v>
      </c>
      <c r="G126" s="191">
        <f t="shared" si="12"/>
        <v>0</v>
      </c>
      <c r="H126" s="81"/>
      <c r="L126" s="68" t="s">
        <v>221</v>
      </c>
      <c r="M126" s="49"/>
    </row>
    <row r="127" spans="1:14" x14ac:dyDescent="0.25">
      <c r="A127" s="51" t="s">
        <v>223</v>
      </c>
      <c r="B127" s="68" t="s">
        <v>1592</v>
      </c>
      <c r="C127" s="177">
        <v>0</v>
      </c>
      <c r="D127" s="240">
        <f t="shared" si="10"/>
        <v>0</v>
      </c>
      <c r="E127" s="68"/>
      <c r="F127" s="191">
        <f t="shared" ref="F127" si="15">IF($C$129=0,"",IF(C127="[for completion]","",IF(C127="","",C127/$C$129)))</f>
        <v>0</v>
      </c>
      <c r="G127" s="191">
        <f t="shared" ref="G127" si="16">IF($D$129=0,"",IF(D127="[for completion]","",IF(D127="","",D127/$D$129)))</f>
        <v>0</v>
      </c>
      <c r="H127" s="49"/>
      <c r="L127" s="68" t="s">
        <v>1592</v>
      </c>
      <c r="M127" s="49"/>
    </row>
    <row r="128" spans="1:14" x14ac:dyDescent="0.25">
      <c r="A128" s="51" t="s">
        <v>1594</v>
      </c>
      <c r="B128" s="68" t="s">
        <v>133</v>
      </c>
      <c r="C128" s="177">
        <v>0</v>
      </c>
      <c r="D128" s="240">
        <f t="shared" si="10"/>
        <v>0</v>
      </c>
      <c r="E128" s="68"/>
      <c r="F128" s="191">
        <f t="shared" si="11"/>
        <v>0</v>
      </c>
      <c r="G128" s="191">
        <f t="shared" si="12"/>
        <v>0</v>
      </c>
      <c r="H128" s="49"/>
      <c r="L128" s="49"/>
      <c r="M128" s="49"/>
    </row>
    <row r="129" spans="1:14" x14ac:dyDescent="0.25">
      <c r="A129" s="51" t="s">
        <v>1597</v>
      </c>
      <c r="B129" s="85" t="s">
        <v>135</v>
      </c>
      <c r="C129" s="177">
        <f>SUM(C112:C128)</f>
        <v>66655.445829309901</v>
      </c>
      <c r="D129" s="177">
        <f>SUM(D112:D128)</f>
        <v>66655.445829309901</v>
      </c>
      <c r="E129" s="68"/>
      <c r="F129" s="171">
        <f>SUM(F112:F128)</f>
        <v>1</v>
      </c>
      <c r="G129" s="171">
        <f>SUM(G112:G128)</f>
        <v>1</v>
      </c>
      <c r="H129" s="49"/>
      <c r="L129" s="49"/>
      <c r="M129" s="49"/>
    </row>
    <row r="130" spans="1:14" outlineLevel="1" x14ac:dyDescent="0.25">
      <c r="A130" s="51" t="s">
        <v>224</v>
      </c>
      <c r="B130" s="80" t="s">
        <v>137</v>
      </c>
      <c r="C130" s="177"/>
      <c r="D130" s="177"/>
      <c r="E130" s="68"/>
      <c r="F130" s="191" t="str">
        <f>IF($C$129=0,"",IF(C130="[for completion]","",IF(C130="","",C130/$C$129)))</f>
        <v/>
      </c>
      <c r="G130" s="191" t="str">
        <f>IF($D$129=0,"",IF(D130="[for completion]","",IF(D130="","",D130/$D$129)))</f>
        <v/>
      </c>
      <c r="H130" s="49"/>
      <c r="L130" s="49"/>
      <c r="M130" s="49"/>
    </row>
    <row r="131" spans="1:14" outlineLevel="1" x14ac:dyDescent="0.25">
      <c r="A131" s="51" t="s">
        <v>225</v>
      </c>
      <c r="B131" s="80" t="s">
        <v>137</v>
      </c>
      <c r="C131" s="177"/>
      <c r="D131" s="177"/>
      <c r="E131" s="68"/>
      <c r="F131" s="191">
        <f t="shared" ref="F131:F136" si="17">IF($C$129=0,"",IF(C131="[for completion]","",C131/$C$129))</f>
        <v>0</v>
      </c>
      <c r="G131" s="191">
        <f t="shared" ref="G131:G136" si="18">IF($D$129=0,"",IF(D131="[for completion]","",D131/$D$129))</f>
        <v>0</v>
      </c>
      <c r="H131" s="49"/>
      <c r="L131" s="49"/>
      <c r="M131" s="49"/>
    </row>
    <row r="132" spans="1:14" outlineLevel="1" x14ac:dyDescent="0.25">
      <c r="A132" s="51" t="s">
        <v>226</v>
      </c>
      <c r="B132" s="80" t="s">
        <v>137</v>
      </c>
      <c r="C132" s="177"/>
      <c r="D132" s="177"/>
      <c r="E132" s="68"/>
      <c r="F132" s="191">
        <f t="shared" si="17"/>
        <v>0</v>
      </c>
      <c r="G132" s="191">
        <f t="shared" si="18"/>
        <v>0</v>
      </c>
      <c r="H132" s="49"/>
      <c r="L132" s="49"/>
      <c r="M132" s="49"/>
    </row>
    <row r="133" spans="1:14" outlineLevel="1" x14ac:dyDescent="0.25">
      <c r="A133" s="51" t="s">
        <v>227</v>
      </c>
      <c r="B133" s="80" t="s">
        <v>137</v>
      </c>
      <c r="C133" s="177"/>
      <c r="D133" s="177"/>
      <c r="E133" s="68"/>
      <c r="F133" s="191">
        <f t="shared" si="17"/>
        <v>0</v>
      </c>
      <c r="G133" s="191">
        <f t="shared" si="18"/>
        <v>0</v>
      </c>
      <c r="H133" s="49"/>
      <c r="L133" s="49"/>
      <c r="M133" s="49"/>
    </row>
    <row r="134" spans="1:14" outlineLevel="1" x14ac:dyDescent="0.25">
      <c r="A134" s="51" t="s">
        <v>228</v>
      </c>
      <c r="B134" s="80" t="s">
        <v>137</v>
      </c>
      <c r="C134" s="177"/>
      <c r="D134" s="177"/>
      <c r="E134" s="68"/>
      <c r="F134" s="191">
        <f t="shared" si="17"/>
        <v>0</v>
      </c>
      <c r="G134" s="191">
        <f t="shared" si="18"/>
        <v>0</v>
      </c>
      <c r="H134" s="49"/>
      <c r="L134" s="49"/>
      <c r="M134" s="49"/>
    </row>
    <row r="135" spans="1:14" outlineLevel="1" x14ac:dyDescent="0.25">
      <c r="A135" s="51" t="s">
        <v>229</v>
      </c>
      <c r="B135" s="80" t="s">
        <v>137</v>
      </c>
      <c r="C135" s="177"/>
      <c r="D135" s="177"/>
      <c r="E135" s="68"/>
      <c r="F135" s="191">
        <f t="shared" si="17"/>
        <v>0</v>
      </c>
      <c r="G135" s="191">
        <f t="shared" si="18"/>
        <v>0</v>
      </c>
      <c r="H135" s="49"/>
      <c r="L135" s="49"/>
      <c r="M135" s="49"/>
    </row>
    <row r="136" spans="1:14" outlineLevel="1" x14ac:dyDescent="0.25">
      <c r="A136" s="51" t="s">
        <v>230</v>
      </c>
      <c r="B136" s="80" t="s">
        <v>137</v>
      </c>
      <c r="C136" s="177"/>
      <c r="D136" s="177"/>
      <c r="E136" s="68"/>
      <c r="F136" s="191">
        <f t="shared" si="17"/>
        <v>0</v>
      </c>
      <c r="G136" s="191">
        <f t="shared" si="18"/>
        <v>0</v>
      </c>
      <c r="H136" s="49"/>
      <c r="L136" s="49"/>
      <c r="M136" s="49"/>
    </row>
    <row r="137" spans="1:14" ht="15" customHeight="1" x14ac:dyDescent="0.25">
      <c r="A137" s="70"/>
      <c r="B137" s="71" t="s">
        <v>231</v>
      </c>
      <c r="C137" s="73" t="s">
        <v>195</v>
      </c>
      <c r="D137" s="73" t="s">
        <v>196</v>
      </c>
      <c r="E137" s="72"/>
      <c r="F137" s="73" t="s">
        <v>197</v>
      </c>
      <c r="G137" s="73" t="s">
        <v>198</v>
      </c>
      <c r="H137" s="49"/>
      <c r="L137" s="49"/>
      <c r="M137" s="49"/>
    </row>
    <row r="138" spans="1:14" s="87" customFormat="1" x14ac:dyDescent="0.25">
      <c r="A138" s="51" t="s">
        <v>232</v>
      </c>
      <c r="B138" s="68" t="s">
        <v>200</v>
      </c>
      <c r="C138" s="177">
        <f>C112</f>
        <v>0</v>
      </c>
      <c r="D138" s="177">
        <f>C138</f>
        <v>0</v>
      </c>
      <c r="E138" s="77"/>
      <c r="F138" s="191">
        <f>IF($C$155=0,"",IF(C138="[for completion]","",IF(C138="","",C138/$C$155)))</f>
        <v>0</v>
      </c>
      <c r="G138" s="191">
        <f>IF($D$155=0,"",IF(D138="[for completion]","",IF(D138="","",D138/$D$155)))</f>
        <v>0</v>
      </c>
      <c r="H138" s="49"/>
      <c r="I138" s="51"/>
      <c r="J138" s="51"/>
      <c r="K138" s="51"/>
      <c r="L138" s="49"/>
      <c r="M138" s="49"/>
      <c r="N138" s="49"/>
    </row>
    <row r="139" spans="1:14" s="87" customFormat="1" x14ac:dyDescent="0.25">
      <c r="A139" s="51" t="s">
        <v>233</v>
      </c>
      <c r="B139" s="68" t="s">
        <v>1588</v>
      </c>
      <c r="C139" s="240">
        <f t="shared" ref="C139:C154" si="19">C113</f>
        <v>0</v>
      </c>
      <c r="D139" s="240">
        <f t="shared" ref="D139:D154" si="20">C139</f>
        <v>0</v>
      </c>
      <c r="E139" s="77"/>
      <c r="F139" s="191">
        <f t="shared" ref="F139:F146" si="21">IF($C$155=0,"",IF(C139="[for completion]","",IF(C139="","",C139/$C$155)))</f>
        <v>0</v>
      </c>
      <c r="G139" s="191">
        <f t="shared" ref="G139:G146" si="22">IF($D$155=0,"",IF(D139="[for completion]","",IF(D139="","",D139/$D$155)))</f>
        <v>0</v>
      </c>
      <c r="H139" s="49"/>
      <c r="I139" s="51"/>
      <c r="J139" s="51"/>
      <c r="K139" s="51"/>
      <c r="L139" s="49"/>
      <c r="M139" s="49"/>
      <c r="N139" s="49"/>
    </row>
    <row r="140" spans="1:14" s="87" customFormat="1" x14ac:dyDescent="0.25">
      <c r="A140" s="51" t="s">
        <v>234</v>
      </c>
      <c r="B140" s="68" t="s">
        <v>209</v>
      </c>
      <c r="C140" s="240">
        <f t="shared" si="19"/>
        <v>0</v>
      </c>
      <c r="D140" s="240">
        <f t="shared" si="20"/>
        <v>0</v>
      </c>
      <c r="E140" s="77"/>
      <c r="F140" s="191">
        <f t="shared" si="21"/>
        <v>0</v>
      </c>
      <c r="G140" s="191">
        <f t="shared" si="22"/>
        <v>0</v>
      </c>
      <c r="H140" s="49"/>
      <c r="I140" s="51"/>
      <c r="J140" s="51"/>
      <c r="K140" s="51"/>
      <c r="L140" s="49"/>
      <c r="M140" s="49"/>
      <c r="N140" s="49"/>
    </row>
    <row r="141" spans="1:14" s="87" customFormat="1" x14ac:dyDescent="0.25">
      <c r="A141" s="51" t="s">
        <v>235</v>
      </c>
      <c r="B141" s="68" t="s">
        <v>1589</v>
      </c>
      <c r="C141" s="240">
        <f t="shared" si="19"/>
        <v>0</v>
      </c>
      <c r="D141" s="240">
        <f t="shared" si="20"/>
        <v>0</v>
      </c>
      <c r="E141" s="77"/>
      <c r="F141" s="191">
        <f t="shared" si="21"/>
        <v>0</v>
      </c>
      <c r="G141" s="191">
        <f t="shared" si="22"/>
        <v>0</v>
      </c>
      <c r="H141" s="49"/>
      <c r="I141" s="51"/>
      <c r="J141" s="51"/>
      <c r="K141" s="51"/>
      <c r="L141" s="49"/>
      <c r="M141" s="49"/>
      <c r="N141" s="49"/>
    </row>
    <row r="142" spans="1:14" s="87" customFormat="1" x14ac:dyDescent="0.25">
      <c r="A142" s="51" t="s">
        <v>236</v>
      </c>
      <c r="B142" s="68" t="s">
        <v>1590</v>
      </c>
      <c r="C142" s="240">
        <f t="shared" si="19"/>
        <v>0</v>
      </c>
      <c r="D142" s="240">
        <f t="shared" si="20"/>
        <v>0</v>
      </c>
      <c r="E142" s="77"/>
      <c r="F142" s="191">
        <f t="shared" si="21"/>
        <v>0</v>
      </c>
      <c r="G142" s="191">
        <f t="shared" si="22"/>
        <v>0</v>
      </c>
      <c r="H142" s="49"/>
      <c r="I142" s="51"/>
      <c r="J142" s="51"/>
      <c r="K142" s="51"/>
      <c r="L142" s="49"/>
      <c r="M142" s="49"/>
      <c r="N142" s="49"/>
    </row>
    <row r="143" spans="1:14" s="87" customFormat="1" x14ac:dyDescent="0.25">
      <c r="A143" s="51" t="s">
        <v>237</v>
      </c>
      <c r="B143" s="68" t="s">
        <v>211</v>
      </c>
      <c r="C143" s="240">
        <f t="shared" si="19"/>
        <v>0</v>
      </c>
      <c r="D143" s="240">
        <f t="shared" si="20"/>
        <v>0</v>
      </c>
      <c r="E143" s="68"/>
      <c r="F143" s="191">
        <f t="shared" si="21"/>
        <v>0</v>
      </c>
      <c r="G143" s="191">
        <f t="shared" si="22"/>
        <v>0</v>
      </c>
      <c r="H143" s="49"/>
      <c r="I143" s="51"/>
      <c r="J143" s="51"/>
      <c r="K143" s="51"/>
      <c r="L143" s="49"/>
      <c r="M143" s="49"/>
      <c r="N143" s="49"/>
    </row>
    <row r="144" spans="1:14" x14ac:dyDescent="0.25">
      <c r="A144" s="51" t="s">
        <v>238</v>
      </c>
      <c r="B144" s="68" t="s">
        <v>213</v>
      </c>
      <c r="C144" s="240">
        <f t="shared" si="19"/>
        <v>66655.445829309901</v>
      </c>
      <c r="D144" s="240">
        <f t="shared" si="20"/>
        <v>66655.445829309901</v>
      </c>
      <c r="E144" s="68"/>
      <c r="F144" s="191">
        <f t="shared" si="21"/>
        <v>1</v>
      </c>
      <c r="G144" s="191">
        <f t="shared" si="22"/>
        <v>1</v>
      </c>
      <c r="H144" s="49"/>
      <c r="L144" s="49"/>
      <c r="M144" s="49"/>
    </row>
    <row r="145" spans="1:14" x14ac:dyDescent="0.25">
      <c r="A145" s="51" t="s">
        <v>239</v>
      </c>
      <c r="B145" s="68" t="s">
        <v>1591</v>
      </c>
      <c r="C145" s="240">
        <f t="shared" si="19"/>
        <v>0</v>
      </c>
      <c r="D145" s="240">
        <f t="shared" si="20"/>
        <v>0</v>
      </c>
      <c r="E145" s="68"/>
      <c r="F145" s="191">
        <f t="shared" si="21"/>
        <v>0</v>
      </c>
      <c r="G145" s="191">
        <f t="shared" si="22"/>
        <v>0</v>
      </c>
      <c r="H145" s="49"/>
      <c r="L145" s="49"/>
      <c r="M145" s="49"/>
      <c r="N145" s="81"/>
    </row>
    <row r="146" spans="1:14" x14ac:dyDescent="0.25">
      <c r="A146" s="51" t="s">
        <v>240</v>
      </c>
      <c r="B146" s="68" t="s">
        <v>215</v>
      </c>
      <c r="C146" s="240">
        <f t="shared" si="19"/>
        <v>0</v>
      </c>
      <c r="D146" s="240">
        <f t="shared" si="20"/>
        <v>0</v>
      </c>
      <c r="E146" s="68"/>
      <c r="F146" s="191">
        <f t="shared" si="21"/>
        <v>0</v>
      </c>
      <c r="G146" s="191">
        <f t="shared" si="22"/>
        <v>0</v>
      </c>
      <c r="H146" s="49"/>
      <c r="L146" s="49"/>
      <c r="M146" s="49"/>
      <c r="N146" s="81"/>
    </row>
    <row r="147" spans="1:14" x14ac:dyDescent="0.25">
      <c r="A147" s="51" t="s">
        <v>241</v>
      </c>
      <c r="B147" s="68" t="s">
        <v>1598</v>
      </c>
      <c r="C147" s="240">
        <f t="shared" si="19"/>
        <v>0</v>
      </c>
      <c r="D147" s="240">
        <f t="shared" si="20"/>
        <v>0</v>
      </c>
      <c r="E147" s="68"/>
      <c r="F147" s="191">
        <f t="shared" ref="F147" si="23">IF($C$155=0,"",IF(C147="[for completion]","",IF(C147="","",C147/$C$155)))</f>
        <v>0</v>
      </c>
      <c r="G147" s="191">
        <f t="shared" ref="G147" si="24">IF($D$155=0,"",IF(D147="[for completion]","",IF(D147="","",D147/$D$155)))</f>
        <v>0</v>
      </c>
      <c r="H147" s="49"/>
      <c r="L147" s="49"/>
      <c r="M147" s="49"/>
      <c r="N147" s="81"/>
    </row>
    <row r="148" spans="1:14" x14ac:dyDescent="0.25">
      <c r="A148" s="51" t="s">
        <v>242</v>
      </c>
      <c r="B148" s="68" t="s">
        <v>217</v>
      </c>
      <c r="C148" s="240">
        <f t="shared" si="19"/>
        <v>0</v>
      </c>
      <c r="D148" s="240">
        <f t="shared" si="20"/>
        <v>0</v>
      </c>
      <c r="E148" s="68"/>
      <c r="F148" s="191">
        <f t="shared" ref="F148:F154" si="25">IF($C$155=0,"",IF(C148="[for completion]","",IF(C148="","",C148/$C$155)))</f>
        <v>0</v>
      </c>
      <c r="G148" s="191">
        <f t="shared" ref="G148:G154" si="26">IF($D$155=0,"",IF(D148="[for completion]","",IF(D148="","",D148/$D$155)))</f>
        <v>0</v>
      </c>
      <c r="H148" s="49"/>
      <c r="L148" s="49"/>
      <c r="M148" s="49"/>
      <c r="N148" s="81"/>
    </row>
    <row r="149" spans="1:14" x14ac:dyDescent="0.25">
      <c r="A149" s="51" t="s">
        <v>243</v>
      </c>
      <c r="B149" s="68" t="s">
        <v>204</v>
      </c>
      <c r="C149" s="240">
        <f t="shared" si="19"/>
        <v>0</v>
      </c>
      <c r="D149" s="240">
        <f t="shared" si="20"/>
        <v>0</v>
      </c>
      <c r="E149" s="68"/>
      <c r="F149" s="191">
        <f t="shared" si="25"/>
        <v>0</v>
      </c>
      <c r="G149" s="191">
        <f t="shared" si="26"/>
        <v>0</v>
      </c>
      <c r="H149" s="49"/>
      <c r="L149" s="49"/>
      <c r="M149" s="49"/>
      <c r="N149" s="81"/>
    </row>
    <row r="150" spans="1:14" x14ac:dyDescent="0.25">
      <c r="A150" s="51" t="s">
        <v>244</v>
      </c>
      <c r="B150" s="167" t="s">
        <v>1593</v>
      </c>
      <c r="C150" s="240">
        <f t="shared" si="19"/>
        <v>0</v>
      </c>
      <c r="D150" s="240">
        <f t="shared" si="20"/>
        <v>0</v>
      </c>
      <c r="E150" s="68"/>
      <c r="F150" s="191">
        <f t="shared" si="25"/>
        <v>0</v>
      </c>
      <c r="G150" s="191">
        <f t="shared" si="26"/>
        <v>0</v>
      </c>
      <c r="H150" s="49"/>
      <c r="L150" s="49"/>
      <c r="M150" s="49"/>
      <c r="N150" s="81"/>
    </row>
    <row r="151" spans="1:14" x14ac:dyDescent="0.25">
      <c r="A151" s="51" t="s">
        <v>245</v>
      </c>
      <c r="B151" s="68" t="s">
        <v>219</v>
      </c>
      <c r="C151" s="240">
        <f t="shared" si="19"/>
        <v>0</v>
      </c>
      <c r="D151" s="240">
        <f t="shared" si="20"/>
        <v>0</v>
      </c>
      <c r="E151" s="68"/>
      <c r="F151" s="191">
        <f t="shared" si="25"/>
        <v>0</v>
      </c>
      <c r="G151" s="191">
        <f t="shared" si="26"/>
        <v>0</v>
      </c>
      <c r="H151" s="49"/>
      <c r="L151" s="49"/>
      <c r="M151" s="49"/>
      <c r="N151" s="81"/>
    </row>
    <row r="152" spans="1:14" x14ac:dyDescent="0.25">
      <c r="A152" s="51" t="s">
        <v>246</v>
      </c>
      <c r="B152" s="68" t="s">
        <v>221</v>
      </c>
      <c r="C152" s="240">
        <f t="shared" si="19"/>
        <v>0</v>
      </c>
      <c r="D152" s="240">
        <f t="shared" si="20"/>
        <v>0</v>
      </c>
      <c r="E152" s="68"/>
      <c r="F152" s="191">
        <f t="shared" si="25"/>
        <v>0</v>
      </c>
      <c r="G152" s="191">
        <f t="shared" si="26"/>
        <v>0</v>
      </c>
      <c r="H152" s="49"/>
      <c r="L152" s="49"/>
      <c r="M152" s="49"/>
      <c r="N152" s="81"/>
    </row>
    <row r="153" spans="1:14" x14ac:dyDescent="0.25">
      <c r="A153" s="51" t="s">
        <v>247</v>
      </c>
      <c r="B153" s="68" t="s">
        <v>1592</v>
      </c>
      <c r="C153" s="240">
        <f t="shared" si="19"/>
        <v>0</v>
      </c>
      <c r="D153" s="240">
        <f t="shared" si="20"/>
        <v>0</v>
      </c>
      <c r="E153" s="68"/>
      <c r="F153" s="191">
        <f t="shared" si="25"/>
        <v>0</v>
      </c>
      <c r="G153" s="191">
        <f t="shared" si="26"/>
        <v>0</v>
      </c>
      <c r="H153" s="49"/>
      <c r="L153" s="49"/>
      <c r="M153" s="49"/>
      <c r="N153" s="81"/>
    </row>
    <row r="154" spans="1:14" x14ac:dyDescent="0.25">
      <c r="A154" s="51" t="s">
        <v>1595</v>
      </c>
      <c r="B154" s="68" t="s">
        <v>133</v>
      </c>
      <c r="C154" s="240">
        <f t="shared" si="19"/>
        <v>0</v>
      </c>
      <c r="D154" s="240">
        <f t="shared" si="20"/>
        <v>0</v>
      </c>
      <c r="E154" s="68"/>
      <c r="F154" s="191">
        <f t="shared" si="25"/>
        <v>0</v>
      </c>
      <c r="G154" s="191">
        <f t="shared" si="26"/>
        <v>0</v>
      </c>
      <c r="H154" s="49"/>
      <c r="L154" s="49"/>
      <c r="M154" s="49"/>
      <c r="N154" s="81"/>
    </row>
    <row r="155" spans="1:14" x14ac:dyDescent="0.25">
      <c r="A155" s="51" t="s">
        <v>1599</v>
      </c>
      <c r="B155" s="85" t="s">
        <v>135</v>
      </c>
      <c r="C155" s="177">
        <f>SUM(C138:C154)</f>
        <v>66655.445829309901</v>
      </c>
      <c r="D155" s="177">
        <f>SUM(D138:D154)</f>
        <v>66655.445829309901</v>
      </c>
      <c r="E155" s="68"/>
      <c r="F155" s="171">
        <f>SUM(F138:F154)</f>
        <v>1</v>
      </c>
      <c r="G155" s="171">
        <f>SUM(G138:G154)</f>
        <v>1</v>
      </c>
      <c r="H155" s="49"/>
      <c r="L155" s="49"/>
      <c r="M155" s="49"/>
      <c r="N155" s="81"/>
    </row>
    <row r="156" spans="1:14" outlineLevel="1" x14ac:dyDescent="0.25">
      <c r="A156" s="51" t="s">
        <v>248</v>
      </c>
      <c r="B156" s="80" t="s">
        <v>137</v>
      </c>
      <c r="C156" s="177"/>
      <c r="D156" s="177"/>
      <c r="E156" s="68"/>
      <c r="F156" s="191" t="str">
        <f>IF($C$155=0,"",IF(C156="[for completion]","",IF(C156="","",C156/$C$155)))</f>
        <v/>
      </c>
      <c r="G156" s="191" t="str">
        <f>IF($D$155=0,"",IF(D156="[for completion]","",IF(D156="","",D156/$D$155)))</f>
        <v/>
      </c>
      <c r="H156" s="49"/>
      <c r="L156" s="49"/>
      <c r="M156" s="49"/>
      <c r="N156" s="81"/>
    </row>
    <row r="157" spans="1:14" outlineLevel="1" x14ac:dyDescent="0.25">
      <c r="A157" s="51" t="s">
        <v>249</v>
      </c>
      <c r="B157" s="80" t="s">
        <v>137</v>
      </c>
      <c r="C157" s="177"/>
      <c r="D157" s="177"/>
      <c r="E157" s="68"/>
      <c r="F157" s="191" t="str">
        <f t="shared" ref="F157:F162" si="27">IF($C$155=0,"",IF(C157="[for completion]","",IF(C157="","",C157/$C$155)))</f>
        <v/>
      </c>
      <c r="G157" s="191" t="str">
        <f t="shared" ref="G157:G162" si="28">IF($D$155=0,"",IF(D157="[for completion]","",IF(D157="","",D157/$D$155)))</f>
        <v/>
      </c>
      <c r="H157" s="49"/>
      <c r="L157" s="49"/>
      <c r="M157" s="49"/>
      <c r="N157" s="81"/>
    </row>
    <row r="158" spans="1:14" outlineLevel="1" x14ac:dyDescent="0.25">
      <c r="A158" s="51" t="s">
        <v>250</v>
      </c>
      <c r="B158" s="80" t="s">
        <v>137</v>
      </c>
      <c r="C158" s="177"/>
      <c r="D158" s="177"/>
      <c r="E158" s="68"/>
      <c r="F158" s="191" t="str">
        <f t="shared" si="27"/>
        <v/>
      </c>
      <c r="G158" s="191" t="str">
        <f t="shared" si="28"/>
        <v/>
      </c>
      <c r="H158" s="49"/>
      <c r="L158" s="49"/>
      <c r="M158" s="49"/>
      <c r="N158" s="81"/>
    </row>
    <row r="159" spans="1:14" outlineLevel="1" x14ac:dyDescent="0.25">
      <c r="A159" s="51" t="s">
        <v>251</v>
      </c>
      <c r="B159" s="80" t="s">
        <v>137</v>
      </c>
      <c r="C159" s="177"/>
      <c r="D159" s="177"/>
      <c r="E159" s="68"/>
      <c r="F159" s="191" t="str">
        <f t="shared" si="27"/>
        <v/>
      </c>
      <c r="G159" s="191" t="str">
        <f t="shared" si="28"/>
        <v/>
      </c>
      <c r="H159" s="49"/>
      <c r="L159" s="49"/>
      <c r="M159" s="49"/>
      <c r="N159" s="81"/>
    </row>
    <row r="160" spans="1:14" outlineLevel="1" x14ac:dyDescent="0.25">
      <c r="A160" s="51" t="s">
        <v>252</v>
      </c>
      <c r="B160" s="80" t="s">
        <v>137</v>
      </c>
      <c r="C160" s="177"/>
      <c r="D160" s="177"/>
      <c r="E160" s="68"/>
      <c r="F160" s="191" t="str">
        <f t="shared" si="27"/>
        <v/>
      </c>
      <c r="G160" s="191" t="str">
        <f t="shared" si="28"/>
        <v/>
      </c>
      <c r="H160" s="49"/>
      <c r="L160" s="49"/>
      <c r="M160" s="49"/>
      <c r="N160" s="81"/>
    </row>
    <row r="161" spans="1:14" outlineLevel="1" x14ac:dyDescent="0.25">
      <c r="A161" s="51" t="s">
        <v>253</v>
      </c>
      <c r="B161" s="80" t="s">
        <v>137</v>
      </c>
      <c r="C161" s="177"/>
      <c r="D161" s="177"/>
      <c r="E161" s="68"/>
      <c r="F161" s="191" t="str">
        <f t="shared" si="27"/>
        <v/>
      </c>
      <c r="G161" s="191" t="str">
        <f t="shared" si="28"/>
        <v/>
      </c>
      <c r="H161" s="49"/>
      <c r="L161" s="49"/>
      <c r="M161" s="49"/>
      <c r="N161" s="81"/>
    </row>
    <row r="162" spans="1:14" outlineLevel="1" x14ac:dyDescent="0.25">
      <c r="A162" s="51" t="s">
        <v>254</v>
      </c>
      <c r="B162" s="80" t="s">
        <v>137</v>
      </c>
      <c r="C162" s="177"/>
      <c r="D162" s="177"/>
      <c r="E162" s="68"/>
      <c r="F162" s="191" t="str">
        <f t="shared" si="27"/>
        <v/>
      </c>
      <c r="G162" s="191" t="str">
        <f t="shared" si="28"/>
        <v/>
      </c>
      <c r="H162" s="49"/>
      <c r="L162" s="49"/>
      <c r="M162" s="49"/>
      <c r="N162" s="81"/>
    </row>
    <row r="163" spans="1:14" ht="15" customHeight="1" x14ac:dyDescent="0.25">
      <c r="A163" s="70"/>
      <c r="B163" s="71" t="s">
        <v>255</v>
      </c>
      <c r="C163" s="124" t="s">
        <v>195</v>
      </c>
      <c r="D163" s="124" t="s">
        <v>196</v>
      </c>
      <c r="E163" s="72"/>
      <c r="F163" s="124" t="s">
        <v>197</v>
      </c>
      <c r="G163" s="124" t="s">
        <v>198</v>
      </c>
      <c r="H163" s="49"/>
      <c r="L163" s="49"/>
      <c r="M163" s="49"/>
      <c r="N163" s="81"/>
    </row>
    <row r="164" spans="1:14" x14ac:dyDescent="0.25">
      <c r="A164" s="51" t="s">
        <v>257</v>
      </c>
      <c r="B164" s="49" t="s">
        <v>258</v>
      </c>
      <c r="C164" s="240">
        <v>23011.613863280101</v>
      </c>
      <c r="D164" s="177">
        <f>C164</f>
        <v>23011.613863280101</v>
      </c>
      <c r="E164" s="89"/>
      <c r="F164" s="191">
        <f>IF($C$167=0,"",IF(C164="[for completion]","",IF(C164="","",C164/$C$167)))</f>
        <v>0.34523231488403516</v>
      </c>
      <c r="G164" s="191">
        <f>IF($D$167=0,"",IF(D164="[for completion]","",IF(D164="","",D164/$D$167)))</f>
        <v>0.34523231488403516</v>
      </c>
      <c r="H164" s="49"/>
      <c r="L164" s="49"/>
      <c r="M164" s="49"/>
      <c r="N164" s="81"/>
    </row>
    <row r="165" spans="1:14" x14ac:dyDescent="0.25">
      <c r="A165" s="51" t="s">
        <v>259</v>
      </c>
      <c r="B165" s="49" t="s">
        <v>260</v>
      </c>
      <c r="C165" s="240">
        <v>40757.270961209899</v>
      </c>
      <c r="D165" s="177">
        <f>C165</f>
        <v>40757.270961209899</v>
      </c>
      <c r="E165" s="89"/>
      <c r="F165" s="191">
        <f t="shared" ref="F165:F166" si="29">IF($C$167=0,"",IF(C165="[for completion]","",IF(C165="","",C165/$C$167)))</f>
        <v>0.61146198114975248</v>
      </c>
      <c r="G165" s="191">
        <f t="shared" ref="G165:G166" si="30">IF($D$167=0,"",IF(D165="[for completion]","",IF(D165="","",D165/$D$167)))</f>
        <v>0.61146198114975248</v>
      </c>
      <c r="H165" s="49"/>
      <c r="L165" s="49"/>
      <c r="M165" s="49"/>
      <c r="N165" s="81"/>
    </row>
    <row r="166" spans="1:14" x14ac:dyDescent="0.25">
      <c r="A166" s="51" t="s">
        <v>261</v>
      </c>
      <c r="B166" s="49" t="s">
        <v>133</v>
      </c>
      <c r="C166" s="240">
        <v>2886.5610048200001</v>
      </c>
      <c r="D166" s="177">
        <f>C166</f>
        <v>2886.5610048200001</v>
      </c>
      <c r="E166" s="89"/>
      <c r="F166" s="191">
        <f t="shared" si="29"/>
        <v>4.3305703966212312E-2</v>
      </c>
      <c r="G166" s="191">
        <f t="shared" si="30"/>
        <v>4.3305703966212312E-2</v>
      </c>
      <c r="H166" s="49"/>
      <c r="L166" s="49"/>
      <c r="M166" s="49"/>
      <c r="N166" s="81"/>
    </row>
    <row r="167" spans="1:14" x14ac:dyDescent="0.25">
      <c r="A167" s="51" t="s">
        <v>262</v>
      </c>
      <c r="B167" s="90" t="s">
        <v>135</v>
      </c>
      <c r="C167" s="194">
        <f>SUM(C164:C166)</f>
        <v>66655.445829310003</v>
      </c>
      <c r="D167" s="194">
        <f>SUM(D164:D166)</f>
        <v>66655.445829310003</v>
      </c>
      <c r="E167" s="89"/>
      <c r="F167" s="193">
        <f>SUM(F164:F166)</f>
        <v>1</v>
      </c>
      <c r="G167" s="193">
        <f>SUM(G164:G166)</f>
        <v>1</v>
      </c>
      <c r="H167" s="49"/>
      <c r="L167" s="49"/>
      <c r="M167" s="49"/>
      <c r="N167" s="81"/>
    </row>
    <row r="168" spans="1:14" outlineLevel="1" x14ac:dyDescent="0.25">
      <c r="A168" s="51" t="s">
        <v>263</v>
      </c>
      <c r="B168" s="90"/>
      <c r="C168" s="194"/>
      <c r="D168" s="194"/>
      <c r="E168" s="89"/>
      <c r="F168" s="89"/>
      <c r="G168" s="47"/>
      <c r="H168" s="49"/>
      <c r="L168" s="49"/>
      <c r="M168" s="49"/>
      <c r="N168" s="81"/>
    </row>
    <row r="169" spans="1:14" outlineLevel="1" x14ac:dyDescent="0.25">
      <c r="A169" s="51" t="s">
        <v>264</v>
      </c>
      <c r="B169" s="90"/>
      <c r="C169" s="194"/>
      <c r="D169" s="194"/>
      <c r="E169" s="89"/>
      <c r="F169" s="89"/>
      <c r="G169" s="47"/>
      <c r="H169" s="49"/>
      <c r="L169" s="49"/>
      <c r="M169" s="49"/>
      <c r="N169" s="81"/>
    </row>
    <row r="170" spans="1:14" outlineLevel="1" x14ac:dyDescent="0.25">
      <c r="A170" s="51" t="s">
        <v>265</v>
      </c>
      <c r="B170" s="90"/>
      <c r="C170" s="194"/>
      <c r="D170" s="194"/>
      <c r="E170" s="89"/>
      <c r="F170" s="89"/>
      <c r="G170" s="47"/>
      <c r="H170" s="49"/>
      <c r="L170" s="49"/>
      <c r="M170" s="49"/>
      <c r="N170" s="81"/>
    </row>
    <row r="171" spans="1:14" outlineLevel="1" x14ac:dyDescent="0.25">
      <c r="A171" s="51" t="s">
        <v>266</v>
      </c>
      <c r="B171" s="90"/>
      <c r="C171" s="194"/>
      <c r="D171" s="194"/>
      <c r="E171" s="89"/>
      <c r="F171" s="89"/>
      <c r="G171" s="47"/>
      <c r="H171" s="49"/>
      <c r="L171" s="49"/>
      <c r="M171" s="49"/>
      <c r="N171" s="81"/>
    </row>
    <row r="172" spans="1:14" outlineLevel="1" x14ac:dyDescent="0.25">
      <c r="A172" s="51" t="s">
        <v>267</v>
      </c>
      <c r="B172" s="90"/>
      <c r="C172" s="194"/>
      <c r="D172" s="194"/>
      <c r="E172" s="89"/>
      <c r="F172" s="89"/>
      <c r="G172" s="47"/>
      <c r="H172" s="49"/>
      <c r="L172" s="49"/>
      <c r="M172" s="49"/>
      <c r="N172" s="81"/>
    </row>
    <row r="173" spans="1:14" ht="15" customHeight="1" x14ac:dyDescent="0.25">
      <c r="A173" s="70"/>
      <c r="B173" s="71" t="s">
        <v>268</v>
      </c>
      <c r="C173" s="70" t="s">
        <v>100</v>
      </c>
      <c r="D173" s="70"/>
      <c r="E173" s="72"/>
      <c r="F173" s="73" t="s">
        <v>269</v>
      </c>
      <c r="G173" s="73"/>
      <c r="H173" s="49"/>
      <c r="L173" s="49"/>
      <c r="M173" s="49"/>
      <c r="N173" s="81"/>
    </row>
    <row r="174" spans="1:14" ht="15" customHeight="1" x14ac:dyDescent="0.25">
      <c r="A174" s="51" t="s">
        <v>270</v>
      </c>
      <c r="B174" s="68" t="s">
        <v>271</v>
      </c>
      <c r="C174" s="177">
        <v>209.34063079316104</v>
      </c>
      <c r="D174" s="65"/>
      <c r="E174" s="57"/>
      <c r="F174" s="191">
        <f>IF($C$179=0,"",IF(C174="[for completion]","",C174/$C$179))</f>
        <v>6.8899139497596929E-3</v>
      </c>
      <c r="G174" s="77"/>
      <c r="H174" s="49"/>
      <c r="L174" s="49"/>
      <c r="M174" s="49"/>
      <c r="N174" s="81"/>
    </row>
    <row r="175" spans="1:14" ht="30.75" customHeight="1" x14ac:dyDescent="0.25">
      <c r="A175" s="51" t="s">
        <v>9</v>
      </c>
      <c r="B175" s="68" t="s">
        <v>1404</v>
      </c>
      <c r="C175" s="177">
        <v>4098.9479349058147</v>
      </c>
      <c r="E175" s="79"/>
      <c r="F175" s="191">
        <f>IF($C$179=0,"",IF(C175="[for completion]","",C175/$C$179))</f>
        <v>0.13490643669622915</v>
      </c>
      <c r="G175" s="77"/>
      <c r="H175" s="49"/>
      <c r="L175" s="49"/>
      <c r="M175" s="49"/>
      <c r="N175" s="81"/>
    </row>
    <row r="176" spans="1:14" x14ac:dyDescent="0.25">
      <c r="A176" s="51" t="s">
        <v>272</v>
      </c>
      <c r="B176" s="68" t="s">
        <v>273</v>
      </c>
      <c r="C176" s="177">
        <v>1070.402336956462</v>
      </c>
      <c r="E176" s="79"/>
      <c r="F176" s="191"/>
      <c r="G176" s="77"/>
      <c r="H176" s="49"/>
      <c r="L176" s="49"/>
      <c r="M176" s="49"/>
      <c r="N176" s="81"/>
    </row>
    <row r="177" spans="1:14" x14ac:dyDescent="0.25">
      <c r="A177" s="51" t="s">
        <v>274</v>
      </c>
      <c r="B177" s="68" t="s">
        <v>275</v>
      </c>
      <c r="C177" s="177">
        <v>25004.944120894084</v>
      </c>
      <c r="E177" s="79"/>
      <c r="F177" s="191">
        <f t="shared" ref="F177:F187" si="31">IF($C$179=0,"",IF(C177="[for completion]","",C177/$C$179))</f>
        <v>0.82297408132744609</v>
      </c>
      <c r="G177" s="77"/>
      <c r="H177" s="49"/>
      <c r="L177" s="49"/>
      <c r="M177" s="49"/>
      <c r="N177" s="81"/>
    </row>
    <row r="178" spans="1:14" x14ac:dyDescent="0.25">
      <c r="A178" s="51" t="s">
        <v>276</v>
      </c>
      <c r="B178" s="68" t="s">
        <v>133</v>
      </c>
      <c r="C178" s="177">
        <v>0</v>
      </c>
      <c r="E178" s="79"/>
      <c r="F178" s="191">
        <f t="shared" si="31"/>
        <v>0</v>
      </c>
      <c r="G178" s="77"/>
      <c r="H178" s="49"/>
      <c r="L178" s="49"/>
      <c r="M178" s="49"/>
      <c r="N178" s="81"/>
    </row>
    <row r="179" spans="1:14" x14ac:dyDescent="0.25">
      <c r="A179" s="51" t="s">
        <v>10</v>
      </c>
      <c r="B179" s="85" t="s">
        <v>135</v>
      </c>
      <c r="C179" s="179">
        <f>SUM(C174:C178)</f>
        <v>30383.635023549523</v>
      </c>
      <c r="E179" s="79"/>
      <c r="F179" s="192">
        <f>SUM(F174:F178)</f>
        <v>0.96477043197343493</v>
      </c>
      <c r="G179" s="77"/>
      <c r="H179" s="49"/>
      <c r="L179" s="49"/>
      <c r="M179" s="49"/>
      <c r="N179" s="81"/>
    </row>
    <row r="180" spans="1:14" outlineLevel="1" x14ac:dyDescent="0.25">
      <c r="A180" s="51" t="s">
        <v>277</v>
      </c>
      <c r="B180" s="91" t="s">
        <v>278</v>
      </c>
      <c r="C180" s="177">
        <f>C175</f>
        <v>4098.9479349058147</v>
      </c>
      <c r="E180" s="79"/>
      <c r="F180" s="191">
        <f t="shared" si="31"/>
        <v>0.13490643669622915</v>
      </c>
      <c r="G180" s="77"/>
      <c r="H180" s="49"/>
      <c r="L180" s="49"/>
      <c r="M180" s="49"/>
      <c r="N180" s="81"/>
    </row>
    <row r="181" spans="1:14" s="91" customFormat="1" ht="30" outlineLevel="1" x14ac:dyDescent="0.25">
      <c r="A181" s="51" t="s">
        <v>279</v>
      </c>
      <c r="B181" s="91" t="s">
        <v>280</v>
      </c>
      <c r="C181" s="195"/>
      <c r="F181" s="191">
        <f t="shared" si="31"/>
        <v>0</v>
      </c>
    </row>
    <row r="182" spans="1:14" ht="30" outlineLevel="1" x14ac:dyDescent="0.25">
      <c r="A182" s="51" t="s">
        <v>281</v>
      </c>
      <c r="B182" s="91" t="s">
        <v>282</v>
      </c>
      <c r="C182" s="177"/>
      <c r="E182" s="79"/>
      <c r="F182" s="191">
        <f t="shared" si="31"/>
        <v>0</v>
      </c>
      <c r="G182" s="77"/>
      <c r="H182" s="49"/>
      <c r="L182" s="49"/>
      <c r="M182" s="49"/>
      <c r="N182" s="81"/>
    </row>
    <row r="183" spans="1:14" outlineLevel="1" x14ac:dyDescent="0.25">
      <c r="A183" s="51" t="s">
        <v>283</v>
      </c>
      <c r="B183" s="91" t="s">
        <v>284</v>
      </c>
      <c r="C183" s="177"/>
      <c r="E183" s="79"/>
      <c r="F183" s="191">
        <f t="shared" si="31"/>
        <v>0</v>
      </c>
      <c r="G183" s="77"/>
      <c r="H183" s="49"/>
      <c r="L183" s="49"/>
      <c r="M183" s="49"/>
      <c r="N183" s="81"/>
    </row>
    <row r="184" spans="1:14" s="91" customFormat="1" ht="30" outlineLevel="1" x14ac:dyDescent="0.25">
      <c r="A184" s="51" t="s">
        <v>285</v>
      </c>
      <c r="B184" s="91" t="s">
        <v>286</v>
      </c>
      <c r="C184" s="195"/>
      <c r="F184" s="191">
        <f t="shared" si="31"/>
        <v>0</v>
      </c>
    </row>
    <row r="185" spans="1:14" ht="30" outlineLevel="1" x14ac:dyDescent="0.25">
      <c r="A185" s="51" t="s">
        <v>287</v>
      </c>
      <c r="B185" s="91" t="s">
        <v>288</v>
      </c>
      <c r="C185" s="177"/>
      <c r="E185" s="79"/>
      <c r="F185" s="191">
        <f t="shared" si="31"/>
        <v>0</v>
      </c>
      <c r="G185" s="77"/>
      <c r="H185" s="49"/>
      <c r="L185" s="49"/>
      <c r="M185" s="49"/>
      <c r="N185" s="81"/>
    </row>
    <row r="186" spans="1:14" outlineLevel="1" x14ac:dyDescent="0.25">
      <c r="A186" s="51" t="s">
        <v>289</v>
      </c>
      <c r="B186" s="91" t="s">
        <v>290</v>
      </c>
      <c r="C186" s="177"/>
      <c r="E186" s="79"/>
      <c r="F186" s="191">
        <f t="shared" si="31"/>
        <v>0</v>
      </c>
      <c r="G186" s="77"/>
      <c r="H186" s="49"/>
      <c r="L186" s="49"/>
      <c r="M186" s="49"/>
      <c r="N186" s="81"/>
    </row>
    <row r="187" spans="1:14" outlineLevel="1" x14ac:dyDescent="0.25">
      <c r="A187" s="51" t="s">
        <v>291</v>
      </c>
      <c r="B187" s="91" t="s">
        <v>292</v>
      </c>
      <c r="C187" s="177">
        <f>C177</f>
        <v>25004.944120894084</v>
      </c>
      <c r="E187" s="79"/>
      <c r="F187" s="191">
        <f t="shared" si="31"/>
        <v>0.82297408132744609</v>
      </c>
      <c r="G187" s="77"/>
      <c r="H187" s="49"/>
      <c r="L187" s="49"/>
      <c r="M187" s="49"/>
      <c r="N187" s="81"/>
    </row>
    <row r="188" spans="1:14" outlineLevel="1" x14ac:dyDescent="0.25">
      <c r="A188" s="51" t="s">
        <v>293</v>
      </c>
      <c r="B188" s="91"/>
      <c r="E188" s="79"/>
      <c r="F188" s="77"/>
      <c r="G188" s="77"/>
      <c r="H188" s="49"/>
      <c r="L188" s="49"/>
      <c r="M188" s="49"/>
      <c r="N188" s="81"/>
    </row>
    <row r="189" spans="1:14" outlineLevel="1" x14ac:dyDescent="0.25">
      <c r="A189" s="51" t="s">
        <v>294</v>
      </c>
      <c r="B189" s="91"/>
      <c r="E189" s="79"/>
      <c r="F189" s="77"/>
      <c r="G189" s="77"/>
      <c r="H189" s="49"/>
      <c r="L189" s="49"/>
      <c r="M189" s="49"/>
      <c r="N189" s="81"/>
    </row>
    <row r="190" spans="1:14" outlineLevel="1" x14ac:dyDescent="0.25">
      <c r="A190" s="51" t="s">
        <v>295</v>
      </c>
      <c r="B190" s="91"/>
      <c r="E190" s="79"/>
      <c r="F190" s="77"/>
      <c r="G190" s="77"/>
      <c r="H190" s="49"/>
      <c r="L190" s="49"/>
      <c r="M190" s="49"/>
      <c r="N190" s="81"/>
    </row>
    <row r="191" spans="1:14" outlineLevel="1" x14ac:dyDescent="0.25">
      <c r="A191" s="51" t="s">
        <v>296</v>
      </c>
      <c r="B191" s="80"/>
      <c r="E191" s="79"/>
      <c r="F191" s="77"/>
      <c r="G191" s="77"/>
      <c r="H191" s="49"/>
      <c r="L191" s="49"/>
      <c r="M191" s="49"/>
      <c r="N191" s="81"/>
    </row>
    <row r="192" spans="1:14" ht="15" customHeight="1" x14ac:dyDescent="0.25">
      <c r="A192" s="70"/>
      <c r="B192" s="71" t="s">
        <v>297</v>
      </c>
      <c r="C192" s="70" t="s">
        <v>100</v>
      </c>
      <c r="D192" s="70"/>
      <c r="E192" s="72"/>
      <c r="F192" s="73" t="s">
        <v>269</v>
      </c>
      <c r="G192" s="73"/>
      <c r="H192" s="49"/>
      <c r="L192" s="49"/>
      <c r="M192" s="49"/>
      <c r="N192" s="81"/>
    </row>
    <row r="193" spans="1:14" x14ac:dyDescent="0.25">
      <c r="A193" s="51" t="s">
        <v>298</v>
      </c>
      <c r="B193" s="68" t="s">
        <v>299</v>
      </c>
      <c r="C193" s="177">
        <f>21892.5598782574+C174</f>
        <v>22101.900509050563</v>
      </c>
      <c r="E193" s="76"/>
      <c r="F193" s="191">
        <f t="shared" ref="F193:F206" si="32">IF($C$208=0,"",IF(C193="[for completion]","",C193/$C$208))</f>
        <v>0.72742779104343525</v>
      </c>
      <c r="G193" s="77"/>
      <c r="H193" s="49"/>
      <c r="L193" s="49"/>
      <c r="M193" s="49"/>
      <c r="N193" s="81"/>
    </row>
    <row r="194" spans="1:14" x14ac:dyDescent="0.25">
      <c r="A194" s="51" t="s">
        <v>300</v>
      </c>
      <c r="B194" s="68" t="s">
        <v>301</v>
      </c>
      <c r="C194" s="177">
        <v>7549.4829140440943</v>
      </c>
      <c r="E194" s="79"/>
      <c r="F194" s="191">
        <f t="shared" si="32"/>
        <v>0.24847201160074175</v>
      </c>
      <c r="G194" s="79"/>
      <c r="H194" s="49"/>
      <c r="L194" s="49"/>
      <c r="M194" s="49"/>
      <c r="N194" s="81"/>
    </row>
    <row r="195" spans="1:14" x14ac:dyDescent="0.25">
      <c r="A195" s="51" t="s">
        <v>302</v>
      </c>
      <c r="B195" s="68" t="s">
        <v>303</v>
      </c>
      <c r="C195" s="177">
        <v>577.20317378580876</v>
      </c>
      <c r="E195" s="79"/>
      <c r="F195" s="191">
        <f t="shared" si="32"/>
        <v>1.8997173094609479E-2</v>
      </c>
      <c r="G195" s="79"/>
      <c r="H195" s="49"/>
      <c r="L195" s="49"/>
      <c r="M195" s="49"/>
      <c r="N195" s="81"/>
    </row>
    <row r="196" spans="1:14" x14ac:dyDescent="0.25">
      <c r="A196" s="51" t="s">
        <v>304</v>
      </c>
      <c r="B196" s="68" t="s">
        <v>305</v>
      </c>
      <c r="C196" s="177">
        <v>155.0484266690284</v>
      </c>
      <c r="E196" s="79"/>
      <c r="F196" s="191">
        <f t="shared" si="32"/>
        <v>5.1030242612134704E-3</v>
      </c>
      <c r="G196" s="79"/>
      <c r="H196" s="49"/>
      <c r="L196" s="49"/>
      <c r="M196" s="49"/>
      <c r="N196" s="81"/>
    </row>
    <row r="197" spans="1:14" x14ac:dyDescent="0.25">
      <c r="A197" s="51" t="s">
        <v>306</v>
      </c>
      <c r="B197" s="68" t="s">
        <v>307</v>
      </c>
      <c r="C197" s="177">
        <v>0</v>
      </c>
      <c r="E197" s="79"/>
      <c r="F197" s="191">
        <f t="shared" si="32"/>
        <v>0</v>
      </c>
      <c r="G197" s="79"/>
      <c r="H197" s="49"/>
      <c r="L197" s="49"/>
      <c r="M197" s="49"/>
      <c r="N197" s="81"/>
    </row>
    <row r="198" spans="1:14" x14ac:dyDescent="0.25">
      <c r="A198" s="51" t="s">
        <v>308</v>
      </c>
      <c r="B198" s="68" t="s">
        <v>309</v>
      </c>
      <c r="C198" s="177">
        <v>0</v>
      </c>
      <c r="E198" s="79"/>
      <c r="F198" s="191">
        <f t="shared" si="32"/>
        <v>0</v>
      </c>
      <c r="G198" s="79"/>
      <c r="H198" s="49"/>
      <c r="L198" s="49"/>
      <c r="M198" s="49"/>
      <c r="N198" s="81"/>
    </row>
    <row r="199" spans="1:14" x14ac:dyDescent="0.25">
      <c r="A199" s="51" t="s">
        <v>310</v>
      </c>
      <c r="B199" s="68" t="s">
        <v>311</v>
      </c>
      <c r="C199" s="177">
        <v>0</v>
      </c>
      <c r="E199" s="79"/>
      <c r="F199" s="191">
        <f t="shared" si="32"/>
        <v>0</v>
      </c>
      <c r="G199" s="79"/>
      <c r="H199" s="49"/>
      <c r="L199" s="49"/>
      <c r="M199" s="49"/>
      <c r="N199" s="81"/>
    </row>
    <row r="200" spans="1:14" x14ac:dyDescent="0.25">
      <c r="A200" s="51" t="s">
        <v>312</v>
      </c>
      <c r="B200" s="68" t="s">
        <v>12</v>
      </c>
      <c r="C200" s="177">
        <v>0</v>
      </c>
      <c r="E200" s="79"/>
      <c r="F200" s="191">
        <f t="shared" si="32"/>
        <v>0</v>
      </c>
      <c r="G200" s="79"/>
      <c r="H200" s="49"/>
      <c r="L200" s="49"/>
      <c r="M200" s="49"/>
      <c r="N200" s="81"/>
    </row>
    <row r="201" spans="1:14" x14ac:dyDescent="0.25">
      <c r="A201" s="51" t="s">
        <v>313</v>
      </c>
      <c r="B201" s="68" t="s">
        <v>314</v>
      </c>
      <c r="C201" s="177">
        <v>0</v>
      </c>
      <c r="E201" s="79"/>
      <c r="F201" s="191">
        <f t="shared" si="32"/>
        <v>0</v>
      </c>
      <c r="G201" s="79"/>
      <c r="H201" s="49"/>
      <c r="L201" s="49"/>
      <c r="M201" s="49"/>
      <c r="N201" s="81"/>
    </row>
    <row r="202" spans="1:14" x14ac:dyDescent="0.25">
      <c r="A202" s="51" t="s">
        <v>315</v>
      </c>
      <c r="B202" s="68" t="s">
        <v>316</v>
      </c>
      <c r="C202" s="177">
        <v>0</v>
      </c>
      <c r="E202" s="79"/>
      <c r="F202" s="191">
        <f t="shared" si="32"/>
        <v>0</v>
      </c>
      <c r="G202" s="79"/>
      <c r="H202" s="49"/>
      <c r="L202" s="49"/>
      <c r="M202" s="49"/>
      <c r="N202" s="81"/>
    </row>
    <row r="203" spans="1:14" x14ac:dyDescent="0.25">
      <c r="A203" s="51" t="s">
        <v>317</v>
      </c>
      <c r="B203" s="68" t="s">
        <v>318</v>
      </c>
      <c r="C203" s="177">
        <v>0</v>
      </c>
      <c r="E203" s="79"/>
      <c r="F203" s="191">
        <f t="shared" si="32"/>
        <v>0</v>
      </c>
      <c r="G203" s="79"/>
      <c r="H203" s="49"/>
      <c r="L203" s="49"/>
      <c r="M203" s="49"/>
      <c r="N203" s="81"/>
    </row>
    <row r="204" spans="1:14" x14ac:dyDescent="0.25">
      <c r="A204" s="51" t="s">
        <v>319</v>
      </c>
      <c r="B204" s="68" t="s">
        <v>320</v>
      </c>
      <c r="C204" s="177">
        <v>0</v>
      </c>
      <c r="E204" s="79"/>
      <c r="F204" s="191">
        <f t="shared" si="32"/>
        <v>0</v>
      </c>
      <c r="G204" s="79"/>
      <c r="H204" s="49"/>
      <c r="L204" s="49"/>
      <c r="M204" s="49"/>
      <c r="N204" s="81"/>
    </row>
    <row r="205" spans="1:14" x14ac:dyDescent="0.25">
      <c r="A205" s="51" t="s">
        <v>321</v>
      </c>
      <c r="B205" s="68" t="s">
        <v>322</v>
      </c>
      <c r="C205" s="177">
        <v>0</v>
      </c>
      <c r="E205" s="79"/>
      <c r="F205" s="191">
        <f t="shared" si="32"/>
        <v>0</v>
      </c>
      <c r="G205" s="79"/>
      <c r="H205" s="49"/>
      <c r="L205" s="49"/>
      <c r="M205" s="49"/>
      <c r="N205" s="81"/>
    </row>
    <row r="206" spans="1:14" x14ac:dyDescent="0.25">
      <c r="A206" s="51" t="s">
        <v>323</v>
      </c>
      <c r="B206" s="68" t="s">
        <v>133</v>
      </c>
      <c r="C206" s="177">
        <v>0</v>
      </c>
      <c r="E206" s="79"/>
      <c r="F206" s="191">
        <f t="shared" si="32"/>
        <v>0</v>
      </c>
      <c r="G206" s="79"/>
      <c r="H206" s="49"/>
      <c r="L206" s="49"/>
      <c r="M206" s="49"/>
      <c r="N206" s="81"/>
    </row>
    <row r="207" spans="1:14" x14ac:dyDescent="0.25">
      <c r="A207" s="51" t="s">
        <v>324</v>
      </c>
      <c r="B207" s="78" t="s">
        <v>325</v>
      </c>
      <c r="C207" s="177">
        <v>0</v>
      </c>
      <c r="E207" s="79"/>
      <c r="F207" s="191"/>
      <c r="G207" s="79"/>
      <c r="H207" s="49"/>
      <c r="L207" s="49"/>
      <c r="M207" s="49"/>
      <c r="N207" s="81"/>
    </row>
    <row r="208" spans="1:14" x14ac:dyDescent="0.25">
      <c r="A208" s="51" t="s">
        <v>326</v>
      </c>
      <c r="B208" s="85" t="s">
        <v>135</v>
      </c>
      <c r="C208" s="179">
        <f>SUM(C193:C206)</f>
        <v>30383.635023549497</v>
      </c>
      <c r="D208" s="68"/>
      <c r="E208" s="79"/>
      <c r="F208" s="192">
        <f>SUM(F193:F206)</f>
        <v>0.99999999999999989</v>
      </c>
      <c r="G208" s="79"/>
      <c r="H208" s="49"/>
      <c r="L208" s="49"/>
      <c r="M208" s="49"/>
      <c r="N208" s="81"/>
    </row>
    <row r="209" spans="1:14" outlineLevel="1" x14ac:dyDescent="0.25">
      <c r="A209" s="51" t="s">
        <v>327</v>
      </c>
      <c r="B209" s="80" t="s">
        <v>137</v>
      </c>
      <c r="C209" s="177"/>
      <c r="E209" s="79"/>
      <c r="F209" s="191">
        <f>IF($C$208=0,"",IF(C209="[for completion]","",C209/$C$208))</f>
        <v>0</v>
      </c>
      <c r="G209" s="79"/>
      <c r="H209" s="49"/>
      <c r="L209" s="49"/>
      <c r="M209" s="49"/>
      <c r="N209" s="81"/>
    </row>
    <row r="210" spans="1:14" outlineLevel="1" x14ac:dyDescent="0.25">
      <c r="A210" s="51" t="s">
        <v>328</v>
      </c>
      <c r="B210" s="80" t="s">
        <v>137</v>
      </c>
      <c r="C210" s="177"/>
      <c r="E210" s="79"/>
      <c r="F210" s="191">
        <f t="shared" ref="F210:F215" si="33">IF($C$208=0,"",IF(C210="[for completion]","",C210/$C$208))</f>
        <v>0</v>
      </c>
      <c r="G210" s="79"/>
      <c r="H210" s="49"/>
      <c r="L210" s="49"/>
      <c r="M210" s="49"/>
      <c r="N210" s="81"/>
    </row>
    <row r="211" spans="1:14" outlineLevel="1" x14ac:dyDescent="0.25">
      <c r="A211" s="51" t="s">
        <v>329</v>
      </c>
      <c r="B211" s="80" t="s">
        <v>137</v>
      </c>
      <c r="C211" s="177"/>
      <c r="E211" s="79"/>
      <c r="F211" s="191">
        <f t="shared" si="33"/>
        <v>0</v>
      </c>
      <c r="G211" s="79"/>
      <c r="H211" s="49"/>
      <c r="L211" s="49"/>
      <c r="M211" s="49"/>
      <c r="N211" s="81"/>
    </row>
    <row r="212" spans="1:14" outlineLevel="1" x14ac:dyDescent="0.25">
      <c r="A212" s="51" t="s">
        <v>330</v>
      </c>
      <c r="B212" s="80" t="s">
        <v>137</v>
      </c>
      <c r="C212" s="177"/>
      <c r="E212" s="79"/>
      <c r="F212" s="191">
        <f t="shared" si="33"/>
        <v>0</v>
      </c>
      <c r="G212" s="79"/>
      <c r="H212" s="49"/>
      <c r="L212" s="49"/>
      <c r="M212" s="49"/>
      <c r="N212" s="81"/>
    </row>
    <row r="213" spans="1:14" outlineLevel="1" x14ac:dyDescent="0.25">
      <c r="A213" s="51" t="s">
        <v>331</v>
      </c>
      <c r="B213" s="80" t="s">
        <v>137</v>
      </c>
      <c r="C213" s="177"/>
      <c r="E213" s="79"/>
      <c r="F213" s="191">
        <f t="shared" si="33"/>
        <v>0</v>
      </c>
      <c r="G213" s="79"/>
      <c r="H213" s="49"/>
      <c r="L213" s="49"/>
      <c r="M213" s="49"/>
      <c r="N213" s="81"/>
    </row>
    <row r="214" spans="1:14" outlineLevel="1" x14ac:dyDescent="0.25">
      <c r="A214" s="51" t="s">
        <v>332</v>
      </c>
      <c r="B214" s="80" t="s">
        <v>137</v>
      </c>
      <c r="C214" s="177"/>
      <c r="E214" s="79"/>
      <c r="F214" s="191">
        <f t="shared" si="33"/>
        <v>0</v>
      </c>
      <c r="G214" s="79"/>
      <c r="H214" s="49"/>
      <c r="L214" s="49"/>
      <c r="M214" s="49"/>
      <c r="N214" s="81"/>
    </row>
    <row r="215" spans="1:14" outlineLevel="1" x14ac:dyDescent="0.25">
      <c r="A215" s="51" t="s">
        <v>333</v>
      </c>
      <c r="B215" s="80" t="s">
        <v>137</v>
      </c>
      <c r="C215" s="177"/>
      <c r="E215" s="79"/>
      <c r="F215" s="191">
        <f t="shared" si="33"/>
        <v>0</v>
      </c>
      <c r="G215" s="79"/>
      <c r="H215" s="49"/>
      <c r="L215" s="49"/>
      <c r="M215" s="49"/>
      <c r="N215" s="81"/>
    </row>
    <row r="216" spans="1:14" ht="15" customHeight="1" x14ac:dyDescent="0.25">
      <c r="A216" s="70"/>
      <c r="B216" s="71" t="s">
        <v>334</v>
      </c>
      <c r="C216" s="70" t="s">
        <v>100</v>
      </c>
      <c r="D216" s="70"/>
      <c r="E216" s="72"/>
      <c r="F216" s="73" t="s">
        <v>123</v>
      </c>
      <c r="G216" s="73" t="s">
        <v>256</v>
      </c>
      <c r="H216" s="49"/>
      <c r="L216" s="49"/>
      <c r="M216" s="49"/>
      <c r="N216" s="81"/>
    </row>
    <row r="217" spans="1:14" x14ac:dyDescent="0.25">
      <c r="A217" s="51" t="s">
        <v>335</v>
      </c>
      <c r="B217" s="47" t="s">
        <v>336</v>
      </c>
      <c r="C217" s="177">
        <v>0</v>
      </c>
      <c r="E217" s="89"/>
      <c r="F217" s="191">
        <f>IF($C$38=0,"",IF(C217="[for completion]","",IF(C217="","",C217/$C$38)))</f>
        <v>0</v>
      </c>
      <c r="G217" s="191">
        <f>IF($C$39=0,"",IF(C217="[for completion]","",IF(C217="","",C217/$C$39)))</f>
        <v>0</v>
      </c>
      <c r="H217" s="49"/>
      <c r="L217" s="49"/>
      <c r="M217" s="49"/>
      <c r="N217" s="81"/>
    </row>
    <row r="218" spans="1:14" x14ac:dyDescent="0.25">
      <c r="A218" s="51" t="s">
        <v>337</v>
      </c>
      <c r="B218" s="47" t="s">
        <v>338</v>
      </c>
      <c r="C218" s="177">
        <f>C179</f>
        <v>30383.635023549523</v>
      </c>
      <c r="E218" s="89"/>
      <c r="F218" s="191">
        <f t="shared" ref="F218:F219" si="34">IF($C$38=0,"",IF(C218="[for completion]","",IF(C218="","",C218/$C$38)))</f>
        <v>0.3131072013101639</v>
      </c>
      <c r="G218" s="191">
        <f t="shared" ref="G218:G219" si="35">IF($C$39=0,"",IF(C218="[for completion]","",IF(C218="","",C218/$C$39)))</f>
        <v>0.45583124747759401</v>
      </c>
      <c r="H218" s="49"/>
      <c r="L218" s="49"/>
      <c r="M218" s="49"/>
      <c r="N218" s="81"/>
    </row>
    <row r="219" spans="1:14" x14ac:dyDescent="0.25">
      <c r="A219" s="51" t="s">
        <v>339</v>
      </c>
      <c r="B219" s="47" t="s">
        <v>133</v>
      </c>
      <c r="C219" s="177">
        <v>0</v>
      </c>
      <c r="E219" s="89"/>
      <c r="F219" s="191">
        <f t="shared" si="34"/>
        <v>0</v>
      </c>
      <c r="G219" s="191">
        <f t="shared" si="35"/>
        <v>0</v>
      </c>
      <c r="H219" s="49"/>
      <c r="L219" s="49"/>
      <c r="M219" s="49"/>
      <c r="N219" s="81"/>
    </row>
    <row r="220" spans="1:14" x14ac:dyDescent="0.25">
      <c r="A220" s="51" t="s">
        <v>340</v>
      </c>
      <c r="B220" s="85" t="s">
        <v>135</v>
      </c>
      <c r="C220" s="177">
        <f>SUM(C217:C219)</f>
        <v>30383.635023549523</v>
      </c>
      <c r="E220" s="89"/>
      <c r="F220" s="171">
        <f>SUM(F217:F219)</f>
        <v>0.3131072013101639</v>
      </c>
      <c r="G220" s="171">
        <f>SUM(G217:G219)</f>
        <v>0.45583124747759401</v>
      </c>
      <c r="H220" s="49"/>
      <c r="L220" s="49"/>
      <c r="M220" s="49"/>
      <c r="N220" s="81"/>
    </row>
    <row r="221" spans="1:14" outlineLevel="1" x14ac:dyDescent="0.25">
      <c r="A221" s="51" t="s">
        <v>341</v>
      </c>
      <c r="B221" s="80" t="s">
        <v>137</v>
      </c>
      <c r="C221" s="177"/>
      <c r="E221" s="89"/>
      <c r="F221" s="191" t="str">
        <f t="shared" ref="F221:F227" si="36">IF($C$38=0,"",IF(C221="[for completion]","",IF(C221="","",C221/$C$38)))</f>
        <v/>
      </c>
      <c r="G221" s="191" t="str">
        <f t="shared" ref="G221:G227" si="37">IF($C$39=0,"",IF(C221="[for completion]","",IF(C221="","",C221/$C$39)))</f>
        <v/>
      </c>
      <c r="H221" s="49"/>
      <c r="L221" s="49"/>
      <c r="M221" s="49"/>
      <c r="N221" s="81"/>
    </row>
    <row r="222" spans="1:14" outlineLevel="1" x14ac:dyDescent="0.25">
      <c r="A222" s="51" t="s">
        <v>342</v>
      </c>
      <c r="B222" s="80" t="s">
        <v>137</v>
      </c>
      <c r="C222" s="177"/>
      <c r="E222" s="89"/>
      <c r="F222" s="191" t="str">
        <f t="shared" si="36"/>
        <v/>
      </c>
      <c r="G222" s="191" t="str">
        <f t="shared" si="37"/>
        <v/>
      </c>
      <c r="H222" s="49"/>
      <c r="L222" s="49"/>
      <c r="M222" s="49"/>
      <c r="N222" s="81"/>
    </row>
    <row r="223" spans="1:14" outlineLevel="1" x14ac:dyDescent="0.25">
      <c r="A223" s="51" t="s">
        <v>343</v>
      </c>
      <c r="B223" s="80" t="s">
        <v>137</v>
      </c>
      <c r="C223" s="177"/>
      <c r="E223" s="89"/>
      <c r="F223" s="191" t="str">
        <f t="shared" si="36"/>
        <v/>
      </c>
      <c r="G223" s="191" t="str">
        <f t="shared" si="37"/>
        <v/>
      </c>
      <c r="H223" s="49"/>
      <c r="L223" s="49"/>
      <c r="M223" s="49"/>
      <c r="N223" s="81"/>
    </row>
    <row r="224" spans="1:14" outlineLevel="1" x14ac:dyDescent="0.25">
      <c r="A224" s="51" t="s">
        <v>344</v>
      </c>
      <c r="B224" s="80" t="s">
        <v>137</v>
      </c>
      <c r="C224" s="177"/>
      <c r="E224" s="89"/>
      <c r="F224" s="191" t="str">
        <f t="shared" si="36"/>
        <v/>
      </c>
      <c r="G224" s="191" t="str">
        <f t="shared" si="37"/>
        <v/>
      </c>
      <c r="H224" s="49"/>
      <c r="L224" s="49"/>
      <c r="M224" s="49"/>
      <c r="N224" s="81"/>
    </row>
    <row r="225" spans="1:14" outlineLevel="1" x14ac:dyDescent="0.25">
      <c r="A225" s="51" t="s">
        <v>345</v>
      </c>
      <c r="B225" s="80" t="s">
        <v>137</v>
      </c>
      <c r="C225" s="177"/>
      <c r="E225" s="89"/>
      <c r="F225" s="191" t="str">
        <f t="shared" si="36"/>
        <v/>
      </c>
      <c r="G225" s="191" t="str">
        <f t="shared" si="37"/>
        <v/>
      </c>
      <c r="H225" s="49"/>
      <c r="L225" s="49"/>
      <c r="M225" s="49"/>
    </row>
    <row r="226" spans="1:14" outlineLevel="1" x14ac:dyDescent="0.25">
      <c r="A226" s="51" t="s">
        <v>346</v>
      </c>
      <c r="B226" s="80" t="s">
        <v>137</v>
      </c>
      <c r="C226" s="177"/>
      <c r="E226" s="68"/>
      <c r="F226" s="191" t="str">
        <f t="shared" si="36"/>
        <v/>
      </c>
      <c r="G226" s="191" t="str">
        <f t="shared" si="37"/>
        <v/>
      </c>
      <c r="H226" s="49"/>
      <c r="L226" s="49"/>
      <c r="M226" s="49"/>
    </row>
    <row r="227" spans="1:14" outlineLevel="1" x14ac:dyDescent="0.25">
      <c r="A227" s="51" t="s">
        <v>347</v>
      </c>
      <c r="B227" s="80" t="s">
        <v>137</v>
      </c>
      <c r="C227" s="177"/>
      <c r="E227" s="89"/>
      <c r="F227" s="191" t="str">
        <f t="shared" si="36"/>
        <v/>
      </c>
      <c r="G227" s="191" t="str">
        <f t="shared" si="37"/>
        <v/>
      </c>
      <c r="H227" s="49"/>
      <c r="L227" s="49"/>
      <c r="M227" s="49"/>
    </row>
    <row r="228" spans="1:14" ht="15" customHeight="1" x14ac:dyDescent="0.25">
      <c r="A228" s="70"/>
      <c r="B228" s="71" t="s">
        <v>348</v>
      </c>
      <c r="C228" s="70"/>
      <c r="D228" s="70"/>
      <c r="E228" s="72"/>
      <c r="F228" s="73"/>
      <c r="G228" s="73"/>
      <c r="H228" s="49"/>
      <c r="L228" s="49"/>
      <c r="M228" s="49"/>
    </row>
    <row r="229" spans="1:14" x14ac:dyDescent="0.25">
      <c r="A229" s="51" t="s">
        <v>349</v>
      </c>
      <c r="B229" s="68" t="s">
        <v>350</v>
      </c>
      <c r="C229" s="589" t="s">
        <v>3009</v>
      </c>
      <c r="H229" s="49"/>
      <c r="L229" s="49"/>
      <c r="M229" s="49"/>
    </row>
    <row r="230" spans="1:14" ht="15" customHeight="1" x14ac:dyDescent="0.25">
      <c r="A230" s="70"/>
      <c r="B230" s="71" t="s">
        <v>351</v>
      </c>
      <c r="C230" s="70"/>
      <c r="D230" s="70"/>
      <c r="E230" s="72"/>
      <c r="F230" s="73"/>
      <c r="G230" s="73"/>
      <c r="H230" s="49"/>
      <c r="L230" s="49"/>
      <c r="M230" s="49"/>
    </row>
    <row r="231" spans="1:14" x14ac:dyDescent="0.25">
      <c r="A231" s="51" t="s">
        <v>11</v>
      </c>
      <c r="B231" s="51" t="s">
        <v>1407</v>
      </c>
      <c r="C231" s="177">
        <v>0</v>
      </c>
      <c r="E231" s="68"/>
      <c r="H231" s="49"/>
      <c r="L231" s="49"/>
      <c r="M231" s="49"/>
    </row>
    <row r="232" spans="1:14" x14ac:dyDescent="0.25">
      <c r="A232" s="51" t="s">
        <v>352</v>
      </c>
      <c r="B232" s="92" t="s">
        <v>353</v>
      </c>
      <c r="C232" s="177">
        <v>0</v>
      </c>
      <c r="E232" s="68"/>
      <c r="H232" s="49"/>
      <c r="L232" s="49"/>
      <c r="M232" s="49"/>
    </row>
    <row r="233" spans="1:14" x14ac:dyDescent="0.25">
      <c r="A233" s="51" t="s">
        <v>354</v>
      </c>
      <c r="B233" s="92" t="s">
        <v>355</v>
      </c>
      <c r="C233" s="177">
        <v>0</v>
      </c>
      <c r="E233" s="68"/>
      <c r="H233" s="49"/>
      <c r="L233" s="49"/>
      <c r="M233" s="49"/>
    </row>
    <row r="234" spans="1:14" outlineLevel="1" x14ac:dyDescent="0.25">
      <c r="A234" s="51" t="s">
        <v>356</v>
      </c>
      <c r="B234" s="66" t="s">
        <v>357</v>
      </c>
      <c r="C234" s="179"/>
      <c r="D234" s="68"/>
      <c r="E234" s="68"/>
      <c r="H234" s="49"/>
      <c r="L234" s="49"/>
      <c r="M234" s="49"/>
    </row>
    <row r="235" spans="1:14" outlineLevel="1" x14ac:dyDescent="0.25">
      <c r="A235" s="51" t="s">
        <v>358</v>
      </c>
      <c r="B235" s="66" t="s">
        <v>359</v>
      </c>
      <c r="C235" s="179"/>
      <c r="D235" s="68"/>
      <c r="E235" s="68"/>
      <c r="H235" s="49"/>
      <c r="L235" s="49"/>
      <c r="M235" s="49"/>
    </row>
    <row r="236" spans="1:14" outlineLevel="1" x14ac:dyDescent="0.25">
      <c r="A236" s="51" t="s">
        <v>360</v>
      </c>
      <c r="B236" s="66" t="s">
        <v>361</v>
      </c>
      <c r="C236" s="257"/>
      <c r="D236" s="68"/>
      <c r="E236" s="68"/>
      <c r="H236" s="49"/>
      <c r="L236" s="49"/>
      <c r="M236" s="49"/>
    </row>
    <row r="237" spans="1:14" outlineLevel="1" x14ac:dyDescent="0.25">
      <c r="A237" s="51" t="s">
        <v>362</v>
      </c>
      <c r="C237" s="68"/>
      <c r="D237" s="68"/>
      <c r="E237" s="68"/>
      <c r="H237" s="49"/>
      <c r="L237" s="49"/>
      <c r="M237" s="49"/>
    </row>
    <row r="238" spans="1:14" outlineLevel="1" x14ac:dyDescent="0.25">
      <c r="A238" s="51" t="s">
        <v>363</v>
      </c>
      <c r="C238" s="68"/>
      <c r="D238" s="68"/>
      <c r="E238" s="68"/>
      <c r="H238" s="49"/>
      <c r="L238" s="49"/>
      <c r="M238" s="49"/>
    </row>
    <row r="239" spans="1:14" outlineLevel="1" x14ac:dyDescent="0.25">
      <c r="A239" s="70"/>
      <c r="B239" s="71" t="s">
        <v>2608</v>
      </c>
      <c r="C239" s="70"/>
      <c r="D239" s="70"/>
      <c r="E239" s="72"/>
      <c r="F239" s="73"/>
      <c r="G239" s="73"/>
      <c r="H239" s="49"/>
      <c r="K239" s="93"/>
      <c r="L239" s="93"/>
      <c r="M239" s="93"/>
      <c r="N239" s="93"/>
    </row>
    <row r="240" spans="1:14" ht="30" outlineLevel="1" x14ac:dyDescent="0.25">
      <c r="A240" s="51" t="s">
        <v>1616</v>
      </c>
      <c r="B240" s="51" t="s">
        <v>2522</v>
      </c>
      <c r="C240" s="51" t="s">
        <v>3001</v>
      </c>
      <c r="D240" s="254"/>
      <c r="E240"/>
      <c r="F240"/>
      <c r="G240"/>
      <c r="H240" s="49"/>
      <c r="K240" s="93"/>
      <c r="L240" s="93"/>
      <c r="M240" s="93"/>
      <c r="N240" s="93"/>
    </row>
    <row r="241" spans="1:14" ht="30" outlineLevel="1" x14ac:dyDescent="0.25">
      <c r="A241" s="51" t="s">
        <v>1619</v>
      </c>
      <c r="B241" s="51" t="s">
        <v>2575</v>
      </c>
      <c r="C241" s="271" t="s">
        <v>70</v>
      </c>
      <c r="D241" s="254"/>
      <c r="E241"/>
      <c r="F241"/>
      <c r="G241"/>
      <c r="H241" s="49"/>
      <c r="K241" s="93"/>
      <c r="L241" s="93"/>
      <c r="M241" s="93"/>
      <c r="N241" s="93"/>
    </row>
    <row r="242" spans="1:14" outlineLevel="1" x14ac:dyDescent="0.25">
      <c r="A242" s="51" t="s">
        <v>2520</v>
      </c>
      <c r="B242" s="51" t="s">
        <v>1621</v>
      </c>
      <c r="C242" s="51" t="s">
        <v>1622</v>
      </c>
      <c r="D242" s="254"/>
      <c r="E242"/>
      <c r="F242"/>
      <c r="G242"/>
      <c r="H242" s="49"/>
      <c r="K242" s="93"/>
      <c r="L242" s="93"/>
      <c r="M242" s="93"/>
      <c r="N242" s="93"/>
    </row>
    <row r="243" spans="1:14" ht="45" outlineLevel="1" x14ac:dyDescent="0.25">
      <c r="A243" s="271" t="s">
        <v>2521</v>
      </c>
      <c r="B243" s="51" t="s">
        <v>1617</v>
      </c>
      <c r="C243" s="51" t="s">
        <v>1618</v>
      </c>
      <c r="D243" s="254"/>
      <c r="E243"/>
      <c r="F243"/>
      <c r="G243"/>
      <c r="H243" s="49"/>
      <c r="K243" s="93"/>
      <c r="L243" s="93"/>
      <c r="M243" s="93"/>
      <c r="N243" s="93"/>
    </row>
    <row r="244" spans="1:14" outlineLevel="1" x14ac:dyDescent="0.25">
      <c r="A244" s="51" t="s">
        <v>1623</v>
      </c>
      <c r="D244" s="254"/>
      <c r="E244"/>
      <c r="F244"/>
      <c r="G244"/>
      <c r="H244" s="49"/>
      <c r="K244" s="93"/>
      <c r="L244" s="93"/>
      <c r="M244" s="93"/>
      <c r="N244" s="93"/>
    </row>
    <row r="245" spans="1:14" outlineLevel="1" x14ac:dyDescent="0.25">
      <c r="A245" s="271" t="s">
        <v>1624</v>
      </c>
      <c r="D245" s="254"/>
      <c r="E245"/>
      <c r="F245"/>
      <c r="G245"/>
      <c r="H245" s="49"/>
      <c r="K245" s="93"/>
      <c r="L245" s="93"/>
      <c r="M245" s="93"/>
      <c r="N245" s="93"/>
    </row>
    <row r="246" spans="1:14" outlineLevel="1" x14ac:dyDescent="0.25">
      <c r="A246" s="271" t="s">
        <v>1620</v>
      </c>
      <c r="D246" s="254"/>
      <c r="E246"/>
      <c r="F246"/>
      <c r="G246"/>
      <c r="H246" s="49"/>
      <c r="K246" s="93"/>
      <c r="L246" s="93"/>
      <c r="M246" s="93"/>
      <c r="N246" s="93"/>
    </row>
    <row r="247" spans="1:14" outlineLevel="1" x14ac:dyDescent="0.25">
      <c r="A247" s="271" t="s">
        <v>1625</v>
      </c>
      <c r="D247" s="254"/>
      <c r="E247"/>
      <c r="F247"/>
      <c r="G247"/>
      <c r="H247" s="49"/>
      <c r="K247" s="93"/>
      <c r="L247" s="93"/>
      <c r="M247" s="93"/>
      <c r="N247" s="93"/>
    </row>
    <row r="248" spans="1:14" outlineLevel="1" x14ac:dyDescent="0.25">
      <c r="A248" s="271" t="s">
        <v>1626</v>
      </c>
      <c r="D248" s="254"/>
      <c r="E248"/>
      <c r="F248"/>
      <c r="G248"/>
      <c r="H248" s="49"/>
      <c r="K248" s="93"/>
      <c r="L248" s="93"/>
      <c r="M248" s="93"/>
      <c r="N248" s="93"/>
    </row>
    <row r="249" spans="1:14" outlineLevel="1" x14ac:dyDescent="0.25">
      <c r="A249" s="271" t="s">
        <v>1627</v>
      </c>
      <c r="D249" s="254"/>
      <c r="E249"/>
      <c r="F249"/>
      <c r="G249"/>
      <c r="H249" s="49"/>
      <c r="K249" s="93"/>
      <c r="L249" s="93"/>
      <c r="M249" s="93"/>
      <c r="N249" s="93"/>
    </row>
    <row r="250" spans="1:14" outlineLevel="1" x14ac:dyDescent="0.25">
      <c r="A250" s="271" t="s">
        <v>1628</v>
      </c>
      <c r="D250" s="254"/>
      <c r="E250"/>
      <c r="F250"/>
      <c r="G250"/>
      <c r="H250" s="49"/>
      <c r="K250" s="93"/>
      <c r="L250" s="93"/>
      <c r="M250" s="93"/>
      <c r="N250" s="93"/>
    </row>
    <row r="251" spans="1:14" outlineLevel="1" x14ac:dyDescent="0.25">
      <c r="A251" s="271" t="s">
        <v>1629</v>
      </c>
      <c r="D251" s="254"/>
      <c r="E251"/>
      <c r="F251"/>
      <c r="G251"/>
      <c r="H251" s="49"/>
      <c r="K251" s="93"/>
      <c r="L251" s="93"/>
      <c r="M251" s="93"/>
      <c r="N251" s="93"/>
    </row>
    <row r="252" spans="1:14" outlineLevel="1" x14ac:dyDescent="0.25">
      <c r="A252" s="271" t="s">
        <v>1630</v>
      </c>
      <c r="D252" s="254"/>
      <c r="E252"/>
      <c r="F252"/>
      <c r="G252"/>
      <c r="H252" s="49"/>
      <c r="K252" s="93"/>
      <c r="L252" s="93"/>
      <c r="M252" s="93"/>
      <c r="N252" s="93"/>
    </row>
    <row r="253" spans="1:14" outlineLevel="1" x14ac:dyDescent="0.25">
      <c r="A253" s="271" t="s">
        <v>1631</v>
      </c>
      <c r="D253" s="254"/>
      <c r="E253"/>
      <c r="F253"/>
      <c r="G253"/>
      <c r="H253" s="49"/>
      <c r="K253" s="93"/>
      <c r="L253" s="93"/>
      <c r="M253" s="93"/>
      <c r="N253" s="93"/>
    </row>
    <row r="254" spans="1:14" outlineLevel="1" x14ac:dyDescent="0.25">
      <c r="A254" s="271" t="s">
        <v>1632</v>
      </c>
      <c r="D254" s="254"/>
      <c r="E254"/>
      <c r="F254"/>
      <c r="G254"/>
      <c r="H254" s="49"/>
      <c r="K254" s="93"/>
      <c r="L254" s="93"/>
      <c r="M254" s="93"/>
      <c r="N254" s="93"/>
    </row>
    <row r="255" spans="1:14" outlineLevel="1" x14ac:dyDescent="0.25">
      <c r="A255" s="271" t="s">
        <v>1633</v>
      </c>
      <c r="D255" s="254"/>
      <c r="E255"/>
      <c r="F255"/>
      <c r="G255"/>
      <c r="H255" s="49"/>
      <c r="K255" s="93"/>
      <c r="L255" s="93"/>
      <c r="M255" s="93"/>
      <c r="N255" s="93"/>
    </row>
    <row r="256" spans="1:14" outlineLevel="1" x14ac:dyDescent="0.25">
      <c r="A256" s="271" t="s">
        <v>1634</v>
      </c>
      <c r="D256" s="254"/>
      <c r="E256"/>
      <c r="F256"/>
      <c r="G256"/>
      <c r="H256" s="49"/>
      <c r="K256" s="93"/>
      <c r="L256" s="93"/>
      <c r="M256" s="93"/>
      <c r="N256" s="93"/>
    </row>
    <row r="257" spans="1:14" outlineLevel="1" x14ac:dyDescent="0.25">
      <c r="A257" s="271" t="s">
        <v>1635</v>
      </c>
      <c r="D257" s="254"/>
      <c r="E257"/>
      <c r="F257"/>
      <c r="G257"/>
      <c r="H257" s="49"/>
      <c r="K257" s="93"/>
      <c r="L257" s="93"/>
      <c r="M257" s="93"/>
      <c r="N257" s="93"/>
    </row>
    <row r="258" spans="1:14" outlineLevel="1" x14ac:dyDescent="0.25">
      <c r="A258" s="271" t="s">
        <v>1636</v>
      </c>
      <c r="D258" s="254"/>
      <c r="E258"/>
      <c r="F258"/>
      <c r="G258"/>
      <c r="H258" s="49"/>
      <c r="K258" s="93"/>
      <c r="L258" s="93"/>
      <c r="M258" s="93"/>
      <c r="N258" s="93"/>
    </row>
    <row r="259" spans="1:14" outlineLevel="1" x14ac:dyDescent="0.25">
      <c r="A259" s="271" t="s">
        <v>1637</v>
      </c>
      <c r="D259" s="254"/>
      <c r="E259"/>
      <c r="F259"/>
      <c r="G259"/>
      <c r="H259" s="49"/>
      <c r="K259" s="93"/>
      <c r="L259" s="93"/>
      <c r="M259" s="93"/>
      <c r="N259" s="93"/>
    </row>
    <row r="260" spans="1:14" outlineLevel="1" x14ac:dyDescent="0.25">
      <c r="A260" s="271" t="s">
        <v>1638</v>
      </c>
      <c r="D260" s="254"/>
      <c r="E260"/>
      <c r="F260"/>
      <c r="G260"/>
      <c r="H260" s="49"/>
      <c r="K260" s="93"/>
      <c r="L260" s="93"/>
      <c r="M260" s="93"/>
      <c r="N260" s="93"/>
    </row>
    <row r="261" spans="1:14" outlineLevel="1" x14ac:dyDescent="0.25">
      <c r="A261" s="271" t="s">
        <v>1639</v>
      </c>
      <c r="D261" s="254"/>
      <c r="E261"/>
      <c r="F261"/>
      <c r="G261"/>
      <c r="H261" s="49"/>
      <c r="K261" s="93"/>
      <c r="L261" s="93"/>
      <c r="M261" s="93"/>
      <c r="N261" s="93"/>
    </row>
    <row r="262" spans="1:14" outlineLevel="1" x14ac:dyDescent="0.25">
      <c r="A262" s="271" t="s">
        <v>1640</v>
      </c>
      <c r="D262" s="254"/>
      <c r="E262"/>
      <c r="F262"/>
      <c r="G262"/>
      <c r="H262" s="49"/>
      <c r="K262" s="93"/>
      <c r="L262" s="93"/>
      <c r="M262" s="93"/>
      <c r="N262" s="93"/>
    </row>
    <row r="263" spans="1:14" outlineLevel="1" x14ac:dyDescent="0.25">
      <c r="A263" s="271" t="s">
        <v>1641</v>
      </c>
      <c r="D263" s="254"/>
      <c r="E263"/>
      <c r="F263"/>
      <c r="G263"/>
      <c r="H263" s="49"/>
      <c r="K263" s="93"/>
      <c r="L263" s="93"/>
      <c r="M263" s="93"/>
      <c r="N263" s="93"/>
    </row>
    <row r="264" spans="1:14" outlineLevel="1" x14ac:dyDescent="0.25">
      <c r="A264" s="271" t="s">
        <v>1642</v>
      </c>
      <c r="D264" s="254"/>
      <c r="E264"/>
      <c r="F264"/>
      <c r="G264"/>
      <c r="H264" s="49"/>
      <c r="K264" s="93"/>
      <c r="L264" s="93"/>
      <c r="M264" s="93"/>
      <c r="N264" s="93"/>
    </row>
    <row r="265" spans="1:14" outlineLevel="1" x14ac:dyDescent="0.25">
      <c r="A265" s="271" t="s">
        <v>1643</v>
      </c>
      <c r="D265" s="254"/>
      <c r="E265"/>
      <c r="F265"/>
      <c r="G265"/>
      <c r="H265" s="49"/>
      <c r="K265" s="93"/>
      <c r="L265" s="93"/>
      <c r="M265" s="93"/>
      <c r="N265" s="93"/>
    </row>
    <row r="266" spans="1:14" outlineLevel="1" x14ac:dyDescent="0.25">
      <c r="A266" s="271" t="s">
        <v>1644</v>
      </c>
      <c r="D266" s="254"/>
      <c r="E266"/>
      <c r="F266"/>
      <c r="G266"/>
      <c r="H266" s="49"/>
      <c r="K266" s="93"/>
      <c r="L266" s="93"/>
      <c r="M266" s="93"/>
      <c r="N266" s="93"/>
    </row>
    <row r="267" spans="1:14" outlineLevel="1" x14ac:dyDescent="0.25">
      <c r="A267" s="271" t="s">
        <v>1645</v>
      </c>
      <c r="D267" s="254"/>
      <c r="E267"/>
      <c r="F267"/>
      <c r="G267"/>
      <c r="H267" s="49"/>
      <c r="K267" s="93"/>
      <c r="L267" s="93"/>
      <c r="M267" s="93"/>
      <c r="N267" s="93"/>
    </row>
    <row r="268" spans="1:14" outlineLevel="1" x14ac:dyDescent="0.25">
      <c r="A268" s="271" t="s">
        <v>1646</v>
      </c>
      <c r="D268" s="254"/>
      <c r="E268"/>
      <c r="F268"/>
      <c r="G268"/>
      <c r="H268" s="49"/>
      <c r="K268" s="93"/>
      <c r="L268" s="93"/>
      <c r="M268" s="93"/>
      <c r="N268" s="93"/>
    </row>
    <row r="269" spans="1:14" outlineLevel="1" x14ac:dyDescent="0.25">
      <c r="A269" s="271" t="s">
        <v>1647</v>
      </c>
      <c r="D269" s="254"/>
      <c r="E269"/>
      <c r="F269"/>
      <c r="G269"/>
      <c r="H269" s="49"/>
      <c r="K269" s="93"/>
      <c r="L269" s="93"/>
      <c r="M269" s="93"/>
      <c r="N269" s="93"/>
    </row>
    <row r="270" spans="1:14" outlineLevel="1" x14ac:dyDescent="0.25">
      <c r="A270" s="271" t="s">
        <v>1648</v>
      </c>
      <c r="D270" s="254"/>
      <c r="E270"/>
      <c r="F270"/>
      <c r="G270"/>
      <c r="H270" s="49"/>
      <c r="K270" s="93"/>
      <c r="L270" s="93"/>
      <c r="M270" s="93"/>
      <c r="N270" s="93"/>
    </row>
    <row r="271" spans="1:14" outlineLevel="1" x14ac:dyDescent="0.25">
      <c r="A271" s="271" t="s">
        <v>1649</v>
      </c>
      <c r="D271" s="254"/>
      <c r="E271"/>
      <c r="F271"/>
      <c r="G271"/>
      <c r="H271" s="49"/>
      <c r="K271" s="93"/>
      <c r="L271" s="93"/>
      <c r="M271" s="93"/>
      <c r="N271" s="93"/>
    </row>
    <row r="272" spans="1:14" outlineLevel="1" x14ac:dyDescent="0.25">
      <c r="A272" s="271" t="s">
        <v>1650</v>
      </c>
      <c r="D272" s="254"/>
      <c r="E272"/>
      <c r="F272"/>
      <c r="G272"/>
      <c r="H272" s="49"/>
      <c r="K272" s="93"/>
      <c r="L272" s="93"/>
      <c r="M272" s="93"/>
      <c r="N272" s="93"/>
    </row>
    <row r="273" spans="1:14" outlineLevel="1" x14ac:dyDescent="0.25">
      <c r="A273" s="271" t="s">
        <v>1651</v>
      </c>
      <c r="D273" s="254"/>
      <c r="E273"/>
      <c r="F273"/>
      <c r="G273"/>
      <c r="H273" s="49"/>
      <c r="K273" s="93"/>
      <c r="L273" s="93"/>
      <c r="M273" s="93"/>
      <c r="N273" s="93"/>
    </row>
    <row r="274" spans="1:14" outlineLevel="1" x14ac:dyDescent="0.25">
      <c r="A274" s="271" t="s">
        <v>1652</v>
      </c>
      <c r="D274" s="254"/>
      <c r="E274"/>
      <c r="F274"/>
      <c r="G274"/>
      <c r="H274" s="49"/>
      <c r="K274" s="93"/>
      <c r="L274" s="93"/>
      <c r="M274" s="93"/>
      <c r="N274" s="93"/>
    </row>
    <row r="275" spans="1:14" outlineLevel="1" x14ac:dyDescent="0.25">
      <c r="A275" s="271" t="s">
        <v>1653</v>
      </c>
      <c r="D275" s="254"/>
      <c r="E275"/>
      <c r="F275"/>
      <c r="G275"/>
      <c r="H275" s="49"/>
      <c r="K275" s="93"/>
      <c r="L275" s="93"/>
      <c r="M275" s="93"/>
      <c r="N275" s="93"/>
    </row>
    <row r="276" spans="1:14" outlineLevel="1" x14ac:dyDescent="0.25">
      <c r="A276" s="271" t="s">
        <v>1654</v>
      </c>
      <c r="D276" s="254"/>
      <c r="E276"/>
      <c r="F276"/>
      <c r="G276"/>
      <c r="H276" s="49"/>
      <c r="K276" s="93"/>
      <c r="L276" s="93"/>
      <c r="M276" s="93"/>
      <c r="N276" s="93"/>
    </row>
    <row r="277" spans="1:14" outlineLevel="1" x14ac:dyDescent="0.25">
      <c r="A277" s="271" t="s">
        <v>1655</v>
      </c>
      <c r="D277" s="254"/>
      <c r="E277"/>
      <c r="F277"/>
      <c r="G277"/>
      <c r="H277" s="49"/>
      <c r="K277" s="93"/>
      <c r="L277" s="93"/>
      <c r="M277" s="93"/>
      <c r="N277" s="93"/>
    </row>
    <row r="278" spans="1:14" outlineLevel="1" x14ac:dyDescent="0.25">
      <c r="A278" s="271" t="s">
        <v>1656</v>
      </c>
      <c r="D278" s="254"/>
      <c r="E278"/>
      <c r="F278"/>
      <c r="G278"/>
      <c r="H278" s="49"/>
      <c r="K278" s="93"/>
      <c r="L278" s="93"/>
      <c r="M278" s="93"/>
      <c r="N278" s="93"/>
    </row>
    <row r="279" spans="1:14" outlineLevel="1" x14ac:dyDescent="0.25">
      <c r="A279" s="271" t="s">
        <v>1657</v>
      </c>
      <c r="D279" s="254"/>
      <c r="E279"/>
      <c r="F279"/>
      <c r="G279"/>
      <c r="H279" s="49"/>
      <c r="K279" s="93"/>
      <c r="L279" s="93"/>
      <c r="M279" s="93"/>
      <c r="N279" s="93"/>
    </row>
    <row r="280" spans="1:14" outlineLevel="1" x14ac:dyDescent="0.25">
      <c r="A280" s="271" t="s">
        <v>1658</v>
      </c>
      <c r="D280" s="254"/>
      <c r="E280"/>
      <c r="F280"/>
      <c r="G280"/>
      <c r="H280" s="49"/>
      <c r="K280" s="93"/>
      <c r="L280" s="93"/>
      <c r="M280" s="93"/>
      <c r="N280" s="93"/>
    </row>
    <row r="281" spans="1:14" outlineLevel="1" x14ac:dyDescent="0.25">
      <c r="A281" s="271" t="s">
        <v>1659</v>
      </c>
      <c r="D281" s="254"/>
      <c r="E281"/>
      <c r="F281"/>
      <c r="G281"/>
      <c r="H281" s="49"/>
      <c r="K281" s="93"/>
      <c r="L281" s="93"/>
      <c r="M281" s="93"/>
      <c r="N281" s="93"/>
    </row>
    <row r="282" spans="1:14" outlineLevel="1" x14ac:dyDescent="0.25">
      <c r="A282" s="271" t="s">
        <v>1660</v>
      </c>
      <c r="D282" s="254"/>
      <c r="E282"/>
      <c r="F282"/>
      <c r="G282"/>
      <c r="H282" s="49"/>
      <c r="K282" s="93"/>
      <c r="L282" s="93"/>
      <c r="M282" s="93"/>
      <c r="N282" s="93"/>
    </row>
    <row r="283" spans="1:14" outlineLevel="1" x14ac:dyDescent="0.25">
      <c r="A283" s="271" t="s">
        <v>1661</v>
      </c>
      <c r="D283" s="254"/>
      <c r="E283"/>
      <c r="F283"/>
      <c r="G283"/>
      <c r="H283" s="49"/>
      <c r="K283" s="93"/>
      <c r="L283" s="93"/>
      <c r="M283" s="93"/>
      <c r="N283" s="93"/>
    </row>
    <row r="284" spans="1:14" outlineLevel="1" x14ac:dyDescent="0.25">
      <c r="A284" s="271" t="s">
        <v>1662</v>
      </c>
      <c r="D284" s="254"/>
      <c r="E284"/>
      <c r="F284"/>
      <c r="G284"/>
      <c r="H284" s="49"/>
      <c r="K284" s="93"/>
      <c r="L284" s="93"/>
      <c r="M284" s="93"/>
      <c r="N284" s="93"/>
    </row>
    <row r="285" spans="1:14" ht="37.5" x14ac:dyDescent="0.25">
      <c r="A285" s="62"/>
      <c r="B285" s="62" t="s">
        <v>364</v>
      </c>
      <c r="C285" s="62" t="s">
        <v>1</v>
      </c>
      <c r="D285" s="62" t="s">
        <v>1</v>
      </c>
      <c r="E285" s="62"/>
      <c r="F285" s="63"/>
      <c r="G285" s="64"/>
      <c r="H285" s="49"/>
      <c r="I285" s="55"/>
      <c r="J285" s="55"/>
      <c r="K285" s="55"/>
      <c r="L285" s="55"/>
      <c r="M285" s="57"/>
    </row>
    <row r="286" spans="1:14" ht="18.75" x14ac:dyDescent="0.25">
      <c r="A286" s="94" t="s">
        <v>2618</v>
      </c>
      <c r="B286" s="95"/>
      <c r="C286" s="95"/>
      <c r="D286" s="95"/>
      <c r="E286" s="95"/>
      <c r="F286" s="96"/>
      <c r="G286" s="95"/>
      <c r="H286" s="49"/>
      <c r="I286" s="55"/>
      <c r="J286" s="55"/>
      <c r="K286" s="55"/>
      <c r="L286" s="55"/>
      <c r="M286" s="57"/>
    </row>
    <row r="287" spans="1:14" ht="18.75" x14ac:dyDescent="0.25">
      <c r="A287" s="94" t="s">
        <v>2619</v>
      </c>
      <c r="B287" s="95"/>
      <c r="C287" s="95"/>
      <c r="D287" s="95"/>
      <c r="E287" s="95"/>
      <c r="F287" s="96"/>
      <c r="G287" s="95"/>
      <c r="H287" s="49"/>
      <c r="I287" s="55"/>
      <c r="J287" s="55"/>
      <c r="K287" s="55"/>
      <c r="L287" s="55"/>
      <c r="M287" s="57"/>
    </row>
    <row r="288" spans="1:14" x14ac:dyDescent="0.25">
      <c r="A288" s="51" t="s">
        <v>365</v>
      </c>
      <c r="B288" s="66" t="s">
        <v>366</v>
      </c>
      <c r="C288" s="97">
        <f>ROW(B38)</f>
        <v>38</v>
      </c>
      <c r="D288" s="88"/>
      <c r="E288" s="88"/>
      <c r="F288" s="88"/>
      <c r="G288" s="88"/>
      <c r="H288" s="49"/>
      <c r="I288" s="66"/>
      <c r="J288" s="97"/>
      <c r="L288" s="88"/>
      <c r="M288" s="88"/>
      <c r="N288" s="88"/>
    </row>
    <row r="289" spans="1:14" x14ac:dyDescent="0.25">
      <c r="A289" s="51" t="s">
        <v>367</v>
      </c>
      <c r="B289" s="66" t="s">
        <v>368</v>
      </c>
      <c r="C289" s="97">
        <f>ROW(B39)</f>
        <v>39</v>
      </c>
      <c r="E289" s="88"/>
      <c r="F289" s="88"/>
      <c r="H289" s="49"/>
      <c r="I289" s="66"/>
      <c r="J289" s="97"/>
      <c r="L289" s="88"/>
      <c r="M289" s="88"/>
    </row>
    <row r="290" spans="1:14" x14ac:dyDescent="0.25">
      <c r="A290" s="51" t="s">
        <v>369</v>
      </c>
      <c r="B290" s="66" t="s">
        <v>370</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371</v>
      </c>
      <c r="B291" s="66" t="s">
        <v>372</v>
      </c>
      <c r="C291" s="97">
        <f>ROW(B52)</f>
        <v>52</v>
      </c>
      <c r="H291" s="49"/>
      <c r="I291" s="66"/>
      <c r="J291" s="97"/>
    </row>
    <row r="292" spans="1:14" x14ac:dyDescent="0.25">
      <c r="A292" s="51" t="s">
        <v>373</v>
      </c>
      <c r="B292" s="66" t="s">
        <v>374</v>
      </c>
      <c r="C292" s="99" t="str">
        <f ca="1">IF(ISREF(INDIRECT("'B1. HTT Mortgage Assets'!A1")),ROW('B1. HTT Mortgage Assets'!B186)&amp;" for Residential Mortgage Assets","")</f>
        <v>186 for Residential Mortgage Assets</v>
      </c>
      <c r="D292" s="97" t="str">
        <f ca="1">IF(ISREF(INDIRECT("'B1. HTT Mortgage Assets'!A1")),ROW('B1. HTT Mortgage Assets'!B412 )&amp; " for Commercial Mortgage Assets","")</f>
        <v>412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375</v>
      </c>
      <c r="B293" s="66" t="s">
        <v>376</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377</v>
      </c>
      <c r="B294" s="66" t="s">
        <v>378</v>
      </c>
      <c r="C294" s="97">
        <f>ROW(B111)</f>
        <v>111</v>
      </c>
      <c r="F294" s="98"/>
      <c r="H294" s="49"/>
      <c r="I294" s="66"/>
      <c r="J294" s="97"/>
      <c r="M294" s="98"/>
    </row>
    <row r="295" spans="1:14" x14ac:dyDescent="0.25">
      <c r="A295" s="51" t="s">
        <v>379</v>
      </c>
      <c r="B295" s="66" t="s">
        <v>380</v>
      </c>
      <c r="C295" s="97">
        <f>ROW(B163)</f>
        <v>163</v>
      </c>
      <c r="E295" s="98"/>
      <c r="F295" s="98"/>
      <c r="H295" s="49"/>
      <c r="I295" s="66"/>
      <c r="J295" s="97"/>
      <c r="L295" s="98"/>
      <c r="M295" s="98"/>
    </row>
    <row r="296" spans="1:14" x14ac:dyDescent="0.25">
      <c r="A296" s="51" t="s">
        <v>381</v>
      </c>
      <c r="B296" s="66" t="s">
        <v>382</v>
      </c>
      <c r="C296" s="97">
        <f>ROW(B137)</f>
        <v>137</v>
      </c>
      <c r="E296" s="98"/>
      <c r="F296" s="98"/>
      <c r="H296" s="49"/>
      <c r="I296" s="66"/>
      <c r="J296" s="97"/>
      <c r="L296" s="98"/>
      <c r="M296" s="98"/>
    </row>
    <row r="297" spans="1:14" ht="30" x14ac:dyDescent="0.25">
      <c r="A297" s="51" t="s">
        <v>383</v>
      </c>
      <c r="B297" s="51" t="s">
        <v>384</v>
      </c>
      <c r="C297" s="97" t="str">
        <f>ROW('C. HTT Harmonised Glossary'!B17)&amp;" for Harmonised Glossary"</f>
        <v>17 for Harmonised Glossary</v>
      </c>
      <c r="E297" s="98"/>
      <c r="H297" s="49"/>
      <c r="J297" s="97"/>
      <c r="L297" s="98"/>
    </row>
    <row r="298" spans="1:14" x14ac:dyDescent="0.25">
      <c r="A298" s="51" t="s">
        <v>385</v>
      </c>
      <c r="B298" s="66" t="s">
        <v>386</v>
      </c>
      <c r="C298" s="97">
        <f>ROW(B65)</f>
        <v>65</v>
      </c>
      <c r="E298" s="98"/>
      <c r="H298" s="49"/>
      <c r="I298" s="66"/>
      <c r="J298" s="97"/>
      <c r="L298" s="98"/>
    </row>
    <row r="299" spans="1:14" x14ac:dyDescent="0.25">
      <c r="A299" s="51" t="s">
        <v>387</v>
      </c>
      <c r="B299" s="66" t="s">
        <v>388</v>
      </c>
      <c r="C299" s="97">
        <f>ROW(B88)</f>
        <v>88</v>
      </c>
      <c r="E299" s="98"/>
      <c r="H299" s="49"/>
      <c r="I299" s="66"/>
      <c r="J299" s="97"/>
      <c r="L299" s="98"/>
    </row>
    <row r="300" spans="1:14" x14ac:dyDescent="0.25">
      <c r="A300" s="51" t="s">
        <v>389</v>
      </c>
      <c r="B300" s="66" t="s">
        <v>390</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391</v>
      </c>
      <c r="B301" s="66"/>
      <c r="C301" s="97"/>
      <c r="D301" s="97"/>
      <c r="E301" s="98"/>
      <c r="H301" s="49"/>
      <c r="I301" s="66"/>
      <c r="J301" s="97"/>
      <c r="K301" s="97"/>
      <c r="L301" s="98"/>
    </row>
    <row r="302" spans="1:14" outlineLevel="1" x14ac:dyDescent="0.25">
      <c r="A302" s="51" t="s">
        <v>392</v>
      </c>
      <c r="B302" s="66"/>
      <c r="C302" s="97"/>
      <c r="D302" s="97"/>
      <c r="E302" s="98"/>
      <c r="H302" s="49"/>
      <c r="I302" s="66"/>
      <c r="J302" s="97"/>
      <c r="K302" s="97"/>
      <c r="L302" s="98"/>
    </row>
    <row r="303" spans="1:14" outlineLevel="1" x14ac:dyDescent="0.25">
      <c r="A303" s="51" t="s">
        <v>393</v>
      </c>
      <c r="B303" s="66"/>
      <c r="C303" s="97"/>
      <c r="D303" s="97"/>
      <c r="E303" s="98"/>
      <c r="H303" s="49"/>
      <c r="I303" s="66"/>
      <c r="J303" s="97"/>
      <c r="K303" s="97"/>
      <c r="L303" s="98"/>
    </row>
    <row r="304" spans="1:14" outlineLevel="1" x14ac:dyDescent="0.25">
      <c r="A304" s="51" t="s">
        <v>394</v>
      </c>
      <c r="B304" s="66"/>
      <c r="C304" s="97"/>
      <c r="D304" s="97"/>
      <c r="E304" s="98"/>
      <c r="H304" s="49"/>
      <c r="I304" s="66"/>
      <c r="J304" s="97"/>
      <c r="K304" s="97"/>
      <c r="L304" s="98"/>
    </row>
    <row r="305" spans="1:14" outlineLevel="1" x14ac:dyDescent="0.25">
      <c r="A305" s="51" t="s">
        <v>395</v>
      </c>
      <c r="B305" s="66"/>
      <c r="C305" s="97"/>
      <c r="D305" s="97"/>
      <c r="E305" s="98"/>
      <c r="H305" s="49"/>
      <c r="I305" s="66"/>
      <c r="J305" s="97"/>
      <c r="K305" s="97"/>
      <c r="L305" s="98"/>
      <c r="N305" s="81"/>
    </row>
    <row r="306" spans="1:14" outlineLevel="1" x14ac:dyDescent="0.25">
      <c r="A306" s="51" t="s">
        <v>396</v>
      </c>
      <c r="B306" s="66"/>
      <c r="C306" s="97"/>
      <c r="D306" s="97"/>
      <c r="E306" s="98"/>
      <c r="H306" s="49"/>
      <c r="I306" s="66"/>
      <c r="J306" s="97"/>
      <c r="K306" s="97"/>
      <c r="L306" s="98"/>
      <c r="N306" s="81"/>
    </row>
    <row r="307" spans="1:14" outlineLevel="1" x14ac:dyDescent="0.25">
      <c r="A307" s="51" t="s">
        <v>397</v>
      </c>
      <c r="B307" s="66"/>
      <c r="C307" s="97"/>
      <c r="D307" s="97"/>
      <c r="E307" s="98"/>
      <c r="H307" s="49"/>
      <c r="I307" s="66"/>
      <c r="J307" s="97"/>
      <c r="K307" s="97"/>
      <c r="L307" s="98"/>
      <c r="N307" s="81"/>
    </row>
    <row r="308" spans="1:14" outlineLevel="1" x14ac:dyDescent="0.25">
      <c r="A308" s="51" t="s">
        <v>398</v>
      </c>
      <c r="B308" s="66"/>
      <c r="C308" s="97"/>
      <c r="D308" s="97"/>
      <c r="E308" s="98"/>
      <c r="H308" s="49"/>
      <c r="I308" s="66"/>
      <c r="J308" s="97"/>
      <c r="K308" s="97"/>
      <c r="L308" s="98"/>
      <c r="N308" s="81"/>
    </row>
    <row r="309" spans="1:14" outlineLevel="1" x14ac:dyDescent="0.25">
      <c r="A309" s="51" t="s">
        <v>399</v>
      </c>
      <c r="B309" s="66"/>
      <c r="C309" s="97"/>
      <c r="D309" s="97"/>
      <c r="E309" s="98"/>
      <c r="H309" s="49"/>
      <c r="I309" s="66"/>
      <c r="J309" s="97"/>
      <c r="K309" s="97"/>
      <c r="L309" s="98"/>
      <c r="N309" s="81"/>
    </row>
    <row r="310" spans="1:14" outlineLevel="1" x14ac:dyDescent="0.25">
      <c r="A310" s="51" t="s">
        <v>400</v>
      </c>
      <c r="H310" s="49"/>
      <c r="N310" s="81"/>
    </row>
    <row r="311" spans="1:14" ht="37.5" x14ac:dyDescent="0.25">
      <c r="A311" s="63"/>
      <c r="B311" s="62" t="s">
        <v>66</v>
      </c>
      <c r="C311" s="63"/>
      <c r="D311" s="63"/>
      <c r="E311" s="63"/>
      <c r="F311" s="63"/>
      <c r="G311" s="64"/>
      <c r="H311" s="49"/>
      <c r="I311" s="55"/>
      <c r="J311" s="57"/>
      <c r="K311" s="57"/>
      <c r="L311" s="57"/>
      <c r="M311" s="57"/>
      <c r="N311" s="81"/>
    </row>
    <row r="312" spans="1:14" x14ac:dyDescent="0.25">
      <c r="A312" s="51" t="s">
        <v>5</v>
      </c>
      <c r="B312" s="74" t="s">
        <v>401</v>
      </c>
      <c r="C312" s="51" t="s">
        <v>70</v>
      </c>
      <c r="H312" s="49"/>
      <c r="I312" s="74"/>
      <c r="J312" s="97"/>
      <c r="N312" s="81"/>
    </row>
    <row r="313" spans="1:14" outlineLevel="1" x14ac:dyDescent="0.25">
      <c r="A313" s="51" t="s">
        <v>402</v>
      </c>
      <c r="B313" s="74"/>
      <c r="C313" s="97"/>
      <c r="H313" s="49"/>
      <c r="I313" s="74"/>
      <c r="J313" s="97"/>
      <c r="N313" s="81"/>
    </row>
    <row r="314" spans="1:14" outlineLevel="1" x14ac:dyDescent="0.25">
      <c r="A314" s="51" t="s">
        <v>403</v>
      </c>
      <c r="B314" s="74"/>
      <c r="C314" s="97"/>
      <c r="H314" s="49"/>
      <c r="I314" s="74"/>
      <c r="J314" s="97"/>
      <c r="N314" s="81"/>
    </row>
    <row r="315" spans="1:14" outlineLevel="1" x14ac:dyDescent="0.25">
      <c r="A315" s="51" t="s">
        <v>404</v>
      </c>
      <c r="B315" s="74"/>
      <c r="C315" s="97"/>
      <c r="H315" s="49"/>
      <c r="I315" s="74"/>
      <c r="J315" s="97"/>
      <c r="N315" s="81"/>
    </row>
    <row r="316" spans="1:14" outlineLevel="1" x14ac:dyDescent="0.25">
      <c r="A316" s="51" t="s">
        <v>405</v>
      </c>
      <c r="B316" s="74"/>
      <c r="C316" s="97"/>
      <c r="H316" s="49"/>
      <c r="I316" s="74"/>
      <c r="J316" s="97"/>
      <c r="N316" s="81"/>
    </row>
    <row r="317" spans="1:14" outlineLevel="1" x14ac:dyDescent="0.25">
      <c r="A317" s="51" t="s">
        <v>406</v>
      </c>
      <c r="B317" s="74"/>
      <c r="C317" s="97"/>
      <c r="H317" s="49"/>
      <c r="I317" s="74"/>
      <c r="J317" s="97"/>
      <c r="N317" s="81"/>
    </row>
    <row r="318" spans="1:14" outlineLevel="1" x14ac:dyDescent="0.25">
      <c r="A318" s="51" t="s">
        <v>407</v>
      </c>
      <c r="B318" s="74"/>
      <c r="C318" s="97"/>
      <c r="H318" s="49"/>
      <c r="I318" s="74"/>
      <c r="J318" s="97"/>
      <c r="N318" s="81"/>
    </row>
    <row r="319" spans="1:14" ht="18.75" x14ac:dyDescent="0.25">
      <c r="A319" s="63"/>
      <c r="B319" s="62" t="s">
        <v>67</v>
      </c>
      <c r="C319" s="63"/>
      <c r="D319" s="63"/>
      <c r="E319" s="63"/>
      <c r="F319" s="63"/>
      <c r="G319" s="64"/>
      <c r="H319" s="49"/>
      <c r="I319" s="55"/>
      <c r="J319" s="57"/>
      <c r="K319" s="57"/>
      <c r="L319" s="57"/>
      <c r="M319" s="57"/>
      <c r="N319" s="81"/>
    </row>
    <row r="320" spans="1:14" ht="15" customHeight="1" outlineLevel="1" x14ac:dyDescent="0.25">
      <c r="A320" s="70"/>
      <c r="B320" s="71" t="s">
        <v>408</v>
      </c>
      <c r="C320" s="70"/>
      <c r="D320" s="70"/>
      <c r="E320" s="72"/>
      <c r="F320" s="73"/>
      <c r="G320" s="73"/>
      <c r="H320" s="49"/>
      <c r="L320" s="49"/>
      <c r="M320" s="49"/>
      <c r="N320" s="81"/>
    </row>
    <row r="321" spans="1:14" outlineLevel="1" x14ac:dyDescent="0.25">
      <c r="A321" s="51" t="s">
        <v>409</v>
      </c>
      <c r="B321" s="66" t="s">
        <v>410</v>
      </c>
      <c r="C321" s="66"/>
      <c r="H321" s="49"/>
      <c r="I321" s="81"/>
      <c r="J321" s="81"/>
      <c r="K321" s="81"/>
      <c r="L321" s="81"/>
      <c r="M321" s="81"/>
      <c r="N321" s="81"/>
    </row>
    <row r="322" spans="1:14" outlineLevel="1" x14ac:dyDescent="0.25">
      <c r="A322" s="51" t="s">
        <v>411</v>
      </c>
      <c r="B322" s="66" t="s">
        <v>412</v>
      </c>
      <c r="C322" s="66"/>
      <c r="H322" s="49"/>
      <c r="I322" s="81"/>
      <c r="J322" s="81"/>
      <c r="K322" s="81"/>
      <c r="L322" s="81"/>
      <c r="M322" s="81"/>
      <c r="N322" s="81"/>
    </row>
    <row r="323" spans="1:14" outlineLevel="1" x14ac:dyDescent="0.25">
      <c r="A323" s="51" t="s">
        <v>413</v>
      </c>
      <c r="B323" s="66" t="s">
        <v>414</v>
      </c>
      <c r="C323" s="66"/>
      <c r="H323" s="49"/>
      <c r="I323" s="81"/>
      <c r="J323" s="81"/>
      <c r="K323" s="81"/>
      <c r="L323" s="81"/>
      <c r="M323" s="81"/>
      <c r="N323" s="81"/>
    </row>
    <row r="324" spans="1:14" outlineLevel="1" x14ac:dyDescent="0.25">
      <c r="A324" s="51" t="s">
        <v>415</v>
      </c>
      <c r="B324" s="66" t="s">
        <v>416</v>
      </c>
      <c r="H324" s="49"/>
      <c r="I324" s="81"/>
      <c r="J324" s="81"/>
      <c r="K324" s="81"/>
      <c r="L324" s="81"/>
      <c r="M324" s="81"/>
      <c r="N324" s="81"/>
    </row>
    <row r="325" spans="1:14" outlineLevel="1" x14ac:dyDescent="0.25">
      <c r="A325" s="51" t="s">
        <v>417</v>
      </c>
      <c r="B325" s="66" t="s">
        <v>418</v>
      </c>
      <c r="H325" s="49"/>
      <c r="I325" s="81"/>
      <c r="J325" s="81"/>
      <c r="K325" s="81"/>
      <c r="L325" s="81"/>
      <c r="M325" s="81"/>
      <c r="N325" s="81"/>
    </row>
    <row r="326" spans="1:14" outlineLevel="1" x14ac:dyDescent="0.25">
      <c r="A326" s="51" t="s">
        <v>419</v>
      </c>
      <c r="B326" s="66" t="s">
        <v>420</v>
      </c>
      <c r="H326" s="49"/>
      <c r="I326" s="81"/>
      <c r="J326" s="81"/>
      <c r="K326" s="81"/>
      <c r="L326" s="81"/>
      <c r="M326" s="81"/>
      <c r="N326" s="81"/>
    </row>
    <row r="327" spans="1:14" outlineLevel="1" x14ac:dyDescent="0.25">
      <c r="A327" s="51" t="s">
        <v>421</v>
      </c>
      <c r="B327" s="66" t="s">
        <v>422</v>
      </c>
      <c r="H327" s="49"/>
      <c r="I327" s="81"/>
      <c r="J327" s="81"/>
      <c r="K327" s="81"/>
      <c r="L327" s="81"/>
      <c r="M327" s="81"/>
      <c r="N327" s="81"/>
    </row>
    <row r="328" spans="1:14" outlineLevel="1" x14ac:dyDescent="0.25">
      <c r="A328" s="51" t="s">
        <v>423</v>
      </c>
      <c r="B328" s="66" t="s">
        <v>424</v>
      </c>
      <c r="H328" s="49"/>
      <c r="I328" s="81"/>
      <c r="J328" s="81"/>
      <c r="K328" s="81"/>
      <c r="L328" s="81"/>
      <c r="M328" s="81"/>
      <c r="N328" s="81"/>
    </row>
    <row r="329" spans="1:14" outlineLevel="1" x14ac:dyDescent="0.25">
      <c r="A329" s="51" t="s">
        <v>425</v>
      </c>
      <c r="B329" s="66" t="s">
        <v>426</v>
      </c>
      <c r="H329" s="49"/>
      <c r="I329" s="81"/>
      <c r="J329" s="81"/>
      <c r="K329" s="81"/>
      <c r="L329" s="81"/>
      <c r="M329" s="81"/>
      <c r="N329" s="81"/>
    </row>
    <row r="330" spans="1:14" outlineLevel="1" x14ac:dyDescent="0.25">
      <c r="A330" s="51" t="s">
        <v>427</v>
      </c>
      <c r="B330" s="80" t="s">
        <v>428</v>
      </c>
      <c r="H330" s="49"/>
      <c r="I330" s="81"/>
      <c r="J330" s="81"/>
      <c r="K330" s="81"/>
      <c r="L330" s="81"/>
      <c r="M330" s="81"/>
      <c r="N330" s="81"/>
    </row>
    <row r="331" spans="1:14" outlineLevel="1" x14ac:dyDescent="0.25">
      <c r="A331" s="51" t="s">
        <v>429</v>
      </c>
      <c r="B331" s="80" t="s">
        <v>428</v>
      </c>
      <c r="H331" s="49"/>
      <c r="I331" s="81"/>
      <c r="J331" s="81"/>
      <c r="K331" s="81"/>
      <c r="L331" s="81"/>
      <c r="M331" s="81"/>
      <c r="N331" s="81"/>
    </row>
    <row r="332" spans="1:14" outlineLevel="1" x14ac:dyDescent="0.25">
      <c r="A332" s="51" t="s">
        <v>430</v>
      </c>
      <c r="B332" s="80" t="s">
        <v>428</v>
      </c>
      <c r="H332" s="49"/>
      <c r="I332" s="81"/>
      <c r="J332" s="81"/>
      <c r="K332" s="81"/>
      <c r="L332" s="81"/>
      <c r="M332" s="81"/>
      <c r="N332" s="81"/>
    </row>
    <row r="333" spans="1:14" outlineLevel="1" x14ac:dyDescent="0.25">
      <c r="A333" s="51" t="s">
        <v>431</v>
      </c>
      <c r="B333" s="80" t="s">
        <v>428</v>
      </c>
      <c r="H333" s="49"/>
      <c r="I333" s="81"/>
      <c r="J333" s="81"/>
      <c r="K333" s="81"/>
      <c r="L333" s="81"/>
      <c r="M333" s="81"/>
      <c r="N333" s="81"/>
    </row>
    <row r="334" spans="1:14" outlineLevel="1" x14ac:dyDescent="0.25">
      <c r="A334" s="51" t="s">
        <v>432</v>
      </c>
      <c r="B334" s="80" t="s">
        <v>428</v>
      </c>
      <c r="H334" s="49"/>
      <c r="I334" s="81"/>
      <c r="J334" s="81"/>
      <c r="K334" s="81"/>
      <c r="L334" s="81"/>
      <c r="M334" s="81"/>
      <c r="N334" s="81"/>
    </row>
    <row r="335" spans="1:14" outlineLevel="1" x14ac:dyDescent="0.25">
      <c r="A335" s="51" t="s">
        <v>433</v>
      </c>
      <c r="B335" s="80" t="s">
        <v>428</v>
      </c>
      <c r="H335" s="49"/>
      <c r="I335" s="81"/>
      <c r="J335" s="81"/>
      <c r="K335" s="81"/>
      <c r="L335" s="81"/>
      <c r="M335" s="81"/>
      <c r="N335" s="81"/>
    </row>
    <row r="336" spans="1:14" outlineLevel="1" x14ac:dyDescent="0.25">
      <c r="A336" s="51" t="s">
        <v>434</v>
      </c>
      <c r="B336" s="80" t="s">
        <v>428</v>
      </c>
      <c r="H336" s="49"/>
      <c r="I336" s="81"/>
      <c r="J336" s="81"/>
      <c r="K336" s="81"/>
      <c r="L336" s="81"/>
      <c r="M336" s="81"/>
      <c r="N336" s="81"/>
    </row>
    <row r="337" spans="1:14" outlineLevel="1" x14ac:dyDescent="0.25">
      <c r="A337" s="51" t="s">
        <v>435</v>
      </c>
      <c r="B337" s="80" t="s">
        <v>428</v>
      </c>
      <c r="H337" s="49"/>
      <c r="I337" s="81"/>
      <c r="J337" s="81"/>
      <c r="K337" s="81"/>
      <c r="L337" s="81"/>
      <c r="M337" s="81"/>
      <c r="N337" s="81"/>
    </row>
    <row r="338" spans="1:14" outlineLevel="1" x14ac:dyDescent="0.25">
      <c r="A338" s="51" t="s">
        <v>436</v>
      </c>
      <c r="B338" s="80" t="s">
        <v>428</v>
      </c>
      <c r="H338" s="49"/>
      <c r="I338" s="81"/>
      <c r="J338" s="81"/>
      <c r="K338" s="81"/>
      <c r="L338" s="81"/>
      <c r="M338" s="81"/>
      <c r="N338" s="81"/>
    </row>
    <row r="339" spans="1:14" outlineLevel="1" x14ac:dyDescent="0.25">
      <c r="A339" s="51" t="s">
        <v>437</v>
      </c>
      <c r="B339" s="80" t="s">
        <v>428</v>
      </c>
      <c r="H339" s="49"/>
      <c r="I339" s="81"/>
      <c r="J339" s="81"/>
      <c r="K339" s="81"/>
      <c r="L339" s="81"/>
      <c r="M339" s="81"/>
      <c r="N339" s="81"/>
    </row>
    <row r="340" spans="1:14" outlineLevel="1" x14ac:dyDescent="0.25">
      <c r="A340" s="51" t="s">
        <v>438</v>
      </c>
      <c r="B340" s="80" t="s">
        <v>428</v>
      </c>
      <c r="H340" s="49"/>
      <c r="I340" s="81"/>
      <c r="J340" s="81"/>
      <c r="K340" s="81"/>
      <c r="L340" s="81"/>
      <c r="M340" s="81"/>
      <c r="N340" s="81"/>
    </row>
    <row r="341" spans="1:14" outlineLevel="1" x14ac:dyDescent="0.25">
      <c r="A341" s="51" t="s">
        <v>439</v>
      </c>
      <c r="B341" s="80" t="s">
        <v>428</v>
      </c>
      <c r="H341" s="49"/>
      <c r="I341" s="81"/>
      <c r="J341" s="81"/>
      <c r="K341" s="81"/>
      <c r="L341" s="81"/>
      <c r="M341" s="81"/>
      <c r="N341" s="81"/>
    </row>
    <row r="342" spans="1:14" outlineLevel="1" x14ac:dyDescent="0.25">
      <c r="A342" s="51" t="s">
        <v>440</v>
      </c>
      <c r="B342" s="80" t="s">
        <v>428</v>
      </c>
      <c r="H342" s="49"/>
      <c r="I342" s="81"/>
      <c r="J342" s="81"/>
      <c r="K342" s="81"/>
      <c r="L342" s="81"/>
      <c r="M342" s="81"/>
      <c r="N342" s="81"/>
    </row>
    <row r="343" spans="1:14" outlineLevel="1" x14ac:dyDescent="0.25">
      <c r="A343" s="51" t="s">
        <v>441</v>
      </c>
      <c r="B343" s="80" t="s">
        <v>428</v>
      </c>
      <c r="H343" s="49"/>
      <c r="I343" s="81"/>
      <c r="J343" s="81"/>
      <c r="K343" s="81"/>
      <c r="L343" s="81"/>
      <c r="M343" s="81"/>
      <c r="N343" s="81"/>
    </row>
    <row r="344" spans="1:14" outlineLevel="1" x14ac:dyDescent="0.25">
      <c r="A344" s="51" t="s">
        <v>442</v>
      </c>
      <c r="B344" s="80" t="s">
        <v>428</v>
      </c>
      <c r="H344" s="49"/>
      <c r="I344" s="81"/>
      <c r="J344" s="81"/>
      <c r="K344" s="81"/>
      <c r="L344" s="81"/>
      <c r="M344" s="81"/>
      <c r="N344" s="81"/>
    </row>
    <row r="345" spans="1:14" outlineLevel="1" x14ac:dyDescent="0.25">
      <c r="A345" s="51" t="s">
        <v>443</v>
      </c>
      <c r="B345" s="80" t="s">
        <v>428</v>
      </c>
      <c r="H345" s="49"/>
      <c r="I345" s="81"/>
      <c r="J345" s="81"/>
      <c r="K345" s="81"/>
      <c r="L345" s="81"/>
      <c r="M345" s="81"/>
      <c r="N345" s="81"/>
    </row>
    <row r="346" spans="1:14" outlineLevel="1" x14ac:dyDescent="0.25">
      <c r="A346" s="51" t="s">
        <v>444</v>
      </c>
      <c r="B346" s="80" t="s">
        <v>428</v>
      </c>
      <c r="H346" s="49"/>
      <c r="I346" s="81"/>
      <c r="J346" s="81"/>
      <c r="K346" s="81"/>
      <c r="L346" s="81"/>
      <c r="M346" s="81"/>
      <c r="N346" s="81"/>
    </row>
    <row r="347" spans="1:14" outlineLevel="1" x14ac:dyDescent="0.25">
      <c r="A347" s="51" t="s">
        <v>445</v>
      </c>
      <c r="B347" s="80" t="s">
        <v>428</v>
      </c>
      <c r="H347" s="49"/>
      <c r="I347" s="81"/>
      <c r="J347" s="81"/>
      <c r="K347" s="81"/>
      <c r="L347" s="81"/>
      <c r="M347" s="81"/>
      <c r="N347" s="81"/>
    </row>
    <row r="348" spans="1:14" outlineLevel="1" x14ac:dyDescent="0.25">
      <c r="A348" s="51" t="s">
        <v>446</v>
      </c>
      <c r="B348" s="80" t="s">
        <v>428</v>
      </c>
      <c r="H348" s="49"/>
      <c r="I348" s="81"/>
      <c r="J348" s="81"/>
      <c r="K348" s="81"/>
      <c r="L348" s="81"/>
      <c r="M348" s="81"/>
      <c r="N348" s="81"/>
    </row>
    <row r="349" spans="1:14" outlineLevel="1" x14ac:dyDescent="0.25">
      <c r="A349" s="51" t="s">
        <v>447</v>
      </c>
      <c r="B349" s="80" t="s">
        <v>428</v>
      </c>
      <c r="H349" s="49"/>
      <c r="I349" s="81"/>
      <c r="J349" s="81"/>
      <c r="K349" s="81"/>
      <c r="L349" s="81"/>
      <c r="M349" s="81"/>
      <c r="N349" s="81"/>
    </row>
    <row r="350" spans="1:14" outlineLevel="1" x14ac:dyDescent="0.25">
      <c r="A350" s="51" t="s">
        <v>448</v>
      </c>
      <c r="B350" s="80" t="s">
        <v>428</v>
      </c>
      <c r="H350" s="49"/>
      <c r="I350" s="81"/>
      <c r="J350" s="81"/>
      <c r="K350" s="81"/>
      <c r="L350" s="81"/>
      <c r="M350" s="81"/>
      <c r="N350" s="81"/>
    </row>
    <row r="351" spans="1:14" outlineLevel="1" x14ac:dyDescent="0.25">
      <c r="A351" s="51" t="s">
        <v>449</v>
      </c>
      <c r="B351" s="80" t="s">
        <v>428</v>
      </c>
      <c r="H351" s="49"/>
      <c r="I351" s="81"/>
      <c r="J351" s="81"/>
      <c r="K351" s="81"/>
      <c r="L351" s="81"/>
      <c r="M351" s="81"/>
      <c r="N351" s="81"/>
    </row>
    <row r="352" spans="1:14" outlineLevel="1" x14ac:dyDescent="0.25">
      <c r="A352" s="51" t="s">
        <v>450</v>
      </c>
      <c r="B352" s="80" t="s">
        <v>428</v>
      </c>
      <c r="H352" s="49"/>
      <c r="I352" s="81"/>
      <c r="J352" s="81"/>
      <c r="K352" s="81"/>
      <c r="L352" s="81"/>
      <c r="M352" s="81"/>
      <c r="N352" s="81"/>
    </row>
    <row r="353" spans="1:14" outlineLevel="1" x14ac:dyDescent="0.25">
      <c r="A353" s="51" t="s">
        <v>451</v>
      </c>
      <c r="B353" s="80" t="s">
        <v>428</v>
      </c>
      <c r="H353" s="49"/>
      <c r="I353" s="81"/>
      <c r="J353" s="81"/>
      <c r="K353" s="81"/>
      <c r="L353" s="81"/>
      <c r="M353" s="81"/>
      <c r="N353" s="81"/>
    </row>
    <row r="354" spans="1:14" outlineLevel="1" x14ac:dyDescent="0.25">
      <c r="A354" s="51" t="s">
        <v>452</v>
      </c>
      <c r="B354" s="80" t="s">
        <v>428</v>
      </c>
      <c r="H354" s="49"/>
      <c r="I354" s="81"/>
      <c r="J354" s="81"/>
      <c r="K354" s="81"/>
      <c r="L354" s="81"/>
      <c r="M354" s="81"/>
      <c r="N354" s="81"/>
    </row>
    <row r="355" spans="1:14" outlineLevel="1" x14ac:dyDescent="0.25">
      <c r="A355" s="51" t="s">
        <v>453</v>
      </c>
      <c r="B355" s="80" t="s">
        <v>428</v>
      </c>
      <c r="H355" s="49"/>
      <c r="I355" s="81"/>
      <c r="J355" s="81"/>
      <c r="K355" s="81"/>
      <c r="L355" s="81"/>
      <c r="M355" s="81"/>
      <c r="N355" s="81"/>
    </row>
    <row r="356" spans="1:14" outlineLevel="1" x14ac:dyDescent="0.25">
      <c r="A356" s="51" t="s">
        <v>454</v>
      </c>
      <c r="B356" s="80" t="s">
        <v>428</v>
      </c>
      <c r="H356" s="49"/>
      <c r="I356" s="81"/>
      <c r="J356" s="81"/>
      <c r="K356" s="81"/>
      <c r="L356" s="81"/>
      <c r="M356" s="81"/>
      <c r="N356" s="81"/>
    </row>
    <row r="357" spans="1:14" outlineLevel="1" x14ac:dyDescent="0.25">
      <c r="A357" s="51" t="s">
        <v>455</v>
      </c>
      <c r="B357" s="80" t="s">
        <v>428</v>
      </c>
      <c r="H357" s="49"/>
      <c r="I357" s="81"/>
      <c r="J357" s="81"/>
      <c r="K357" s="81"/>
      <c r="L357" s="81"/>
      <c r="M357" s="81"/>
      <c r="N357" s="81"/>
    </row>
    <row r="358" spans="1:14" outlineLevel="1" x14ac:dyDescent="0.25">
      <c r="A358" s="51" t="s">
        <v>456</v>
      </c>
      <c r="B358" s="80" t="s">
        <v>428</v>
      </c>
      <c r="H358" s="49"/>
      <c r="I358" s="81"/>
      <c r="J358" s="81"/>
      <c r="K358" s="81"/>
      <c r="L358" s="81"/>
      <c r="M358" s="81"/>
      <c r="N358" s="81"/>
    </row>
    <row r="359" spans="1:14" outlineLevel="1" x14ac:dyDescent="0.25">
      <c r="A359" s="51" t="s">
        <v>457</v>
      </c>
      <c r="B359" s="80" t="s">
        <v>428</v>
      </c>
      <c r="H359" s="49"/>
      <c r="I359" s="81"/>
      <c r="J359" s="81"/>
      <c r="K359" s="81"/>
      <c r="L359" s="81"/>
      <c r="M359" s="81"/>
      <c r="N359" s="81"/>
    </row>
    <row r="360" spans="1:14" outlineLevel="1" x14ac:dyDescent="0.25">
      <c r="A360" s="51" t="s">
        <v>458</v>
      </c>
      <c r="B360" s="80" t="s">
        <v>428</v>
      </c>
      <c r="H360" s="49"/>
      <c r="I360" s="81"/>
      <c r="J360" s="81"/>
      <c r="K360" s="81"/>
      <c r="L360" s="81"/>
      <c r="M360" s="81"/>
      <c r="N360" s="81"/>
    </row>
    <row r="361" spans="1:14" outlineLevel="1" x14ac:dyDescent="0.25">
      <c r="A361" s="51" t="s">
        <v>459</v>
      </c>
      <c r="B361" s="80" t="s">
        <v>428</v>
      </c>
      <c r="H361" s="49"/>
      <c r="I361" s="81"/>
      <c r="J361" s="81"/>
      <c r="K361" s="81"/>
      <c r="L361" s="81"/>
      <c r="M361" s="81"/>
      <c r="N361" s="81"/>
    </row>
    <row r="362" spans="1:14" outlineLevel="1" x14ac:dyDescent="0.25">
      <c r="A362" s="51" t="s">
        <v>460</v>
      </c>
      <c r="B362" s="80" t="s">
        <v>428</v>
      </c>
      <c r="H362" s="49"/>
      <c r="I362" s="81"/>
      <c r="J362" s="81"/>
      <c r="K362" s="81"/>
      <c r="L362" s="81"/>
      <c r="M362" s="81"/>
      <c r="N362" s="81"/>
    </row>
    <row r="363" spans="1:14" outlineLevel="1" x14ac:dyDescent="0.25">
      <c r="A363" s="51" t="s">
        <v>461</v>
      </c>
      <c r="B363" s="80" t="s">
        <v>428</v>
      </c>
      <c r="H363" s="49"/>
      <c r="I363" s="81"/>
      <c r="J363" s="81"/>
      <c r="K363" s="81"/>
      <c r="L363" s="81"/>
      <c r="M363" s="81"/>
      <c r="N363" s="81"/>
    </row>
    <row r="364" spans="1:14" outlineLevel="1" x14ac:dyDescent="0.25">
      <c r="A364" s="51" t="s">
        <v>462</v>
      </c>
      <c r="B364" s="80" t="s">
        <v>428</v>
      </c>
      <c r="H364" s="49"/>
      <c r="I364" s="81"/>
      <c r="J364" s="81"/>
      <c r="K364" s="81"/>
      <c r="L364" s="81"/>
      <c r="M364" s="81"/>
      <c r="N364" s="81"/>
    </row>
    <row r="365" spans="1:14" outlineLevel="1" x14ac:dyDescent="0.25">
      <c r="A365" s="51" t="s">
        <v>463</v>
      </c>
      <c r="B365" s="80" t="s">
        <v>428</v>
      </c>
      <c r="H365" s="49"/>
      <c r="I365" s="81"/>
      <c r="J365" s="81"/>
      <c r="K365" s="81"/>
      <c r="L365" s="81"/>
      <c r="M365" s="81"/>
      <c r="N365" s="81"/>
    </row>
    <row r="366" spans="1:14"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phoneticPr fontId="47"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00000000-0004-0000-0400-00001B000000}"/>
    <hyperlink ref="C29" r:id="rId5" xr:uid="{00000000-0004-0000-0400-00001C000000}"/>
    <hyperlink ref="C229" r:id="rId6" display="https://coveredbondlabel.com/issuer/84/" xr:uid="{00000000-0004-0000-0400-00001D000000}"/>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78"/>
  <sheetViews>
    <sheetView topLeftCell="A535" zoomScaleNormal="100" workbookViewId="0">
      <selection activeCell="D579" sqref="D579"/>
    </sheetView>
  </sheetViews>
  <sheetFormatPr defaultColWidth="8.85546875" defaultRowHeight="15" outlineLevelRow="1" x14ac:dyDescent="0.25"/>
  <cols>
    <col min="1" max="1" width="13.85546875" style="135" customWidth="1"/>
    <col min="2" max="2" width="60.85546875" style="135" customWidth="1"/>
    <col min="3" max="3" width="41" style="135" customWidth="1"/>
    <col min="4" max="4" width="40.85546875" style="135" customWidth="1"/>
    <col min="5" max="5" width="6.7109375" style="135" customWidth="1"/>
    <col min="6" max="6" width="41.5703125" style="135" customWidth="1"/>
    <col min="7" max="7" width="41.5703125" style="130" customWidth="1"/>
    <col min="8" max="16384" width="8.85546875" style="131"/>
  </cols>
  <sheetData>
    <row r="1" spans="1:7" ht="31.5" x14ac:dyDescent="0.25">
      <c r="A1" s="175" t="s">
        <v>464</v>
      </c>
      <c r="B1" s="175"/>
      <c r="C1" s="130"/>
      <c r="D1" s="130"/>
      <c r="E1" s="130"/>
      <c r="F1" s="183" t="s">
        <v>2065</v>
      </c>
    </row>
    <row r="2" spans="1:7" ht="15.75" thickBot="1" x14ac:dyDescent="0.3">
      <c r="A2" s="130"/>
      <c r="B2" s="130"/>
      <c r="C2" s="130"/>
      <c r="D2" s="130"/>
      <c r="E2" s="130"/>
      <c r="F2" s="130"/>
    </row>
    <row r="3" spans="1:7" ht="19.5" thickBot="1" x14ac:dyDescent="0.3">
      <c r="A3" s="132"/>
      <c r="B3" s="133" t="s">
        <v>58</v>
      </c>
      <c r="C3" s="134" t="s">
        <v>213</v>
      </c>
      <c r="D3" s="132"/>
      <c r="E3" s="132"/>
      <c r="F3" s="130"/>
      <c r="G3" s="132"/>
    </row>
    <row r="4" spans="1:7" ht="15.75" thickBot="1" x14ac:dyDescent="0.3"/>
    <row r="5" spans="1:7" ht="18.75" x14ac:dyDescent="0.25">
      <c r="A5" s="136"/>
      <c r="B5" s="137" t="s">
        <v>465</v>
      </c>
      <c r="C5" s="136"/>
      <c r="E5" s="138"/>
      <c r="F5" s="138"/>
    </row>
    <row r="6" spans="1:7" x14ac:dyDescent="0.25">
      <c r="B6" s="139" t="s">
        <v>466</v>
      </c>
    </row>
    <row r="7" spans="1:7" x14ac:dyDescent="0.25">
      <c r="B7" s="140" t="s">
        <v>467</v>
      </c>
    </row>
    <row r="8" spans="1:7" ht="15.75" thickBot="1" x14ac:dyDescent="0.3">
      <c r="B8" s="141" t="s">
        <v>468</v>
      </c>
    </row>
    <row r="9" spans="1:7" x14ac:dyDescent="0.25">
      <c r="B9" s="142"/>
    </row>
    <row r="10" spans="1:7" ht="37.5" x14ac:dyDescent="0.25">
      <c r="A10" s="143" t="s">
        <v>68</v>
      </c>
      <c r="B10" s="143" t="s">
        <v>466</v>
      </c>
      <c r="C10" s="144"/>
      <c r="D10" s="144"/>
      <c r="E10" s="144"/>
      <c r="F10" s="144"/>
      <c r="G10" s="145"/>
    </row>
    <row r="11" spans="1:7" ht="15" customHeight="1" x14ac:dyDescent="0.25">
      <c r="A11" s="146"/>
      <c r="B11" s="147" t="s">
        <v>469</v>
      </c>
      <c r="C11" s="146" t="s">
        <v>100</v>
      </c>
      <c r="D11" s="146"/>
      <c r="E11" s="146"/>
      <c r="F11" s="148" t="s">
        <v>470</v>
      </c>
      <c r="G11" s="148"/>
    </row>
    <row r="12" spans="1:7" x14ac:dyDescent="0.25">
      <c r="A12" s="135" t="s">
        <v>471</v>
      </c>
      <c r="B12" s="135" t="s">
        <v>472</v>
      </c>
      <c r="C12" s="240">
        <v>62190.740470800003</v>
      </c>
      <c r="F12" s="199">
        <f>IF($C$15=0,"",IF(C12="[for completion]","",C12/$C$15))</f>
        <v>0.93301814573496167</v>
      </c>
    </row>
    <row r="13" spans="1:7" x14ac:dyDescent="0.25">
      <c r="A13" s="135" t="s">
        <v>473</v>
      </c>
      <c r="B13" s="135" t="s">
        <v>474</v>
      </c>
      <c r="C13" s="240">
        <v>4464.7053585100002</v>
      </c>
      <c r="F13" s="199">
        <f>IF($C$15=0,"",IF(C13="[for completion]","",C13/$C$15))</f>
        <v>6.6981854265038346E-2</v>
      </c>
    </row>
    <row r="14" spans="1:7" x14ac:dyDescent="0.25">
      <c r="A14" s="135" t="s">
        <v>475</v>
      </c>
      <c r="B14" s="135" t="s">
        <v>133</v>
      </c>
      <c r="C14" s="200">
        <v>0</v>
      </c>
      <c r="F14" s="199">
        <f>IF($C$15=0,"",IF(C14="[for completion]","",C14/$C$15))</f>
        <v>0</v>
      </c>
    </row>
    <row r="15" spans="1:7" x14ac:dyDescent="0.25">
      <c r="A15" s="135" t="s">
        <v>476</v>
      </c>
      <c r="B15" s="150" t="s">
        <v>135</v>
      </c>
      <c r="C15" s="200">
        <f>SUM(C12:C14)</f>
        <v>66655.445829310003</v>
      </c>
      <c r="F15" s="169">
        <f>SUM(F12:F14)</f>
        <v>1</v>
      </c>
    </row>
    <row r="16" spans="1:7" outlineLevel="1" x14ac:dyDescent="0.25">
      <c r="A16" s="135" t="s">
        <v>477</v>
      </c>
      <c r="B16" s="152" t="s">
        <v>478</v>
      </c>
      <c r="C16" s="200"/>
      <c r="F16" s="199">
        <f t="shared" ref="F16:F26" si="0">IF($C$15=0,"",IF(C16="[for completion]","",C16/$C$15))</f>
        <v>0</v>
      </c>
    </row>
    <row r="17" spans="1:7" outlineLevel="1" x14ac:dyDescent="0.25">
      <c r="A17" s="135" t="s">
        <v>479</v>
      </c>
      <c r="B17" s="152" t="s">
        <v>1412</v>
      </c>
      <c r="C17" s="200"/>
      <c r="F17" s="199">
        <f t="shared" si="0"/>
        <v>0</v>
      </c>
    </row>
    <row r="18" spans="1:7" outlineLevel="1" x14ac:dyDescent="0.25">
      <c r="A18" s="135" t="s">
        <v>480</v>
      </c>
      <c r="B18" s="152" t="s">
        <v>137</v>
      </c>
      <c r="C18" s="200"/>
      <c r="F18" s="199">
        <f t="shared" si="0"/>
        <v>0</v>
      </c>
    </row>
    <row r="19" spans="1:7" outlineLevel="1" x14ac:dyDescent="0.25">
      <c r="A19" s="135" t="s">
        <v>481</v>
      </c>
      <c r="B19" s="152" t="s">
        <v>137</v>
      </c>
      <c r="C19" s="200"/>
      <c r="F19" s="199">
        <f t="shared" si="0"/>
        <v>0</v>
      </c>
    </row>
    <row r="20" spans="1:7" outlineLevel="1" x14ac:dyDescent="0.25">
      <c r="A20" s="135" t="s">
        <v>482</v>
      </c>
      <c r="B20" s="152" t="s">
        <v>137</v>
      </c>
      <c r="C20" s="200"/>
      <c r="F20" s="199">
        <f t="shared" si="0"/>
        <v>0</v>
      </c>
    </row>
    <row r="21" spans="1:7" outlineLevel="1" x14ac:dyDescent="0.25">
      <c r="A21" s="135" t="s">
        <v>483</v>
      </c>
      <c r="B21" s="152" t="s">
        <v>137</v>
      </c>
      <c r="C21" s="200"/>
      <c r="F21" s="199">
        <f t="shared" si="0"/>
        <v>0</v>
      </c>
    </row>
    <row r="22" spans="1:7" outlineLevel="1" x14ac:dyDescent="0.25">
      <c r="A22" s="135" t="s">
        <v>484</v>
      </c>
      <c r="B22" s="152" t="s">
        <v>137</v>
      </c>
      <c r="C22" s="200"/>
      <c r="F22" s="199">
        <f t="shared" si="0"/>
        <v>0</v>
      </c>
    </row>
    <row r="23" spans="1:7" outlineLevel="1" x14ac:dyDescent="0.25">
      <c r="A23" s="135" t="s">
        <v>485</v>
      </c>
      <c r="B23" s="152" t="s">
        <v>137</v>
      </c>
      <c r="C23" s="200"/>
      <c r="F23" s="199">
        <f t="shared" si="0"/>
        <v>0</v>
      </c>
    </row>
    <row r="24" spans="1:7" outlineLevel="1" x14ac:dyDescent="0.25">
      <c r="A24" s="135" t="s">
        <v>486</v>
      </c>
      <c r="B24" s="152" t="s">
        <v>137</v>
      </c>
      <c r="C24" s="200"/>
      <c r="F24" s="199">
        <f t="shared" si="0"/>
        <v>0</v>
      </c>
    </row>
    <row r="25" spans="1:7" outlineLevel="1" x14ac:dyDescent="0.25">
      <c r="A25" s="135" t="s">
        <v>487</v>
      </c>
      <c r="B25" s="152" t="s">
        <v>137</v>
      </c>
      <c r="C25" s="200"/>
      <c r="F25" s="199">
        <f t="shared" si="0"/>
        <v>0</v>
      </c>
    </row>
    <row r="26" spans="1:7" outlineLevel="1" x14ac:dyDescent="0.25">
      <c r="A26" s="135" t="s">
        <v>488</v>
      </c>
      <c r="B26" s="152" t="s">
        <v>137</v>
      </c>
      <c r="C26" s="201"/>
      <c r="D26" s="131"/>
      <c r="E26" s="131"/>
      <c r="F26" s="199">
        <f t="shared" si="0"/>
        <v>0</v>
      </c>
    </row>
    <row r="27" spans="1:7" ht="15" customHeight="1" x14ac:dyDescent="0.25">
      <c r="A27" s="146"/>
      <c r="B27" s="147" t="s">
        <v>489</v>
      </c>
      <c r="C27" s="146" t="s">
        <v>490</v>
      </c>
      <c r="D27" s="146" t="s">
        <v>491</v>
      </c>
      <c r="E27" s="153"/>
      <c r="F27" s="146" t="s">
        <v>492</v>
      </c>
      <c r="G27" s="148"/>
    </row>
    <row r="28" spans="1:7" x14ac:dyDescent="0.25">
      <c r="A28" s="135" t="s">
        <v>493</v>
      </c>
      <c r="B28" s="135" t="s">
        <v>494</v>
      </c>
      <c r="C28" s="260">
        <v>22438</v>
      </c>
      <c r="D28" s="135">
        <v>1082</v>
      </c>
      <c r="F28" s="135">
        <f>IF(AND(C28="[For completion]",D28="[For completion]"),"[For completion]",SUM(C28:D28))</f>
        <v>23520</v>
      </c>
    </row>
    <row r="29" spans="1:7" outlineLevel="1" x14ac:dyDescent="0.25">
      <c r="A29" s="135" t="s">
        <v>495</v>
      </c>
      <c r="B29" s="154" t="s">
        <v>496</v>
      </c>
    </row>
    <row r="30" spans="1:7" outlineLevel="1" x14ac:dyDescent="0.25">
      <c r="A30" s="135" t="s">
        <v>497</v>
      </c>
      <c r="B30" s="154" t="s">
        <v>498</v>
      </c>
    </row>
    <row r="31" spans="1:7" outlineLevel="1" x14ac:dyDescent="0.25">
      <c r="A31" s="135" t="s">
        <v>499</v>
      </c>
      <c r="B31" s="154"/>
    </row>
    <row r="32" spans="1:7" outlineLevel="1" x14ac:dyDescent="0.25">
      <c r="A32" s="135" t="s">
        <v>500</v>
      </c>
      <c r="B32" s="154"/>
    </row>
    <row r="33" spans="1:7" outlineLevel="1" x14ac:dyDescent="0.25">
      <c r="A33" s="135" t="s">
        <v>1614</v>
      </c>
      <c r="B33" s="154"/>
    </row>
    <row r="34" spans="1:7" outlineLevel="1" x14ac:dyDescent="0.25">
      <c r="A34" s="135" t="s">
        <v>1615</v>
      </c>
      <c r="B34" s="154"/>
    </row>
    <row r="35" spans="1:7" ht="15" customHeight="1" x14ac:dyDescent="0.25">
      <c r="A35" s="146"/>
      <c r="B35" s="147" t="s">
        <v>501</v>
      </c>
      <c r="C35" s="146" t="s">
        <v>502</v>
      </c>
      <c r="D35" s="146" t="s">
        <v>503</v>
      </c>
      <c r="E35" s="153"/>
      <c r="F35" s="148" t="s">
        <v>470</v>
      </c>
      <c r="G35" s="148"/>
    </row>
    <row r="36" spans="1:7" x14ac:dyDescent="0.25">
      <c r="A36" s="135" t="s">
        <v>504</v>
      </c>
      <c r="B36" s="135" t="s">
        <v>505</v>
      </c>
      <c r="C36" s="169">
        <v>3.6498184225925802E-2</v>
      </c>
      <c r="D36" s="169">
        <v>0.18234628116012899</v>
      </c>
      <c r="E36" s="202"/>
      <c r="F36" s="169">
        <v>3.4848018106700601E-2</v>
      </c>
    </row>
    <row r="37" spans="1:7" outlineLevel="1" x14ac:dyDescent="0.25">
      <c r="A37" s="135" t="s">
        <v>506</v>
      </c>
      <c r="C37" s="169"/>
      <c r="D37" s="169"/>
      <c r="E37" s="202"/>
      <c r="F37" s="169"/>
    </row>
    <row r="38" spans="1:7" outlineLevel="1" x14ac:dyDescent="0.25">
      <c r="A38" s="135" t="s">
        <v>507</v>
      </c>
      <c r="C38" s="169"/>
      <c r="D38" s="169"/>
      <c r="E38" s="202"/>
      <c r="F38" s="169"/>
    </row>
    <row r="39" spans="1:7" outlineLevel="1" x14ac:dyDescent="0.25">
      <c r="A39" s="135" t="s">
        <v>508</v>
      </c>
      <c r="C39" s="169"/>
      <c r="D39" s="169"/>
      <c r="E39" s="202"/>
      <c r="F39" s="169"/>
    </row>
    <row r="40" spans="1:7" outlineLevel="1" x14ac:dyDescent="0.25">
      <c r="A40" s="135" t="s">
        <v>509</v>
      </c>
      <c r="C40" s="169"/>
      <c r="D40" s="169"/>
      <c r="E40" s="202"/>
      <c r="F40" s="169"/>
    </row>
    <row r="41" spans="1:7" outlineLevel="1" x14ac:dyDescent="0.25">
      <c r="A41" s="135" t="s">
        <v>510</v>
      </c>
      <c r="C41" s="169"/>
      <c r="D41" s="169"/>
      <c r="E41" s="202"/>
      <c r="F41" s="169"/>
    </row>
    <row r="42" spans="1:7" outlineLevel="1" x14ac:dyDescent="0.25">
      <c r="A42" s="135" t="s">
        <v>511</v>
      </c>
      <c r="C42" s="169"/>
      <c r="D42" s="169"/>
      <c r="E42" s="202"/>
      <c r="F42" s="169"/>
    </row>
    <row r="43" spans="1:7" ht="15" customHeight="1" x14ac:dyDescent="0.25">
      <c r="A43" s="146"/>
      <c r="B43" s="147" t="s">
        <v>512</v>
      </c>
      <c r="C43" s="146" t="s">
        <v>502</v>
      </c>
      <c r="D43" s="146" t="s">
        <v>503</v>
      </c>
      <c r="E43" s="153"/>
      <c r="F43" s="148" t="s">
        <v>470</v>
      </c>
      <c r="G43" s="148"/>
    </row>
    <row r="44" spans="1:7" x14ac:dyDescent="0.25">
      <c r="A44" s="135" t="s">
        <v>513</v>
      </c>
      <c r="B44" s="155" t="s">
        <v>514</v>
      </c>
      <c r="C44" s="168">
        <f>SUM(C45:C71)</f>
        <v>1</v>
      </c>
      <c r="D44" s="168">
        <f>SUM(D45:D71)</f>
        <v>1</v>
      </c>
      <c r="E44" s="169"/>
      <c r="F44" s="168">
        <f>SUM(F45:F71)</f>
        <v>1</v>
      </c>
      <c r="G44" s="135"/>
    </row>
    <row r="45" spans="1:7" x14ac:dyDescent="0.25">
      <c r="A45" s="135" t="s">
        <v>515</v>
      </c>
      <c r="B45" s="135" t="s">
        <v>516</v>
      </c>
      <c r="C45" s="169">
        <v>0</v>
      </c>
      <c r="D45" s="169">
        <v>0</v>
      </c>
      <c r="E45" s="169"/>
      <c r="F45" s="169">
        <v>0</v>
      </c>
      <c r="G45" s="135"/>
    </row>
    <row r="46" spans="1:7" x14ac:dyDescent="0.25">
      <c r="A46" s="135" t="s">
        <v>517</v>
      </c>
      <c r="B46" s="135" t="s">
        <v>518</v>
      </c>
      <c r="C46" s="169">
        <v>0</v>
      </c>
      <c r="D46" s="169">
        <v>0</v>
      </c>
      <c r="E46" s="169"/>
      <c r="F46" s="169">
        <v>0</v>
      </c>
      <c r="G46" s="135"/>
    </row>
    <row r="47" spans="1:7" x14ac:dyDescent="0.25">
      <c r="A47" s="135" t="s">
        <v>519</v>
      </c>
      <c r="B47" s="135" t="s">
        <v>520</v>
      </c>
      <c r="C47" s="169">
        <v>0</v>
      </c>
      <c r="D47" s="169">
        <v>0</v>
      </c>
      <c r="E47" s="169"/>
      <c r="F47" s="169">
        <v>0</v>
      </c>
      <c r="G47" s="135"/>
    </row>
    <row r="48" spans="1:7" x14ac:dyDescent="0.25">
      <c r="A48" s="135" t="s">
        <v>521</v>
      </c>
      <c r="B48" s="135" t="s">
        <v>522</v>
      </c>
      <c r="C48" s="169">
        <v>0</v>
      </c>
      <c r="D48" s="169">
        <v>0</v>
      </c>
      <c r="E48" s="169"/>
      <c r="F48" s="169">
        <v>0</v>
      </c>
      <c r="G48" s="135"/>
    </row>
    <row r="49" spans="1:7" x14ac:dyDescent="0.25">
      <c r="A49" s="135" t="s">
        <v>523</v>
      </c>
      <c r="B49" s="135" t="s">
        <v>524</v>
      </c>
      <c r="C49" s="169">
        <v>0</v>
      </c>
      <c r="D49" s="169">
        <v>0</v>
      </c>
      <c r="E49" s="169"/>
      <c r="F49" s="169">
        <v>0</v>
      </c>
      <c r="G49" s="135"/>
    </row>
    <row r="50" spans="1:7" x14ac:dyDescent="0.25">
      <c r="A50" s="135" t="s">
        <v>525</v>
      </c>
      <c r="B50" s="135" t="s">
        <v>2607</v>
      </c>
      <c r="C50" s="169">
        <v>0</v>
      </c>
      <c r="D50" s="169">
        <v>0</v>
      </c>
      <c r="E50" s="169"/>
      <c r="F50" s="169">
        <v>0</v>
      </c>
      <c r="G50" s="135"/>
    </row>
    <row r="51" spans="1:7" x14ac:dyDescent="0.25">
      <c r="A51" s="135" t="s">
        <v>526</v>
      </c>
      <c r="B51" s="135" t="s">
        <v>527</v>
      </c>
      <c r="C51" s="169">
        <v>1</v>
      </c>
      <c r="D51" s="169">
        <v>1</v>
      </c>
      <c r="E51" s="169"/>
      <c r="F51" s="169">
        <v>1</v>
      </c>
      <c r="G51" s="135"/>
    </row>
    <row r="52" spans="1:7" x14ac:dyDescent="0.25">
      <c r="A52" s="135" t="s">
        <v>528</v>
      </c>
      <c r="B52" s="135" t="s">
        <v>529</v>
      </c>
      <c r="C52" s="169">
        <v>0</v>
      </c>
      <c r="D52" s="169">
        <v>0</v>
      </c>
      <c r="E52" s="169"/>
      <c r="F52" s="169">
        <v>0</v>
      </c>
      <c r="G52" s="135"/>
    </row>
    <row r="53" spans="1:7" x14ac:dyDescent="0.25">
      <c r="A53" s="135" t="s">
        <v>530</v>
      </c>
      <c r="B53" s="135" t="s">
        <v>531</v>
      </c>
      <c r="C53" s="169">
        <v>0</v>
      </c>
      <c r="D53" s="169">
        <v>0</v>
      </c>
      <c r="E53" s="169"/>
      <c r="F53" s="169">
        <v>0</v>
      </c>
      <c r="G53" s="135"/>
    </row>
    <row r="54" spans="1:7" x14ac:dyDescent="0.25">
      <c r="A54" s="135" t="s">
        <v>532</v>
      </c>
      <c r="B54" s="135" t="s">
        <v>533</v>
      </c>
      <c r="C54" s="169">
        <v>0</v>
      </c>
      <c r="D54" s="169">
        <v>0</v>
      </c>
      <c r="E54" s="169"/>
      <c r="F54" s="169">
        <v>0</v>
      </c>
      <c r="G54" s="135"/>
    </row>
    <row r="55" spans="1:7" x14ac:dyDescent="0.25">
      <c r="A55" s="135" t="s">
        <v>534</v>
      </c>
      <c r="B55" s="135" t="s">
        <v>535</v>
      </c>
      <c r="C55" s="169">
        <v>0</v>
      </c>
      <c r="D55" s="169">
        <v>0</v>
      </c>
      <c r="E55" s="169"/>
      <c r="F55" s="169">
        <v>0</v>
      </c>
      <c r="G55" s="135"/>
    </row>
    <row r="56" spans="1:7" x14ac:dyDescent="0.25">
      <c r="A56" s="135" t="s">
        <v>536</v>
      </c>
      <c r="B56" s="135" t="s">
        <v>537</v>
      </c>
      <c r="C56" s="169">
        <v>0</v>
      </c>
      <c r="D56" s="169">
        <v>0</v>
      </c>
      <c r="E56" s="169"/>
      <c r="F56" s="169">
        <v>0</v>
      </c>
      <c r="G56" s="135"/>
    </row>
    <row r="57" spans="1:7" x14ac:dyDescent="0.25">
      <c r="A57" s="135" t="s">
        <v>538</v>
      </c>
      <c r="B57" s="135" t="s">
        <v>539</v>
      </c>
      <c r="C57" s="169">
        <v>0</v>
      </c>
      <c r="D57" s="169">
        <v>0</v>
      </c>
      <c r="E57" s="169"/>
      <c r="F57" s="169">
        <v>0</v>
      </c>
      <c r="G57" s="135"/>
    </row>
    <row r="58" spans="1:7" x14ac:dyDescent="0.25">
      <c r="A58" s="135" t="s">
        <v>540</v>
      </c>
      <c r="B58" s="135" t="s">
        <v>541</v>
      </c>
      <c r="C58" s="169">
        <v>0</v>
      </c>
      <c r="D58" s="169">
        <v>0</v>
      </c>
      <c r="E58" s="169"/>
      <c r="F58" s="169">
        <v>0</v>
      </c>
      <c r="G58" s="135"/>
    </row>
    <row r="59" spans="1:7" x14ac:dyDescent="0.25">
      <c r="A59" s="135" t="s">
        <v>542</v>
      </c>
      <c r="B59" s="135" t="s">
        <v>543</v>
      </c>
      <c r="C59" s="169">
        <v>0</v>
      </c>
      <c r="D59" s="169">
        <v>0</v>
      </c>
      <c r="E59" s="169"/>
      <c r="F59" s="169">
        <v>0</v>
      </c>
      <c r="G59" s="135"/>
    </row>
    <row r="60" spans="1:7" x14ac:dyDescent="0.25">
      <c r="A60" s="135" t="s">
        <v>544</v>
      </c>
      <c r="B60" s="135" t="s">
        <v>3</v>
      </c>
      <c r="C60" s="169">
        <v>0</v>
      </c>
      <c r="D60" s="169">
        <v>0</v>
      </c>
      <c r="E60" s="169"/>
      <c r="F60" s="169">
        <v>0</v>
      </c>
      <c r="G60" s="135"/>
    </row>
    <row r="61" spans="1:7" x14ac:dyDescent="0.25">
      <c r="A61" s="135" t="s">
        <v>545</v>
      </c>
      <c r="B61" s="135" t="s">
        <v>546</v>
      </c>
      <c r="C61" s="169">
        <v>0</v>
      </c>
      <c r="D61" s="169">
        <v>0</v>
      </c>
      <c r="E61" s="169"/>
      <c r="F61" s="169">
        <v>0</v>
      </c>
      <c r="G61" s="135"/>
    </row>
    <row r="62" spans="1:7" x14ac:dyDescent="0.25">
      <c r="A62" s="135" t="s">
        <v>547</v>
      </c>
      <c r="B62" s="135" t="s">
        <v>548</v>
      </c>
      <c r="C62" s="169">
        <v>0</v>
      </c>
      <c r="D62" s="169">
        <v>0</v>
      </c>
      <c r="E62" s="169"/>
      <c r="F62" s="169">
        <v>0</v>
      </c>
      <c r="G62" s="135"/>
    </row>
    <row r="63" spans="1:7" x14ac:dyDescent="0.25">
      <c r="A63" s="135" t="s">
        <v>549</v>
      </c>
      <c r="B63" s="135" t="s">
        <v>550</v>
      </c>
      <c r="C63" s="169">
        <v>0</v>
      </c>
      <c r="D63" s="169">
        <v>0</v>
      </c>
      <c r="E63" s="169"/>
      <c r="F63" s="169">
        <v>0</v>
      </c>
      <c r="G63" s="135"/>
    </row>
    <row r="64" spans="1:7" x14ac:dyDescent="0.25">
      <c r="A64" s="135" t="s">
        <v>551</v>
      </c>
      <c r="B64" s="135" t="s">
        <v>552</v>
      </c>
      <c r="C64" s="169">
        <v>0</v>
      </c>
      <c r="D64" s="169">
        <v>0</v>
      </c>
      <c r="E64" s="169"/>
      <c r="F64" s="169">
        <v>0</v>
      </c>
      <c r="G64" s="135"/>
    </row>
    <row r="65" spans="1:7" x14ac:dyDescent="0.25">
      <c r="A65" s="135" t="s">
        <v>553</v>
      </c>
      <c r="B65" s="135" t="s">
        <v>554</v>
      </c>
      <c r="C65" s="169">
        <v>0</v>
      </c>
      <c r="D65" s="169">
        <v>0</v>
      </c>
      <c r="E65" s="169"/>
      <c r="F65" s="169">
        <v>0</v>
      </c>
      <c r="G65" s="135"/>
    </row>
    <row r="66" spans="1:7" x14ac:dyDescent="0.25">
      <c r="A66" s="135" t="s">
        <v>555</v>
      </c>
      <c r="B66" s="135" t="s">
        <v>556</v>
      </c>
      <c r="C66" s="169">
        <v>0</v>
      </c>
      <c r="D66" s="169">
        <v>0</v>
      </c>
      <c r="E66" s="169"/>
      <c r="F66" s="169">
        <v>0</v>
      </c>
      <c r="G66" s="135"/>
    </row>
    <row r="67" spans="1:7" x14ac:dyDescent="0.25">
      <c r="A67" s="135" t="s">
        <v>557</v>
      </c>
      <c r="B67" s="135" t="s">
        <v>558</v>
      </c>
      <c r="C67" s="169">
        <v>0</v>
      </c>
      <c r="D67" s="169">
        <v>0</v>
      </c>
      <c r="E67" s="169"/>
      <c r="F67" s="169">
        <v>0</v>
      </c>
      <c r="G67" s="135"/>
    </row>
    <row r="68" spans="1:7" x14ac:dyDescent="0.25">
      <c r="A68" s="135" t="s">
        <v>559</v>
      </c>
      <c r="B68" s="135" t="s">
        <v>560</v>
      </c>
      <c r="C68" s="169">
        <v>0</v>
      </c>
      <c r="D68" s="169">
        <v>0</v>
      </c>
      <c r="E68" s="169"/>
      <c r="F68" s="169">
        <v>0</v>
      </c>
      <c r="G68" s="135"/>
    </row>
    <row r="69" spans="1:7" x14ac:dyDescent="0.25">
      <c r="A69" s="260" t="s">
        <v>561</v>
      </c>
      <c r="B69" s="135" t="s">
        <v>562</v>
      </c>
      <c r="C69" s="169">
        <v>0</v>
      </c>
      <c r="D69" s="169">
        <v>0</v>
      </c>
      <c r="E69" s="169"/>
      <c r="F69" s="169">
        <v>0</v>
      </c>
      <c r="G69" s="135"/>
    </row>
    <row r="70" spans="1:7" x14ac:dyDescent="0.25">
      <c r="A70" s="260" t="s">
        <v>563</v>
      </c>
      <c r="B70" s="135" t="s">
        <v>564</v>
      </c>
      <c r="C70" s="169">
        <v>0</v>
      </c>
      <c r="D70" s="169">
        <v>0</v>
      </c>
      <c r="E70" s="169"/>
      <c r="F70" s="169">
        <v>0</v>
      </c>
      <c r="G70" s="135"/>
    </row>
    <row r="71" spans="1:7" x14ac:dyDescent="0.25">
      <c r="A71" s="260" t="s">
        <v>565</v>
      </c>
      <c r="B71" s="135" t="s">
        <v>6</v>
      </c>
      <c r="C71" s="169">
        <v>0</v>
      </c>
      <c r="D71" s="169">
        <v>0</v>
      </c>
      <c r="E71" s="169"/>
      <c r="F71" s="169">
        <v>0</v>
      </c>
      <c r="G71" s="135"/>
    </row>
    <row r="72" spans="1:7" x14ac:dyDescent="0.25">
      <c r="A72" s="260" t="s">
        <v>566</v>
      </c>
      <c r="B72" s="155" t="s">
        <v>305</v>
      </c>
      <c r="C72" s="168">
        <f>SUM(C73:C75)</f>
        <v>0</v>
      </c>
      <c r="D72" s="168">
        <f>SUM(D73:D75)</f>
        <v>0</v>
      </c>
      <c r="E72" s="169"/>
      <c r="F72" s="168">
        <f>SUM(F73:F75)</f>
        <v>0</v>
      </c>
      <c r="G72" s="135"/>
    </row>
    <row r="73" spans="1:7" x14ac:dyDescent="0.25">
      <c r="A73" s="260" t="s">
        <v>568</v>
      </c>
      <c r="B73" s="135" t="s">
        <v>570</v>
      </c>
      <c r="C73" s="169">
        <v>0</v>
      </c>
      <c r="D73" s="169">
        <v>0</v>
      </c>
      <c r="E73" s="169"/>
      <c r="F73" s="169">
        <v>0</v>
      </c>
      <c r="G73" s="135"/>
    </row>
    <row r="74" spans="1:7" x14ac:dyDescent="0.25">
      <c r="A74" s="260" t="s">
        <v>569</v>
      </c>
      <c r="B74" s="135" t="s">
        <v>572</v>
      </c>
      <c r="C74" s="169">
        <v>0</v>
      </c>
      <c r="D74" s="169">
        <v>0</v>
      </c>
      <c r="E74" s="169"/>
      <c r="F74" s="169">
        <v>0</v>
      </c>
      <c r="G74" s="135"/>
    </row>
    <row r="75" spans="1:7" x14ac:dyDescent="0.25">
      <c r="A75" s="260" t="s">
        <v>571</v>
      </c>
      <c r="B75" s="135" t="s">
        <v>2</v>
      </c>
      <c r="C75" s="169">
        <v>0</v>
      </c>
      <c r="D75" s="169">
        <v>0</v>
      </c>
      <c r="E75" s="169"/>
      <c r="F75" s="169">
        <v>0</v>
      </c>
      <c r="G75" s="135"/>
    </row>
    <row r="76" spans="1:7" x14ac:dyDescent="0.25">
      <c r="A76" s="260" t="s">
        <v>1585</v>
      </c>
      <c r="B76" s="155" t="s">
        <v>133</v>
      </c>
      <c r="C76" s="168">
        <f>SUM(C77:C87)</f>
        <v>0</v>
      </c>
      <c r="D76" s="168">
        <f>SUM(D77:D87)</f>
        <v>0</v>
      </c>
      <c r="E76" s="169"/>
      <c r="F76" s="168">
        <f>SUM(F77:F87)</f>
        <v>0</v>
      </c>
      <c r="G76" s="135"/>
    </row>
    <row r="77" spans="1:7" x14ac:dyDescent="0.25">
      <c r="A77" s="260" t="s">
        <v>573</v>
      </c>
      <c r="B77" s="156" t="s">
        <v>307</v>
      </c>
      <c r="C77" s="169">
        <v>0</v>
      </c>
      <c r="D77" s="169">
        <v>0</v>
      </c>
      <c r="E77" s="169"/>
      <c r="F77" s="169">
        <v>0</v>
      </c>
      <c r="G77" s="135"/>
    </row>
    <row r="78" spans="1:7" s="259" customFormat="1" x14ac:dyDescent="0.25">
      <c r="A78" s="260" t="s">
        <v>574</v>
      </c>
      <c r="B78" s="260" t="s">
        <v>567</v>
      </c>
      <c r="C78" s="261">
        <v>0</v>
      </c>
      <c r="D78" s="261">
        <v>0</v>
      </c>
      <c r="E78" s="261"/>
      <c r="F78" s="261">
        <v>0</v>
      </c>
      <c r="G78" s="260"/>
    </row>
    <row r="79" spans="1:7" x14ac:dyDescent="0.25">
      <c r="A79" s="260" t="s">
        <v>575</v>
      </c>
      <c r="B79" s="156" t="s">
        <v>309</v>
      </c>
      <c r="C79" s="169">
        <v>0</v>
      </c>
      <c r="D79" s="169">
        <v>0</v>
      </c>
      <c r="E79" s="169"/>
      <c r="F79" s="169">
        <v>0</v>
      </c>
      <c r="G79" s="135"/>
    </row>
    <row r="80" spans="1:7" x14ac:dyDescent="0.25">
      <c r="A80" s="135" t="s">
        <v>576</v>
      </c>
      <c r="B80" s="156" t="s">
        <v>311</v>
      </c>
      <c r="C80" s="169">
        <v>0</v>
      </c>
      <c r="D80" s="169">
        <v>0</v>
      </c>
      <c r="E80" s="169"/>
      <c r="F80" s="169">
        <v>0</v>
      </c>
      <c r="G80" s="135"/>
    </row>
    <row r="81" spans="1:7" x14ac:dyDescent="0.25">
      <c r="A81" s="135" t="s">
        <v>577</v>
      </c>
      <c r="B81" s="156" t="s">
        <v>12</v>
      </c>
      <c r="C81" s="169">
        <v>0</v>
      </c>
      <c r="D81" s="169">
        <v>0</v>
      </c>
      <c r="E81" s="169"/>
      <c r="F81" s="169">
        <v>0</v>
      </c>
      <c r="G81" s="135"/>
    </row>
    <row r="82" spans="1:7" x14ac:dyDescent="0.25">
      <c r="A82" s="135" t="s">
        <v>578</v>
      </c>
      <c r="B82" s="156" t="s">
        <v>314</v>
      </c>
      <c r="C82" s="169">
        <v>0</v>
      </c>
      <c r="D82" s="169">
        <v>0</v>
      </c>
      <c r="E82" s="169"/>
      <c r="F82" s="169">
        <v>0</v>
      </c>
      <c r="G82" s="135"/>
    </row>
    <row r="83" spans="1:7" x14ac:dyDescent="0.25">
      <c r="A83" s="135" t="s">
        <v>579</v>
      </c>
      <c r="B83" s="156" t="s">
        <v>316</v>
      </c>
      <c r="C83" s="169">
        <v>0</v>
      </c>
      <c r="D83" s="169">
        <v>0</v>
      </c>
      <c r="E83" s="169"/>
      <c r="F83" s="169">
        <v>0</v>
      </c>
      <c r="G83" s="135"/>
    </row>
    <row r="84" spans="1:7" x14ac:dyDescent="0.25">
      <c r="A84" s="135" t="s">
        <v>580</v>
      </c>
      <c r="B84" s="156" t="s">
        <v>318</v>
      </c>
      <c r="C84" s="169">
        <v>0</v>
      </c>
      <c r="D84" s="169">
        <v>0</v>
      </c>
      <c r="E84" s="169"/>
      <c r="F84" s="169">
        <v>0</v>
      </c>
      <c r="G84" s="135"/>
    </row>
    <row r="85" spans="1:7" x14ac:dyDescent="0.25">
      <c r="A85" s="135" t="s">
        <v>581</v>
      </c>
      <c r="B85" s="156" t="s">
        <v>320</v>
      </c>
      <c r="C85" s="169">
        <v>0</v>
      </c>
      <c r="D85" s="169">
        <v>0</v>
      </c>
      <c r="E85" s="169"/>
      <c r="F85" s="169">
        <v>0</v>
      </c>
      <c r="G85" s="135"/>
    </row>
    <row r="86" spans="1:7" x14ac:dyDescent="0.25">
      <c r="A86" s="135" t="s">
        <v>582</v>
      </c>
      <c r="B86" s="156" t="s">
        <v>322</v>
      </c>
      <c r="C86" s="169">
        <v>0</v>
      </c>
      <c r="D86" s="169">
        <v>0</v>
      </c>
      <c r="E86" s="169"/>
      <c r="F86" s="169">
        <v>0</v>
      </c>
      <c r="G86" s="135"/>
    </row>
    <row r="87" spans="1:7" x14ac:dyDescent="0.25">
      <c r="A87" s="135" t="s">
        <v>583</v>
      </c>
      <c r="B87" s="156" t="s">
        <v>133</v>
      </c>
      <c r="C87" s="169">
        <v>0</v>
      </c>
      <c r="D87" s="169">
        <v>0</v>
      </c>
      <c r="E87" s="169"/>
      <c r="F87" s="169">
        <v>0</v>
      </c>
      <c r="G87" s="135"/>
    </row>
    <row r="88" spans="1:7" outlineLevel="1" x14ac:dyDescent="0.25">
      <c r="A88" s="135" t="s">
        <v>584</v>
      </c>
      <c r="B88" s="152" t="s">
        <v>137</v>
      </c>
      <c r="C88" s="169"/>
      <c r="D88" s="169"/>
      <c r="E88" s="169"/>
      <c r="F88" s="169"/>
      <c r="G88" s="135"/>
    </row>
    <row r="89" spans="1:7" outlineLevel="1" x14ac:dyDescent="0.25">
      <c r="A89" s="135" t="s">
        <v>585</v>
      </c>
      <c r="B89" s="152" t="s">
        <v>137</v>
      </c>
      <c r="C89" s="169"/>
      <c r="D89" s="169"/>
      <c r="E89" s="169"/>
      <c r="F89" s="169"/>
      <c r="G89" s="135"/>
    </row>
    <row r="90" spans="1:7" outlineLevel="1" x14ac:dyDescent="0.25">
      <c r="A90" s="135" t="s">
        <v>586</v>
      </c>
      <c r="B90" s="152" t="s">
        <v>137</v>
      </c>
      <c r="C90" s="169"/>
      <c r="D90" s="169"/>
      <c r="E90" s="169"/>
      <c r="F90" s="169"/>
      <c r="G90" s="135"/>
    </row>
    <row r="91" spans="1:7" outlineLevel="1" x14ac:dyDescent="0.25">
      <c r="A91" s="135" t="s">
        <v>587</v>
      </c>
      <c r="B91" s="152" t="s">
        <v>137</v>
      </c>
      <c r="C91" s="169"/>
      <c r="D91" s="169"/>
      <c r="E91" s="169"/>
      <c r="F91" s="169"/>
      <c r="G91" s="135"/>
    </row>
    <row r="92" spans="1:7" outlineLevel="1" x14ac:dyDescent="0.25">
      <c r="A92" s="135" t="s">
        <v>588</v>
      </c>
      <c r="B92" s="152" t="s">
        <v>137</v>
      </c>
      <c r="C92" s="169"/>
      <c r="D92" s="169"/>
      <c r="E92" s="169"/>
      <c r="F92" s="169"/>
      <c r="G92" s="135"/>
    </row>
    <row r="93" spans="1:7" outlineLevel="1" x14ac:dyDescent="0.25">
      <c r="A93" s="135" t="s">
        <v>589</v>
      </c>
      <c r="B93" s="152" t="s">
        <v>137</v>
      </c>
      <c r="C93" s="169"/>
      <c r="D93" s="169"/>
      <c r="E93" s="169"/>
      <c r="F93" s="169"/>
      <c r="G93" s="135"/>
    </row>
    <row r="94" spans="1:7" outlineLevel="1" x14ac:dyDescent="0.25">
      <c r="A94" s="135" t="s">
        <v>590</v>
      </c>
      <c r="B94" s="152" t="s">
        <v>137</v>
      </c>
      <c r="C94" s="169"/>
      <c r="D94" s="169"/>
      <c r="E94" s="169"/>
      <c r="F94" s="169"/>
      <c r="G94" s="135"/>
    </row>
    <row r="95" spans="1:7" outlineLevel="1" x14ac:dyDescent="0.25">
      <c r="A95" s="135" t="s">
        <v>591</v>
      </c>
      <c r="B95" s="152" t="s">
        <v>137</v>
      </c>
      <c r="C95" s="169"/>
      <c r="D95" s="169"/>
      <c r="E95" s="169"/>
      <c r="F95" s="169"/>
      <c r="G95" s="135"/>
    </row>
    <row r="96" spans="1:7" outlineLevel="1" x14ac:dyDescent="0.25">
      <c r="A96" s="135" t="s">
        <v>592</v>
      </c>
      <c r="B96" s="152" t="s">
        <v>137</v>
      </c>
      <c r="C96" s="169"/>
      <c r="D96" s="169"/>
      <c r="E96" s="169"/>
      <c r="F96" s="169"/>
      <c r="G96" s="135"/>
    </row>
    <row r="97" spans="1:7" outlineLevel="1" x14ac:dyDescent="0.25">
      <c r="A97" s="135" t="s">
        <v>593</v>
      </c>
      <c r="B97" s="152" t="s">
        <v>137</v>
      </c>
      <c r="C97" s="169"/>
      <c r="D97" s="169"/>
      <c r="E97" s="169"/>
      <c r="F97" s="169"/>
      <c r="G97" s="135"/>
    </row>
    <row r="98" spans="1:7" ht="15" customHeight="1" x14ac:dyDescent="0.25">
      <c r="A98" s="146"/>
      <c r="B98" s="184" t="s">
        <v>1596</v>
      </c>
      <c r="C98" s="146" t="s">
        <v>502</v>
      </c>
      <c r="D98" s="146" t="s">
        <v>503</v>
      </c>
      <c r="E98" s="153"/>
      <c r="F98" s="148" t="s">
        <v>470</v>
      </c>
      <c r="G98" s="148"/>
    </row>
    <row r="99" spans="1:7" x14ac:dyDescent="0.25">
      <c r="A99" s="135" t="s">
        <v>594</v>
      </c>
      <c r="B99" s="156" t="s">
        <v>2904</v>
      </c>
      <c r="C99" s="169">
        <v>0.34052453994374499</v>
      </c>
      <c r="D99" s="169">
        <v>0.200717086419129</v>
      </c>
      <c r="E99" s="169"/>
      <c r="F99" s="169">
        <v>0.33115997746659298</v>
      </c>
      <c r="G99" s="135"/>
    </row>
    <row r="100" spans="1:7" x14ac:dyDescent="0.25">
      <c r="A100" s="135" t="s">
        <v>596</v>
      </c>
      <c r="B100" s="156" t="s">
        <v>2903</v>
      </c>
      <c r="C100" s="169">
        <v>0.107328508247204</v>
      </c>
      <c r="D100" s="169">
        <v>0.19318427962687401</v>
      </c>
      <c r="E100" s="169"/>
      <c r="F100" s="169">
        <v>0.11307928701357001</v>
      </c>
      <c r="G100" s="135"/>
    </row>
    <row r="101" spans="1:7" x14ac:dyDescent="0.25">
      <c r="A101" s="135" t="s">
        <v>597</v>
      </c>
      <c r="B101" s="156" t="s">
        <v>2902</v>
      </c>
      <c r="C101" s="169">
        <v>0.13258924194674299</v>
      </c>
      <c r="D101" s="169">
        <v>0.100617348536505</v>
      </c>
      <c r="E101" s="169"/>
      <c r="F101" s="169">
        <v>0.130447705241761</v>
      </c>
      <c r="G101" s="135"/>
    </row>
    <row r="102" spans="1:7" x14ac:dyDescent="0.25">
      <c r="A102" s="135" t="s">
        <v>598</v>
      </c>
      <c r="B102" s="156" t="s">
        <v>2901</v>
      </c>
      <c r="C102" s="169">
        <v>0.21525759770356001</v>
      </c>
      <c r="D102" s="169">
        <v>0.26315795101025502</v>
      </c>
      <c r="E102" s="169"/>
      <c r="F102" s="169">
        <v>0.218466052187993</v>
      </c>
      <c r="G102" s="135"/>
    </row>
    <row r="103" spans="1:7" x14ac:dyDescent="0.25">
      <c r="A103" s="135" t="s">
        <v>599</v>
      </c>
      <c r="B103" s="156" t="s">
        <v>2900</v>
      </c>
      <c r="C103" s="169">
        <v>0.20430011215874799</v>
      </c>
      <c r="D103" s="169">
        <v>0.242323334407237</v>
      </c>
      <c r="E103" s="169"/>
      <c r="F103" s="169">
        <v>0.20684697809008301</v>
      </c>
      <c r="G103" s="135"/>
    </row>
    <row r="104" spans="1:7" x14ac:dyDescent="0.25">
      <c r="A104" s="135" t="s">
        <v>600</v>
      </c>
      <c r="B104" s="156"/>
      <c r="C104" s="169"/>
      <c r="D104" s="169"/>
      <c r="E104" s="169"/>
      <c r="F104" s="169"/>
      <c r="G104" s="135"/>
    </row>
    <row r="105" spans="1:7" x14ac:dyDescent="0.25">
      <c r="A105" s="135" t="s">
        <v>601</v>
      </c>
      <c r="B105" s="156"/>
      <c r="C105" s="169"/>
      <c r="D105" s="169"/>
      <c r="E105" s="169"/>
      <c r="F105" s="169"/>
      <c r="G105" s="135"/>
    </row>
    <row r="106" spans="1:7" x14ac:dyDescent="0.25">
      <c r="A106" s="135" t="s">
        <v>602</v>
      </c>
      <c r="B106" s="156"/>
      <c r="C106" s="169"/>
      <c r="D106" s="169"/>
      <c r="E106" s="169"/>
      <c r="F106" s="169"/>
      <c r="G106" s="135"/>
    </row>
    <row r="107" spans="1:7" x14ac:dyDescent="0.25">
      <c r="A107" s="135" t="s">
        <v>603</v>
      </c>
      <c r="B107" s="156"/>
      <c r="C107" s="169"/>
      <c r="D107" s="169"/>
      <c r="E107" s="169"/>
      <c r="F107" s="169"/>
      <c r="G107" s="135"/>
    </row>
    <row r="108" spans="1:7" x14ac:dyDescent="0.25">
      <c r="A108" s="135" t="s">
        <v>604</v>
      </c>
      <c r="B108" s="156"/>
      <c r="C108" s="169"/>
      <c r="D108" s="169"/>
      <c r="E108" s="169"/>
      <c r="F108" s="169"/>
      <c r="G108" s="135"/>
    </row>
    <row r="109" spans="1:7" x14ac:dyDescent="0.25">
      <c r="A109" s="135" t="s">
        <v>605</v>
      </c>
      <c r="B109" s="156"/>
      <c r="C109" s="169"/>
      <c r="D109" s="169"/>
      <c r="E109" s="169"/>
      <c r="F109" s="169"/>
      <c r="G109" s="135"/>
    </row>
    <row r="110" spans="1:7" x14ac:dyDescent="0.25">
      <c r="A110" s="135" t="s">
        <v>606</v>
      </c>
      <c r="B110" s="156"/>
      <c r="C110" s="169"/>
      <c r="D110" s="169"/>
      <c r="E110" s="169"/>
      <c r="F110" s="169"/>
      <c r="G110" s="135"/>
    </row>
    <row r="111" spans="1:7" x14ac:dyDescent="0.25">
      <c r="A111" s="135" t="s">
        <v>607</v>
      </c>
      <c r="B111" s="156"/>
      <c r="C111" s="169"/>
      <c r="D111" s="169"/>
      <c r="E111" s="169"/>
      <c r="F111" s="169"/>
      <c r="G111" s="135"/>
    </row>
    <row r="112" spans="1:7" x14ac:dyDescent="0.25">
      <c r="A112" s="135" t="s">
        <v>608</v>
      </c>
      <c r="B112" s="156"/>
      <c r="C112" s="169"/>
      <c r="D112" s="169"/>
      <c r="E112" s="169"/>
      <c r="F112" s="169"/>
      <c r="G112" s="135"/>
    </row>
    <row r="113" spans="1:7" x14ac:dyDescent="0.25">
      <c r="A113" s="135" t="s">
        <v>609</v>
      </c>
      <c r="B113" s="156"/>
      <c r="C113" s="169"/>
      <c r="D113" s="169"/>
      <c r="E113" s="169"/>
      <c r="F113" s="169"/>
      <c r="G113" s="135"/>
    </row>
    <row r="114" spans="1:7" x14ac:dyDescent="0.25">
      <c r="A114" s="135" t="s">
        <v>610</v>
      </c>
      <c r="B114" s="156"/>
      <c r="C114" s="169"/>
      <c r="D114" s="169"/>
      <c r="E114" s="169"/>
      <c r="F114" s="169"/>
      <c r="G114" s="135"/>
    </row>
    <row r="115" spans="1:7" x14ac:dyDescent="0.25">
      <c r="A115" s="135" t="s">
        <v>611</v>
      </c>
      <c r="B115" s="156"/>
      <c r="C115" s="169"/>
      <c r="D115" s="169"/>
      <c r="E115" s="169"/>
      <c r="F115" s="169"/>
      <c r="G115" s="135"/>
    </row>
    <row r="116" spans="1:7" x14ac:dyDescent="0.25">
      <c r="A116" s="135" t="s">
        <v>612</v>
      </c>
      <c r="B116" s="156"/>
      <c r="C116" s="169"/>
      <c r="D116" s="169"/>
      <c r="E116" s="169"/>
      <c r="F116" s="169"/>
      <c r="G116" s="135"/>
    </row>
    <row r="117" spans="1:7" x14ac:dyDescent="0.25">
      <c r="A117" s="135" t="s">
        <v>613</v>
      </c>
      <c r="B117" s="156"/>
      <c r="C117" s="169"/>
      <c r="D117" s="169"/>
      <c r="E117" s="169"/>
      <c r="F117" s="169"/>
      <c r="G117" s="135"/>
    </row>
    <row r="118" spans="1:7" x14ac:dyDescent="0.25">
      <c r="A118" s="135" t="s">
        <v>614</v>
      </c>
      <c r="B118" s="156"/>
      <c r="C118" s="169"/>
      <c r="D118" s="169"/>
      <c r="E118" s="169"/>
      <c r="F118" s="169"/>
      <c r="G118" s="135"/>
    </row>
    <row r="119" spans="1:7" x14ac:dyDescent="0.25">
      <c r="A119" s="135" t="s">
        <v>615</v>
      </c>
      <c r="B119" s="156"/>
      <c r="C119" s="169"/>
      <c r="D119" s="169"/>
      <c r="E119" s="169"/>
      <c r="F119" s="169"/>
      <c r="G119" s="135"/>
    </row>
    <row r="120" spans="1:7" x14ac:dyDescent="0.25">
      <c r="A120" s="135" t="s">
        <v>616</v>
      </c>
      <c r="B120" s="156"/>
      <c r="C120" s="169"/>
      <c r="D120" s="169"/>
      <c r="E120" s="169"/>
      <c r="F120" s="169"/>
      <c r="G120" s="135"/>
    </row>
    <row r="121" spans="1:7" x14ac:dyDescent="0.25">
      <c r="A121" s="135" t="s">
        <v>617</v>
      </c>
      <c r="B121" s="156"/>
      <c r="C121" s="169"/>
      <c r="D121" s="169"/>
      <c r="E121" s="169"/>
      <c r="F121" s="169"/>
      <c r="G121" s="135"/>
    </row>
    <row r="122" spans="1:7" x14ac:dyDescent="0.25">
      <c r="A122" s="135" t="s">
        <v>618</v>
      </c>
      <c r="B122" s="156"/>
      <c r="C122" s="169"/>
      <c r="D122" s="169"/>
      <c r="E122" s="169"/>
      <c r="F122" s="169"/>
      <c r="G122" s="135"/>
    </row>
    <row r="123" spans="1:7" x14ac:dyDescent="0.25">
      <c r="A123" s="135" t="s">
        <v>619</v>
      </c>
      <c r="B123" s="156"/>
      <c r="C123" s="169"/>
      <c r="D123" s="169"/>
      <c r="E123" s="169"/>
      <c r="F123" s="169"/>
      <c r="G123" s="135"/>
    </row>
    <row r="124" spans="1:7" x14ac:dyDescent="0.25">
      <c r="A124" s="135" t="s">
        <v>620</v>
      </c>
      <c r="B124" s="156"/>
      <c r="C124" s="169"/>
      <c r="D124" s="169"/>
      <c r="E124" s="169"/>
      <c r="F124" s="169"/>
      <c r="G124" s="135"/>
    </row>
    <row r="125" spans="1:7" x14ac:dyDescent="0.25">
      <c r="A125" s="135" t="s">
        <v>621</v>
      </c>
      <c r="B125" s="156"/>
      <c r="C125" s="169"/>
      <c r="D125" s="169"/>
      <c r="E125" s="169"/>
      <c r="F125" s="169"/>
      <c r="G125" s="135"/>
    </row>
    <row r="126" spans="1:7" x14ac:dyDescent="0.25">
      <c r="A126" s="135" t="s">
        <v>622</v>
      </c>
      <c r="B126" s="156"/>
      <c r="C126" s="169"/>
      <c r="D126" s="169"/>
      <c r="E126" s="169"/>
      <c r="F126" s="169"/>
      <c r="G126" s="135"/>
    </row>
    <row r="127" spans="1:7" x14ac:dyDescent="0.25">
      <c r="A127" s="135" t="s">
        <v>623</v>
      </c>
      <c r="B127" s="156"/>
      <c r="C127" s="169"/>
      <c r="D127" s="169"/>
      <c r="E127" s="169"/>
      <c r="F127" s="169"/>
      <c r="G127" s="135"/>
    </row>
    <row r="128" spans="1:7" x14ac:dyDescent="0.25">
      <c r="A128" s="135" t="s">
        <v>624</v>
      </c>
      <c r="B128" s="156"/>
      <c r="C128" s="169"/>
      <c r="D128" s="169"/>
      <c r="E128" s="169"/>
      <c r="F128" s="169"/>
      <c r="G128" s="135"/>
    </row>
    <row r="129" spans="1:7" x14ac:dyDescent="0.25">
      <c r="A129" s="135" t="s">
        <v>625</v>
      </c>
      <c r="B129" s="156"/>
      <c r="C129" s="169"/>
      <c r="D129" s="169"/>
      <c r="E129" s="169"/>
      <c r="F129" s="169"/>
      <c r="G129" s="135"/>
    </row>
    <row r="130" spans="1:7" x14ac:dyDescent="0.25">
      <c r="A130" s="135" t="s">
        <v>1559</v>
      </c>
      <c r="B130" s="156"/>
      <c r="C130" s="169"/>
      <c r="D130" s="169"/>
      <c r="E130" s="169"/>
      <c r="F130" s="169"/>
      <c r="G130" s="135"/>
    </row>
    <row r="131" spans="1:7" x14ac:dyDescent="0.25">
      <c r="A131" s="135" t="s">
        <v>1560</v>
      </c>
      <c r="B131" s="156"/>
      <c r="C131" s="169"/>
      <c r="D131" s="169"/>
      <c r="E131" s="169"/>
      <c r="F131" s="169"/>
      <c r="G131" s="135"/>
    </row>
    <row r="132" spans="1:7" x14ac:dyDescent="0.25">
      <c r="A132" s="135" t="s">
        <v>1561</v>
      </c>
      <c r="B132" s="156"/>
      <c r="C132" s="169"/>
      <c r="D132" s="169"/>
      <c r="E132" s="169"/>
      <c r="F132" s="169"/>
      <c r="G132" s="135"/>
    </row>
    <row r="133" spans="1:7" x14ac:dyDescent="0.25">
      <c r="A133" s="135" t="s">
        <v>1562</v>
      </c>
      <c r="B133" s="156"/>
      <c r="C133" s="169"/>
      <c r="D133" s="169"/>
      <c r="E133" s="169"/>
      <c r="F133" s="169"/>
      <c r="G133" s="135"/>
    </row>
    <row r="134" spans="1:7" x14ac:dyDescent="0.25">
      <c r="A134" s="135" t="s">
        <v>1563</v>
      </c>
      <c r="B134" s="156"/>
      <c r="C134" s="169"/>
      <c r="D134" s="169"/>
      <c r="E134" s="169"/>
      <c r="F134" s="169"/>
      <c r="G134" s="135"/>
    </row>
    <row r="135" spans="1:7" x14ac:dyDescent="0.25">
      <c r="A135" s="135" t="s">
        <v>1564</v>
      </c>
      <c r="B135" s="156"/>
      <c r="C135" s="169"/>
      <c r="D135" s="169"/>
      <c r="E135" s="169"/>
      <c r="F135" s="169"/>
      <c r="G135" s="135"/>
    </row>
    <row r="136" spans="1:7" x14ac:dyDescent="0.25">
      <c r="A136" s="135" t="s">
        <v>1565</v>
      </c>
      <c r="B136" s="156"/>
      <c r="C136" s="169"/>
      <c r="D136" s="169"/>
      <c r="E136" s="169"/>
      <c r="F136" s="169"/>
      <c r="G136" s="135"/>
    </row>
    <row r="137" spans="1:7" x14ac:dyDescent="0.25">
      <c r="A137" s="135" t="s">
        <v>1566</v>
      </c>
      <c r="B137" s="156"/>
      <c r="C137" s="169"/>
      <c r="D137" s="169"/>
      <c r="E137" s="169"/>
      <c r="F137" s="169"/>
      <c r="G137" s="135"/>
    </row>
    <row r="138" spans="1:7" x14ac:dyDescent="0.25">
      <c r="A138" s="135" t="s">
        <v>1567</v>
      </c>
      <c r="B138" s="156"/>
      <c r="C138" s="169"/>
      <c r="D138" s="169"/>
      <c r="E138" s="169"/>
      <c r="F138" s="169"/>
      <c r="G138" s="135"/>
    </row>
    <row r="139" spans="1:7" x14ac:dyDescent="0.25">
      <c r="A139" s="135" t="s">
        <v>1568</v>
      </c>
      <c r="B139" s="156"/>
      <c r="C139" s="169"/>
      <c r="D139" s="169"/>
      <c r="E139" s="169"/>
      <c r="F139" s="169"/>
      <c r="G139" s="135"/>
    </row>
    <row r="140" spans="1:7" x14ac:dyDescent="0.25">
      <c r="A140" s="135" t="s">
        <v>1569</v>
      </c>
      <c r="B140" s="156"/>
      <c r="C140" s="169"/>
      <c r="D140" s="169"/>
      <c r="E140" s="169"/>
      <c r="F140" s="169"/>
      <c r="G140" s="135"/>
    </row>
    <row r="141" spans="1:7" x14ac:dyDescent="0.25">
      <c r="A141" s="135" t="s">
        <v>1570</v>
      </c>
      <c r="B141" s="156"/>
      <c r="C141" s="169"/>
      <c r="D141" s="169"/>
      <c r="E141" s="169"/>
      <c r="F141" s="169"/>
      <c r="G141" s="135"/>
    </row>
    <row r="142" spans="1:7" x14ac:dyDescent="0.25">
      <c r="A142" s="135" t="s">
        <v>1571</v>
      </c>
      <c r="B142" s="156"/>
      <c r="C142" s="169"/>
      <c r="D142" s="169"/>
      <c r="E142" s="169"/>
      <c r="F142" s="169"/>
      <c r="G142" s="135"/>
    </row>
    <row r="143" spans="1:7" x14ac:dyDescent="0.25">
      <c r="A143" s="135" t="s">
        <v>1572</v>
      </c>
      <c r="B143" s="156"/>
      <c r="C143" s="169"/>
      <c r="D143" s="169"/>
      <c r="E143" s="169"/>
      <c r="F143" s="169"/>
      <c r="G143" s="135"/>
    </row>
    <row r="144" spans="1:7" x14ac:dyDescent="0.25">
      <c r="A144" s="135" t="s">
        <v>1573</v>
      </c>
      <c r="B144" s="156"/>
      <c r="C144" s="169"/>
      <c r="D144" s="169"/>
      <c r="E144" s="169"/>
      <c r="F144" s="169"/>
      <c r="G144" s="135"/>
    </row>
    <row r="145" spans="1:7" x14ac:dyDescent="0.25">
      <c r="A145" s="135" t="s">
        <v>1574</v>
      </c>
      <c r="B145" s="156"/>
      <c r="C145" s="169"/>
      <c r="D145" s="169"/>
      <c r="E145" s="169"/>
      <c r="F145" s="169"/>
      <c r="G145" s="135"/>
    </row>
    <row r="146" spans="1:7" x14ac:dyDescent="0.25">
      <c r="A146" s="135" t="s">
        <v>1575</v>
      </c>
      <c r="B146" s="156"/>
      <c r="C146" s="169"/>
      <c r="D146" s="169"/>
      <c r="E146" s="169"/>
      <c r="F146" s="169"/>
      <c r="G146" s="135"/>
    </row>
    <row r="147" spans="1:7" x14ac:dyDescent="0.25">
      <c r="A147" s="135" t="s">
        <v>1576</v>
      </c>
      <c r="B147" s="156"/>
      <c r="C147" s="169"/>
      <c r="D147" s="169"/>
      <c r="E147" s="169"/>
      <c r="F147" s="169"/>
      <c r="G147" s="135"/>
    </row>
    <row r="148" spans="1:7" x14ac:dyDescent="0.25">
      <c r="A148" s="135" t="s">
        <v>1577</v>
      </c>
      <c r="B148" s="156"/>
      <c r="C148" s="169"/>
      <c r="D148" s="169"/>
      <c r="E148" s="169"/>
      <c r="F148" s="169"/>
      <c r="G148" s="135"/>
    </row>
    <row r="149" spans="1:7" ht="15" customHeight="1" x14ac:dyDescent="0.25">
      <c r="A149" s="146"/>
      <c r="B149" s="147" t="s">
        <v>626</v>
      </c>
      <c r="C149" s="146" t="s">
        <v>502</v>
      </c>
      <c r="D149" s="146" t="s">
        <v>503</v>
      </c>
      <c r="E149" s="153"/>
      <c r="F149" s="148" t="s">
        <v>470</v>
      </c>
      <c r="G149" s="148"/>
    </row>
    <row r="150" spans="1:7" x14ac:dyDescent="0.25">
      <c r="A150" s="135" t="s">
        <v>627</v>
      </c>
      <c r="B150" s="135" t="s">
        <v>628</v>
      </c>
      <c r="C150" s="169">
        <v>0.31613197157784501</v>
      </c>
      <c r="D150" s="169">
        <v>0.75058311697378899</v>
      </c>
      <c r="E150" s="170"/>
      <c r="F150" s="169">
        <v>0.345232314884032</v>
      </c>
    </row>
    <row r="151" spans="1:7" x14ac:dyDescent="0.25">
      <c r="A151" s="135" t="s">
        <v>629</v>
      </c>
      <c r="B151" s="135" t="s">
        <v>630</v>
      </c>
      <c r="C151" s="169">
        <f>C154+C155+C156</f>
        <v>0.68386802842216143</v>
      </c>
      <c r="D151" s="261">
        <f>D154+D155+D156</f>
        <v>0.24941688302621542</v>
      </c>
      <c r="E151" s="170"/>
      <c r="F151" s="261">
        <f>F154+F155+F156</f>
        <v>0.6547676851159645</v>
      </c>
    </row>
    <row r="152" spans="1:7" x14ac:dyDescent="0.25">
      <c r="A152" s="135" t="s">
        <v>631</v>
      </c>
      <c r="B152" s="135" t="s">
        <v>133</v>
      </c>
      <c r="C152" s="169">
        <v>0</v>
      </c>
      <c r="D152" s="169">
        <v>0</v>
      </c>
      <c r="E152" s="170"/>
      <c r="F152" s="169">
        <v>0</v>
      </c>
    </row>
    <row r="153" spans="1:7" outlineLevel="1" x14ac:dyDescent="0.25">
      <c r="A153" s="135" t="s">
        <v>632</v>
      </c>
      <c r="B153" s="135" t="s">
        <v>3004</v>
      </c>
      <c r="C153" s="169">
        <v>0</v>
      </c>
      <c r="D153" s="169">
        <v>0</v>
      </c>
      <c r="E153" s="170"/>
      <c r="F153" s="169">
        <v>0</v>
      </c>
    </row>
    <row r="154" spans="1:7" outlineLevel="1" x14ac:dyDescent="0.25">
      <c r="A154" s="135" t="s">
        <v>633</v>
      </c>
      <c r="B154" s="135" t="s">
        <v>3005</v>
      </c>
      <c r="C154" s="169">
        <v>0.63907616009028401</v>
      </c>
      <c r="D154" s="169">
        <v>0.21132150506453001</v>
      </c>
      <c r="E154" s="170"/>
      <c r="F154" s="169">
        <v>0.61042436012615098</v>
      </c>
    </row>
    <row r="155" spans="1:7" outlineLevel="1" x14ac:dyDescent="0.25">
      <c r="A155" s="135" t="s">
        <v>634</v>
      </c>
      <c r="B155" s="135" t="s">
        <v>3006</v>
      </c>
      <c r="C155" s="169">
        <v>4.4791868331877399E-2</v>
      </c>
      <c r="D155" s="169">
        <v>2.26043015352934E-2</v>
      </c>
      <c r="E155" s="170"/>
      <c r="F155" s="169">
        <v>4.3305703966212403E-2</v>
      </c>
    </row>
    <row r="156" spans="1:7" outlineLevel="1" x14ac:dyDescent="0.25">
      <c r="A156" s="135" t="s">
        <v>635</v>
      </c>
      <c r="B156" s="135" t="s">
        <v>3007</v>
      </c>
      <c r="C156" s="169">
        <v>0</v>
      </c>
      <c r="D156" s="169">
        <v>1.5491076426391999E-2</v>
      </c>
      <c r="E156" s="170"/>
      <c r="F156" s="169">
        <v>1.03762102360115E-3</v>
      </c>
    </row>
    <row r="157" spans="1:7" outlineLevel="1" x14ac:dyDescent="0.25">
      <c r="A157" s="135" t="s">
        <v>636</v>
      </c>
      <c r="C157" s="169"/>
      <c r="D157" s="169"/>
      <c r="E157" s="170"/>
      <c r="F157" s="169"/>
    </row>
    <row r="158" spans="1:7" outlineLevel="1" x14ac:dyDescent="0.25">
      <c r="A158" s="135" t="s">
        <v>637</v>
      </c>
      <c r="C158" s="169"/>
      <c r="D158" s="169"/>
      <c r="E158" s="170"/>
      <c r="F158" s="169"/>
    </row>
    <row r="159" spans="1:7" ht="15" customHeight="1" x14ac:dyDescent="0.25">
      <c r="A159" s="146"/>
      <c r="B159" s="147" t="s">
        <v>638</v>
      </c>
      <c r="C159" s="146" t="s">
        <v>502</v>
      </c>
      <c r="D159" s="146" t="s">
        <v>503</v>
      </c>
      <c r="E159" s="153"/>
      <c r="F159" s="148" t="s">
        <v>470</v>
      </c>
      <c r="G159" s="148"/>
    </row>
    <row r="160" spans="1:7" x14ac:dyDescent="0.25">
      <c r="A160" s="135" t="s">
        <v>639</v>
      </c>
      <c r="B160" s="135" t="s">
        <v>640</v>
      </c>
      <c r="C160" s="169">
        <v>6.6338856773013096E-3</v>
      </c>
      <c r="D160" s="169">
        <v>6.3294911929935402E-2</v>
      </c>
      <c r="E160" s="170"/>
      <c r="F160" s="169">
        <v>1.04291462802627E-2</v>
      </c>
    </row>
    <row r="161" spans="1:7" x14ac:dyDescent="0.25">
      <c r="A161" s="135" t="s">
        <v>641</v>
      </c>
      <c r="B161" s="135" t="s">
        <v>642</v>
      </c>
      <c r="C161" s="169">
        <v>0.99336611432269795</v>
      </c>
      <c r="D161" s="169">
        <v>0.93670508807006403</v>
      </c>
      <c r="E161" s="170"/>
      <c r="F161" s="169">
        <v>0.98957085371973397</v>
      </c>
    </row>
    <row r="162" spans="1:7" x14ac:dyDescent="0.25">
      <c r="A162" s="135" t="s">
        <v>643</v>
      </c>
      <c r="B162" s="135" t="s">
        <v>133</v>
      </c>
      <c r="C162" s="169">
        <v>0</v>
      </c>
      <c r="D162" s="169">
        <v>0</v>
      </c>
      <c r="E162" s="170"/>
      <c r="F162" s="169">
        <v>0</v>
      </c>
    </row>
    <row r="163" spans="1:7" outlineLevel="1" x14ac:dyDescent="0.25">
      <c r="A163" s="135" t="s">
        <v>644</v>
      </c>
      <c r="E163" s="130"/>
    </row>
    <row r="164" spans="1:7" outlineLevel="1" x14ac:dyDescent="0.25">
      <c r="A164" s="135" t="s">
        <v>645</v>
      </c>
      <c r="E164" s="130"/>
    </row>
    <row r="165" spans="1:7" outlineLevel="1" x14ac:dyDescent="0.25">
      <c r="A165" s="135" t="s">
        <v>646</v>
      </c>
      <c r="E165" s="130"/>
    </row>
    <row r="166" spans="1:7" outlineLevel="1" x14ac:dyDescent="0.25">
      <c r="A166" s="135" t="s">
        <v>647</v>
      </c>
      <c r="E166" s="130"/>
    </row>
    <row r="167" spans="1:7" outlineLevel="1" x14ac:dyDescent="0.25">
      <c r="A167" s="135" t="s">
        <v>648</v>
      </c>
      <c r="E167" s="130"/>
    </row>
    <row r="168" spans="1:7" outlineLevel="1" x14ac:dyDescent="0.25">
      <c r="A168" s="135" t="s">
        <v>649</v>
      </c>
      <c r="E168" s="130"/>
    </row>
    <row r="169" spans="1:7" ht="15" customHeight="1" x14ac:dyDescent="0.25">
      <c r="A169" s="146"/>
      <c r="B169" s="147" t="s">
        <v>650</v>
      </c>
      <c r="C169" s="146" t="s">
        <v>502</v>
      </c>
      <c r="D169" s="146" t="s">
        <v>503</v>
      </c>
      <c r="E169" s="153"/>
      <c r="F169" s="148" t="s">
        <v>470</v>
      </c>
      <c r="G169" s="148"/>
    </row>
    <row r="170" spans="1:7" x14ac:dyDescent="0.25">
      <c r="A170" s="135" t="s">
        <v>651</v>
      </c>
      <c r="B170" s="157" t="s">
        <v>652</v>
      </c>
      <c r="C170" s="169">
        <v>6.4217458305472E-2</v>
      </c>
      <c r="D170" s="169">
        <v>1.5883880678672E-2</v>
      </c>
      <c r="E170" s="170"/>
      <c r="F170" s="169">
        <v>6.0979985652765203E-2</v>
      </c>
    </row>
    <row r="171" spans="1:7" x14ac:dyDescent="0.25">
      <c r="A171" s="135" t="s">
        <v>653</v>
      </c>
      <c r="B171" s="157" t="s">
        <v>654</v>
      </c>
      <c r="C171" s="169">
        <v>5.0118489690012299E-2</v>
      </c>
      <c r="D171" s="169">
        <v>0.192358726011568</v>
      </c>
      <c r="E171" s="170"/>
      <c r="F171" s="169">
        <v>5.9646004469926801E-2</v>
      </c>
    </row>
    <row r="172" spans="1:7" x14ac:dyDescent="0.25">
      <c r="A172" s="135" t="s">
        <v>655</v>
      </c>
      <c r="B172" s="157" t="s">
        <v>656</v>
      </c>
      <c r="C172" s="169">
        <v>2.9071265533956701E-2</v>
      </c>
      <c r="D172" s="169">
        <v>0.15032593945549599</v>
      </c>
      <c r="E172" s="169"/>
      <c r="F172" s="169">
        <v>3.7193128431523698E-2</v>
      </c>
    </row>
    <row r="173" spans="1:7" x14ac:dyDescent="0.25">
      <c r="A173" s="135" t="s">
        <v>657</v>
      </c>
      <c r="B173" s="157" t="s">
        <v>658</v>
      </c>
      <c r="C173" s="169">
        <v>6.6299885097943004E-2</v>
      </c>
      <c r="D173" s="169">
        <v>8.2552273158962505E-2</v>
      </c>
      <c r="E173" s="169"/>
      <c r="F173" s="169">
        <v>6.7388500186504496E-2</v>
      </c>
    </row>
    <row r="174" spans="1:7" x14ac:dyDescent="0.25">
      <c r="A174" s="135" t="s">
        <v>659</v>
      </c>
      <c r="B174" s="157" t="s">
        <v>660</v>
      </c>
      <c r="C174" s="169">
        <v>0.79029290137261599</v>
      </c>
      <c r="D174" s="169">
        <v>0.55887918069530595</v>
      </c>
      <c r="E174" s="169"/>
      <c r="F174" s="169">
        <v>0.77479238125927197</v>
      </c>
    </row>
    <row r="175" spans="1:7" outlineLevel="1" x14ac:dyDescent="0.25">
      <c r="A175" s="135" t="s">
        <v>661</v>
      </c>
      <c r="B175" s="154"/>
      <c r="C175" s="169"/>
      <c r="D175" s="169"/>
      <c r="E175" s="169"/>
      <c r="F175" s="169"/>
    </row>
    <row r="176" spans="1:7" outlineLevel="1" x14ac:dyDescent="0.25">
      <c r="A176" s="135" t="s">
        <v>662</v>
      </c>
      <c r="B176" s="154"/>
      <c r="C176" s="169"/>
      <c r="D176" s="169"/>
      <c r="E176" s="169"/>
      <c r="F176" s="169"/>
    </row>
    <row r="177" spans="1:7" outlineLevel="1" x14ac:dyDescent="0.25">
      <c r="A177" s="135" t="s">
        <v>663</v>
      </c>
      <c r="B177" s="157"/>
      <c r="C177" s="169"/>
      <c r="D177" s="169"/>
      <c r="E177" s="169"/>
      <c r="F177" s="169"/>
    </row>
    <row r="178" spans="1:7" outlineLevel="1" x14ac:dyDescent="0.25">
      <c r="A178" s="135" t="s">
        <v>664</v>
      </c>
      <c r="B178" s="157"/>
      <c r="C178" s="169"/>
      <c r="D178" s="169"/>
      <c r="E178" s="169"/>
      <c r="F178" s="169"/>
    </row>
    <row r="179" spans="1:7" ht="15" customHeight="1" x14ac:dyDescent="0.25">
      <c r="A179" s="146"/>
      <c r="B179" s="147" t="s">
        <v>665</v>
      </c>
      <c r="C179" s="146" t="s">
        <v>502</v>
      </c>
      <c r="D179" s="146" t="s">
        <v>503</v>
      </c>
      <c r="E179" s="153"/>
      <c r="F179" s="148" t="s">
        <v>470</v>
      </c>
      <c r="G179" s="148"/>
    </row>
    <row r="180" spans="1:7" x14ac:dyDescent="0.25">
      <c r="A180" s="135" t="s">
        <v>666</v>
      </c>
      <c r="B180" s="135" t="s">
        <v>667</v>
      </c>
      <c r="C180" s="169">
        <v>2.6824816095947346E-4</v>
      </c>
      <c r="D180" s="169">
        <v>0</v>
      </c>
      <c r="E180" s="170"/>
      <c r="F180" s="169">
        <v>2.5028040173522145E-4</v>
      </c>
    </row>
    <row r="181" spans="1:7" outlineLevel="1" x14ac:dyDescent="0.25">
      <c r="A181" s="135" t="s">
        <v>668</v>
      </c>
      <c r="B181" s="158"/>
      <c r="C181" s="169"/>
      <c r="D181" s="169"/>
      <c r="E181" s="170"/>
      <c r="F181" s="169"/>
    </row>
    <row r="182" spans="1:7" outlineLevel="1" x14ac:dyDescent="0.25">
      <c r="A182" s="135" t="s">
        <v>669</v>
      </c>
      <c r="B182" s="158"/>
      <c r="C182" s="169"/>
      <c r="D182" s="169"/>
      <c r="E182" s="170"/>
      <c r="F182" s="169"/>
    </row>
    <row r="183" spans="1:7" outlineLevel="1" x14ac:dyDescent="0.25">
      <c r="A183" s="135" t="s">
        <v>670</v>
      </c>
      <c r="B183" s="158"/>
      <c r="C183" s="169"/>
      <c r="D183" s="169"/>
      <c r="E183" s="170"/>
      <c r="F183" s="169"/>
    </row>
    <row r="184" spans="1:7" outlineLevel="1" x14ac:dyDescent="0.25">
      <c r="A184" s="135" t="s">
        <v>671</v>
      </c>
      <c r="B184" s="158"/>
      <c r="C184" s="169"/>
      <c r="D184" s="169"/>
      <c r="E184" s="170"/>
      <c r="F184" s="169"/>
    </row>
    <row r="185" spans="1:7" ht="18.75" x14ac:dyDescent="0.25">
      <c r="A185" s="159"/>
      <c r="B185" s="160" t="s">
        <v>467</v>
      </c>
      <c r="C185" s="159"/>
      <c r="D185" s="159"/>
      <c r="E185" s="159"/>
      <c r="F185" s="161"/>
      <c r="G185" s="161"/>
    </row>
    <row r="186" spans="1:7" ht="15" customHeight="1" x14ac:dyDescent="0.25">
      <c r="A186" s="146"/>
      <c r="B186" s="147" t="s">
        <v>672</v>
      </c>
      <c r="C186" s="146" t="s">
        <v>673</v>
      </c>
      <c r="D186" s="146" t="s">
        <v>674</v>
      </c>
      <c r="E186" s="153"/>
      <c r="F186" s="146" t="s">
        <v>502</v>
      </c>
      <c r="G186" s="146" t="s">
        <v>675</v>
      </c>
    </row>
    <row r="187" spans="1:7" x14ac:dyDescent="0.25">
      <c r="A187" s="135" t="s">
        <v>676</v>
      </c>
      <c r="B187" s="156" t="s">
        <v>677</v>
      </c>
      <c r="C187" s="587">
        <f>(C214/D214)*1000</f>
        <v>2771.6704015865935</v>
      </c>
      <c r="E187" s="162"/>
      <c r="F187" s="163"/>
      <c r="G187" s="163"/>
    </row>
    <row r="188" spans="1:7" x14ac:dyDescent="0.25">
      <c r="A188" s="162"/>
      <c r="B188" s="164"/>
      <c r="C188" s="162"/>
      <c r="D188" s="162"/>
      <c r="E188" s="162"/>
      <c r="F188" s="163"/>
      <c r="G188" s="163"/>
    </row>
    <row r="189" spans="1:7" x14ac:dyDescent="0.25">
      <c r="B189" s="156" t="s">
        <v>678</v>
      </c>
      <c r="C189" s="162"/>
      <c r="D189" s="162"/>
      <c r="E189" s="162"/>
      <c r="F189" s="163"/>
      <c r="G189" s="163"/>
    </row>
    <row r="190" spans="1:7" x14ac:dyDescent="0.25">
      <c r="A190" s="135" t="s">
        <v>679</v>
      </c>
      <c r="B190" s="156" t="s">
        <v>2853</v>
      </c>
      <c r="C190" s="200">
        <v>6706.30916083999</v>
      </c>
      <c r="D190" s="203">
        <v>18130</v>
      </c>
      <c r="E190" s="162"/>
      <c r="F190" s="199">
        <f>IF($C$214=0,"",IF(C190="[for completion]","",IF(C190="","",C190/$C$214)))</f>
        <v>0.10783452826050141</v>
      </c>
      <c r="G190" s="199">
        <f>IF($D$214=0,"",IF(D190="[for completion]","",IF(D190="","",D190/$D$214)))</f>
        <v>0.80800427845619038</v>
      </c>
    </row>
    <row r="191" spans="1:7" x14ac:dyDescent="0.25">
      <c r="A191" s="135" t="s">
        <v>680</v>
      </c>
      <c r="B191" s="156" t="s">
        <v>2852</v>
      </c>
      <c r="C191" s="200">
        <v>5785.0146923100001</v>
      </c>
      <c r="D191" s="203">
        <v>1753</v>
      </c>
      <c r="E191" s="162"/>
      <c r="F191" s="199">
        <f t="shared" ref="F191:F213" si="1">IF($C$214=0,"",IF(C191="[for completion]","",IF(C191="","",C191/$C$214)))</f>
        <v>9.3020514766602599E-2</v>
      </c>
      <c r="G191" s="199">
        <f t="shared" ref="G191:G213" si="2">IF($D$214=0,"",IF(D191="[for completion]","",IF(D191="","",D191/$D$214)))</f>
        <v>7.8126392726624472E-2</v>
      </c>
    </row>
    <row r="192" spans="1:7" x14ac:dyDescent="0.25">
      <c r="A192" s="135" t="s">
        <v>681</v>
      </c>
      <c r="B192" s="156" t="s">
        <v>2851</v>
      </c>
      <c r="C192" s="200">
        <v>18691.99499612</v>
      </c>
      <c r="D192" s="203">
        <v>1917</v>
      </c>
      <c r="E192" s="162"/>
      <c r="F192" s="199">
        <f t="shared" si="1"/>
        <v>0.30055913235019815</v>
      </c>
      <c r="G192" s="199">
        <f t="shared" si="2"/>
        <v>8.5435422051876278E-2</v>
      </c>
    </row>
    <row r="193" spans="1:7" x14ac:dyDescent="0.25">
      <c r="A193" s="135" t="s">
        <v>682</v>
      </c>
      <c r="B193" s="156" t="s">
        <v>2850</v>
      </c>
      <c r="C193" s="200">
        <v>13001.843038430001</v>
      </c>
      <c r="D193" s="203">
        <v>429</v>
      </c>
      <c r="E193" s="162"/>
      <c r="F193" s="199">
        <f t="shared" si="1"/>
        <v>0.20906396900893423</v>
      </c>
      <c r="G193" s="199">
        <f t="shared" si="2"/>
        <v>1.9119351100811123E-2</v>
      </c>
    </row>
    <row r="194" spans="1:7" x14ac:dyDescent="0.25">
      <c r="A194" s="135" t="s">
        <v>683</v>
      </c>
      <c r="B194" s="156" t="s">
        <v>2850</v>
      </c>
      <c r="C194" s="200">
        <v>10949.95613237</v>
      </c>
      <c r="D194" s="203">
        <v>160</v>
      </c>
      <c r="E194" s="162"/>
      <c r="F194" s="199">
        <f t="shared" si="1"/>
        <v>0.17607052190528688</v>
      </c>
      <c r="G194" s="199">
        <f t="shared" si="2"/>
        <v>7.1307603173188343E-3</v>
      </c>
    </row>
    <row r="195" spans="1:7" x14ac:dyDescent="0.25">
      <c r="A195" s="135" t="s">
        <v>684</v>
      </c>
      <c r="B195" s="156" t="s">
        <v>2848</v>
      </c>
      <c r="C195" s="200">
        <v>7055.6224507300003</v>
      </c>
      <c r="D195" s="203">
        <v>49</v>
      </c>
      <c r="E195" s="162"/>
      <c r="F195" s="199">
        <f t="shared" si="1"/>
        <v>0.11345133370847675</v>
      </c>
      <c r="G195" s="199">
        <f t="shared" si="2"/>
        <v>2.1837953471788929E-3</v>
      </c>
    </row>
    <row r="196" spans="1:7" x14ac:dyDescent="0.25">
      <c r="A196" s="135" t="s">
        <v>685</v>
      </c>
      <c r="B196" s="156"/>
      <c r="C196" s="200"/>
      <c r="D196" s="203"/>
      <c r="E196" s="162"/>
      <c r="F196" s="199" t="str">
        <f t="shared" si="1"/>
        <v/>
      </c>
      <c r="G196" s="199" t="str">
        <f t="shared" si="2"/>
        <v/>
      </c>
    </row>
    <row r="197" spans="1:7" x14ac:dyDescent="0.25">
      <c r="A197" s="135" t="s">
        <v>686</v>
      </c>
      <c r="B197" s="156"/>
      <c r="C197" s="200"/>
      <c r="D197" s="203"/>
      <c r="E197" s="162"/>
      <c r="F197" s="199" t="str">
        <f t="shared" si="1"/>
        <v/>
      </c>
      <c r="G197" s="199" t="str">
        <f t="shared" si="2"/>
        <v/>
      </c>
    </row>
    <row r="198" spans="1:7" x14ac:dyDescent="0.25">
      <c r="A198" s="135" t="s">
        <v>687</v>
      </c>
      <c r="B198" s="156"/>
      <c r="C198" s="200"/>
      <c r="D198" s="203"/>
      <c r="E198" s="162"/>
      <c r="F198" s="199" t="str">
        <f t="shared" si="1"/>
        <v/>
      </c>
      <c r="G198" s="199" t="str">
        <f t="shared" si="2"/>
        <v/>
      </c>
    </row>
    <row r="199" spans="1:7" x14ac:dyDescent="0.25">
      <c r="A199" s="135" t="s">
        <v>688</v>
      </c>
      <c r="B199" s="156"/>
      <c r="C199" s="200"/>
      <c r="D199" s="203"/>
      <c r="E199" s="156"/>
      <c r="F199" s="199" t="str">
        <f t="shared" si="1"/>
        <v/>
      </c>
      <c r="G199" s="199" t="str">
        <f t="shared" si="2"/>
        <v/>
      </c>
    </row>
    <row r="200" spans="1:7" x14ac:dyDescent="0.25">
      <c r="A200" s="135" t="s">
        <v>689</v>
      </c>
      <c r="B200" s="156"/>
      <c r="C200" s="200"/>
      <c r="D200" s="203"/>
      <c r="E200" s="156"/>
      <c r="F200" s="199" t="str">
        <f t="shared" si="1"/>
        <v/>
      </c>
      <c r="G200" s="199" t="str">
        <f t="shared" si="2"/>
        <v/>
      </c>
    </row>
    <row r="201" spans="1:7" x14ac:dyDescent="0.25">
      <c r="A201" s="135" t="s">
        <v>690</v>
      </c>
      <c r="B201" s="156"/>
      <c r="C201" s="200"/>
      <c r="D201" s="203"/>
      <c r="E201" s="156"/>
      <c r="F201" s="199" t="str">
        <f t="shared" si="1"/>
        <v/>
      </c>
      <c r="G201" s="199" t="str">
        <f t="shared" si="2"/>
        <v/>
      </c>
    </row>
    <row r="202" spans="1:7" x14ac:dyDescent="0.25">
      <c r="A202" s="135" t="s">
        <v>691</v>
      </c>
      <c r="B202" s="156"/>
      <c r="C202" s="200"/>
      <c r="D202" s="203"/>
      <c r="E202" s="156"/>
      <c r="F202" s="199" t="str">
        <f t="shared" si="1"/>
        <v/>
      </c>
      <c r="G202" s="199" t="str">
        <f t="shared" si="2"/>
        <v/>
      </c>
    </row>
    <row r="203" spans="1:7" x14ac:dyDescent="0.25">
      <c r="A203" s="135" t="s">
        <v>692</v>
      </c>
      <c r="B203" s="156"/>
      <c r="C203" s="200"/>
      <c r="D203" s="203"/>
      <c r="E203" s="156"/>
      <c r="F203" s="199" t="str">
        <f t="shared" si="1"/>
        <v/>
      </c>
      <c r="G203" s="199" t="str">
        <f t="shared" si="2"/>
        <v/>
      </c>
    </row>
    <row r="204" spans="1:7" x14ac:dyDescent="0.25">
      <c r="A204" s="135" t="s">
        <v>693</v>
      </c>
      <c r="B204" s="156"/>
      <c r="C204" s="200"/>
      <c r="D204" s="203"/>
      <c r="E204" s="156"/>
      <c r="F204" s="199" t="str">
        <f t="shared" si="1"/>
        <v/>
      </c>
      <c r="G204" s="199" t="str">
        <f t="shared" si="2"/>
        <v/>
      </c>
    </row>
    <row r="205" spans="1:7" x14ac:dyDescent="0.25">
      <c r="A205" s="135" t="s">
        <v>694</v>
      </c>
      <c r="B205" s="156"/>
      <c r="C205" s="200"/>
      <c r="D205" s="203"/>
      <c r="F205" s="199" t="str">
        <f t="shared" si="1"/>
        <v/>
      </c>
      <c r="G205" s="199" t="str">
        <f t="shared" si="2"/>
        <v/>
      </c>
    </row>
    <row r="206" spans="1:7" x14ac:dyDescent="0.25">
      <c r="A206" s="135" t="s">
        <v>695</v>
      </c>
      <c r="B206" s="156"/>
      <c r="C206" s="200"/>
      <c r="D206" s="203"/>
      <c r="E206" s="151"/>
      <c r="F206" s="199" t="str">
        <f t="shared" si="1"/>
        <v/>
      </c>
      <c r="G206" s="199" t="str">
        <f t="shared" si="2"/>
        <v/>
      </c>
    </row>
    <row r="207" spans="1:7" x14ac:dyDescent="0.25">
      <c r="A207" s="135" t="s">
        <v>696</v>
      </c>
      <c r="B207" s="156"/>
      <c r="C207" s="200"/>
      <c r="D207" s="203"/>
      <c r="E207" s="151"/>
      <c r="F207" s="199" t="str">
        <f t="shared" si="1"/>
        <v/>
      </c>
      <c r="G207" s="199" t="str">
        <f t="shared" si="2"/>
        <v/>
      </c>
    </row>
    <row r="208" spans="1:7" x14ac:dyDescent="0.25">
      <c r="A208" s="135" t="s">
        <v>697</v>
      </c>
      <c r="B208" s="156"/>
      <c r="C208" s="200"/>
      <c r="D208" s="203"/>
      <c r="E208" s="151"/>
      <c r="F208" s="199" t="str">
        <f t="shared" si="1"/>
        <v/>
      </c>
      <c r="G208" s="199" t="str">
        <f t="shared" si="2"/>
        <v/>
      </c>
    </row>
    <row r="209" spans="1:7" x14ac:dyDescent="0.25">
      <c r="A209" s="135" t="s">
        <v>698</v>
      </c>
      <c r="B209" s="156"/>
      <c r="C209" s="200"/>
      <c r="D209" s="203"/>
      <c r="E209" s="151"/>
      <c r="F209" s="199" t="str">
        <f t="shared" si="1"/>
        <v/>
      </c>
      <c r="G209" s="199" t="str">
        <f t="shared" si="2"/>
        <v/>
      </c>
    </row>
    <row r="210" spans="1:7" x14ac:dyDescent="0.25">
      <c r="A210" s="135" t="s">
        <v>699</v>
      </c>
      <c r="B210" s="156"/>
      <c r="C210" s="200"/>
      <c r="D210" s="203"/>
      <c r="E210" s="151"/>
      <c r="F210" s="199" t="str">
        <f t="shared" si="1"/>
        <v/>
      </c>
      <c r="G210" s="199" t="str">
        <f t="shared" si="2"/>
        <v/>
      </c>
    </row>
    <row r="211" spans="1:7" x14ac:dyDescent="0.25">
      <c r="A211" s="135" t="s">
        <v>700</v>
      </c>
      <c r="B211" s="156"/>
      <c r="C211" s="200"/>
      <c r="D211" s="203"/>
      <c r="E211" s="151"/>
      <c r="F211" s="199" t="str">
        <f t="shared" si="1"/>
        <v/>
      </c>
      <c r="G211" s="199" t="str">
        <f t="shared" si="2"/>
        <v/>
      </c>
    </row>
    <row r="212" spans="1:7" x14ac:dyDescent="0.25">
      <c r="A212" s="135" t="s">
        <v>701</v>
      </c>
      <c r="B212" s="156"/>
      <c r="C212" s="200"/>
      <c r="D212" s="203"/>
      <c r="E212" s="151"/>
      <c r="F212" s="199" t="str">
        <f t="shared" si="1"/>
        <v/>
      </c>
      <c r="G212" s="199" t="str">
        <f t="shared" si="2"/>
        <v/>
      </c>
    </row>
    <row r="213" spans="1:7" x14ac:dyDescent="0.25">
      <c r="A213" s="135" t="s">
        <v>702</v>
      </c>
      <c r="B213" s="156"/>
      <c r="C213" s="200"/>
      <c r="D213" s="203"/>
      <c r="E213" s="151"/>
      <c r="F213" s="199" t="str">
        <f t="shared" si="1"/>
        <v/>
      </c>
      <c r="G213" s="199" t="str">
        <f t="shared" si="2"/>
        <v/>
      </c>
    </row>
    <row r="214" spans="1:7" x14ac:dyDescent="0.25">
      <c r="A214" s="135" t="s">
        <v>703</v>
      </c>
      <c r="B214" s="165" t="s">
        <v>135</v>
      </c>
      <c r="C214" s="206">
        <f>SUM(C190:C213)</f>
        <v>62190.740470799989</v>
      </c>
      <c r="D214" s="204">
        <f>SUM(D190:D213)</f>
        <v>22438</v>
      </c>
      <c r="E214" s="151"/>
      <c r="F214" s="205">
        <f>SUM(F190:F213)</f>
        <v>0.99999999999999989</v>
      </c>
      <c r="G214" s="205">
        <f>SUM(G190:G213)</f>
        <v>1</v>
      </c>
    </row>
    <row r="215" spans="1:7" ht="15" customHeight="1" x14ac:dyDescent="0.25">
      <c r="A215" s="146"/>
      <c r="B215" s="318" t="s">
        <v>704</v>
      </c>
      <c r="C215" s="146" t="s">
        <v>673</v>
      </c>
      <c r="D215" s="146" t="s">
        <v>674</v>
      </c>
      <c r="E215" s="153"/>
      <c r="F215" s="146" t="s">
        <v>502</v>
      </c>
      <c r="G215" s="146" t="s">
        <v>675</v>
      </c>
    </row>
    <row r="216" spans="1:7" x14ac:dyDescent="0.25">
      <c r="A216" s="135" t="s">
        <v>705</v>
      </c>
      <c r="B216" s="135" t="s">
        <v>706</v>
      </c>
      <c r="C216" s="586" t="s">
        <v>1229</v>
      </c>
      <c r="F216" s="202"/>
      <c r="G216" s="202"/>
    </row>
    <row r="217" spans="1:7" x14ac:dyDescent="0.25">
      <c r="F217" s="202"/>
      <c r="G217" s="202"/>
    </row>
    <row r="218" spans="1:7" x14ac:dyDescent="0.25">
      <c r="B218" s="156" t="s">
        <v>707</v>
      </c>
      <c r="F218" s="202"/>
      <c r="G218" s="202"/>
    </row>
    <row r="219" spans="1:7" x14ac:dyDescent="0.25">
      <c r="A219" s="135" t="s">
        <v>708</v>
      </c>
      <c r="B219" s="135" t="s">
        <v>709</v>
      </c>
      <c r="C219" s="586" t="s">
        <v>1229</v>
      </c>
      <c r="D219" s="586" t="s">
        <v>1229</v>
      </c>
      <c r="F219" s="199" t="str">
        <f t="shared" ref="F219:F233" si="3">IF($C$227=0,"",IF(C219="[for completion]","",C219/$C$227))</f>
        <v/>
      </c>
      <c r="G219" s="199" t="str">
        <f t="shared" ref="G219:G233" si="4">IF($D$227=0,"",IF(D219="[for completion]","",D219/$D$227))</f>
        <v/>
      </c>
    </row>
    <row r="220" spans="1:7" x14ac:dyDescent="0.25">
      <c r="A220" s="135" t="s">
        <v>710</v>
      </c>
      <c r="B220" s="135" t="s">
        <v>711</v>
      </c>
      <c r="C220" s="586" t="s">
        <v>1229</v>
      </c>
      <c r="D220" s="586" t="s">
        <v>1229</v>
      </c>
      <c r="F220" s="199" t="str">
        <f t="shared" si="3"/>
        <v/>
      </c>
      <c r="G220" s="199" t="str">
        <f t="shared" si="4"/>
        <v/>
      </c>
    </row>
    <row r="221" spans="1:7" x14ac:dyDescent="0.25">
      <c r="A221" s="135" t="s">
        <v>712</v>
      </c>
      <c r="B221" s="135" t="s">
        <v>713</v>
      </c>
      <c r="C221" s="586" t="s">
        <v>1229</v>
      </c>
      <c r="D221" s="586" t="s">
        <v>1229</v>
      </c>
      <c r="F221" s="199" t="str">
        <f t="shared" si="3"/>
        <v/>
      </c>
      <c r="G221" s="199" t="str">
        <f t="shared" si="4"/>
        <v/>
      </c>
    </row>
    <row r="222" spans="1:7" x14ac:dyDescent="0.25">
      <c r="A222" s="135" t="s">
        <v>714</v>
      </c>
      <c r="B222" s="135" t="s">
        <v>715</v>
      </c>
      <c r="C222" s="586" t="s">
        <v>1229</v>
      </c>
      <c r="D222" s="586" t="s">
        <v>1229</v>
      </c>
      <c r="F222" s="199" t="str">
        <f t="shared" si="3"/>
        <v/>
      </c>
      <c r="G222" s="199" t="str">
        <f t="shared" si="4"/>
        <v/>
      </c>
    </row>
    <row r="223" spans="1:7" x14ac:dyDescent="0.25">
      <c r="A223" s="135" t="s">
        <v>716</v>
      </c>
      <c r="B223" s="135" t="s">
        <v>717</v>
      </c>
      <c r="C223" s="586" t="s">
        <v>1229</v>
      </c>
      <c r="D223" s="586" t="s">
        <v>1229</v>
      </c>
      <c r="F223" s="199" t="str">
        <f t="shared" si="3"/>
        <v/>
      </c>
      <c r="G223" s="199" t="str">
        <f t="shared" si="4"/>
        <v/>
      </c>
    </row>
    <row r="224" spans="1:7" x14ac:dyDescent="0.25">
      <c r="A224" s="135" t="s">
        <v>718</v>
      </c>
      <c r="B224" s="135" t="s">
        <v>719</v>
      </c>
      <c r="C224" s="586" t="s">
        <v>1229</v>
      </c>
      <c r="D224" s="586" t="s">
        <v>1229</v>
      </c>
      <c r="F224" s="199" t="str">
        <f t="shared" si="3"/>
        <v/>
      </c>
      <c r="G224" s="199" t="str">
        <f t="shared" si="4"/>
        <v/>
      </c>
    </row>
    <row r="225" spans="1:7" x14ac:dyDescent="0.25">
      <c r="A225" s="135" t="s">
        <v>720</v>
      </c>
      <c r="B225" s="135" t="s">
        <v>721</v>
      </c>
      <c r="C225" s="586" t="s">
        <v>1229</v>
      </c>
      <c r="D225" s="586" t="s">
        <v>1229</v>
      </c>
      <c r="F225" s="199" t="str">
        <f t="shared" si="3"/>
        <v/>
      </c>
      <c r="G225" s="199" t="str">
        <f t="shared" si="4"/>
        <v/>
      </c>
    </row>
    <row r="226" spans="1:7" x14ac:dyDescent="0.25">
      <c r="A226" s="135" t="s">
        <v>722</v>
      </c>
      <c r="B226" s="135" t="s">
        <v>723</v>
      </c>
      <c r="C226" s="586" t="s">
        <v>1229</v>
      </c>
      <c r="D226" s="586" t="s">
        <v>1229</v>
      </c>
      <c r="F226" s="199" t="str">
        <f t="shared" si="3"/>
        <v/>
      </c>
      <c r="G226" s="199" t="str">
        <f t="shared" si="4"/>
        <v/>
      </c>
    </row>
    <row r="227" spans="1:7" x14ac:dyDescent="0.25">
      <c r="A227" s="135" t="s">
        <v>724</v>
      </c>
      <c r="B227" s="165" t="s">
        <v>135</v>
      </c>
      <c r="C227" s="200">
        <f>SUM(C219:C226)</f>
        <v>0</v>
      </c>
      <c r="D227" s="203">
        <f>SUM(D219:D226)</f>
        <v>0</v>
      </c>
      <c r="F227" s="169">
        <f>SUM(F219:F226)</f>
        <v>0</v>
      </c>
      <c r="G227" s="169">
        <f>SUM(G219:G226)</f>
        <v>0</v>
      </c>
    </row>
    <row r="228" spans="1:7" outlineLevel="1" x14ac:dyDescent="0.25">
      <c r="A228" s="135" t="s">
        <v>725</v>
      </c>
      <c r="B228" s="152" t="s">
        <v>726</v>
      </c>
      <c r="C228" s="200"/>
      <c r="D228" s="203"/>
      <c r="F228" s="199" t="str">
        <f t="shared" si="3"/>
        <v/>
      </c>
      <c r="G228" s="199" t="str">
        <f t="shared" si="4"/>
        <v/>
      </c>
    </row>
    <row r="229" spans="1:7" outlineLevel="1" x14ac:dyDescent="0.25">
      <c r="A229" s="135" t="s">
        <v>727</v>
      </c>
      <c r="B229" s="152" t="s">
        <v>728</v>
      </c>
      <c r="C229" s="200"/>
      <c r="D229" s="203"/>
      <c r="F229" s="199" t="str">
        <f t="shared" si="3"/>
        <v/>
      </c>
      <c r="G229" s="199" t="str">
        <f t="shared" si="4"/>
        <v/>
      </c>
    </row>
    <row r="230" spans="1:7" outlineLevel="1" x14ac:dyDescent="0.25">
      <c r="A230" s="135" t="s">
        <v>729</v>
      </c>
      <c r="B230" s="152" t="s">
        <v>730</v>
      </c>
      <c r="C230" s="200"/>
      <c r="D230" s="203"/>
      <c r="F230" s="199" t="str">
        <f t="shared" si="3"/>
        <v/>
      </c>
      <c r="G230" s="199" t="str">
        <f t="shared" si="4"/>
        <v/>
      </c>
    </row>
    <row r="231" spans="1:7" outlineLevel="1" x14ac:dyDescent="0.25">
      <c r="A231" s="135" t="s">
        <v>731</v>
      </c>
      <c r="B231" s="152" t="s">
        <v>732</v>
      </c>
      <c r="C231" s="200"/>
      <c r="D231" s="203"/>
      <c r="F231" s="199" t="str">
        <f t="shared" si="3"/>
        <v/>
      </c>
      <c r="G231" s="199" t="str">
        <f t="shared" si="4"/>
        <v/>
      </c>
    </row>
    <row r="232" spans="1:7" outlineLevel="1" x14ac:dyDescent="0.25">
      <c r="A232" s="135" t="s">
        <v>733</v>
      </c>
      <c r="B232" s="152" t="s">
        <v>734</v>
      </c>
      <c r="C232" s="200"/>
      <c r="D232" s="203"/>
      <c r="F232" s="199" t="str">
        <f t="shared" si="3"/>
        <v/>
      </c>
      <c r="G232" s="199" t="str">
        <f t="shared" si="4"/>
        <v/>
      </c>
    </row>
    <row r="233" spans="1:7" outlineLevel="1" x14ac:dyDescent="0.25">
      <c r="A233" s="135" t="s">
        <v>735</v>
      </c>
      <c r="B233" s="152" t="s">
        <v>736</v>
      </c>
      <c r="C233" s="200"/>
      <c r="D233" s="203"/>
      <c r="F233" s="199" t="str">
        <f t="shared" si="3"/>
        <v/>
      </c>
      <c r="G233" s="199" t="str">
        <f t="shared" si="4"/>
        <v/>
      </c>
    </row>
    <row r="234" spans="1:7" outlineLevel="1" x14ac:dyDescent="0.25">
      <c r="A234" s="135" t="s">
        <v>737</v>
      </c>
      <c r="B234" s="152"/>
      <c r="F234" s="199"/>
      <c r="G234" s="199"/>
    </row>
    <row r="235" spans="1:7" outlineLevel="1" x14ac:dyDescent="0.25">
      <c r="A235" s="135" t="s">
        <v>738</v>
      </c>
      <c r="B235" s="152"/>
      <c r="F235" s="199"/>
      <c r="G235" s="199"/>
    </row>
    <row r="236" spans="1:7" outlineLevel="1" x14ac:dyDescent="0.25">
      <c r="A236" s="135" t="s">
        <v>739</v>
      </c>
      <c r="B236" s="152"/>
      <c r="F236" s="199"/>
      <c r="G236" s="199"/>
    </row>
    <row r="237" spans="1:7" ht="15" customHeight="1" x14ac:dyDescent="0.25">
      <c r="A237" s="146"/>
      <c r="B237" s="318" t="s">
        <v>740</v>
      </c>
      <c r="C237" s="146" t="s">
        <v>673</v>
      </c>
      <c r="D237" s="146" t="s">
        <v>674</v>
      </c>
      <c r="E237" s="153"/>
      <c r="F237" s="146" t="s">
        <v>502</v>
      </c>
      <c r="G237" s="146" t="s">
        <v>675</v>
      </c>
    </row>
    <row r="238" spans="1:7" x14ac:dyDescent="0.25">
      <c r="A238" s="135" t="s">
        <v>741</v>
      </c>
      <c r="B238" s="135" t="s">
        <v>706</v>
      </c>
      <c r="C238" s="169">
        <v>0.59270639670870495</v>
      </c>
      <c r="F238" s="202"/>
      <c r="G238" s="202"/>
    </row>
    <row r="239" spans="1:7" x14ac:dyDescent="0.25">
      <c r="F239" s="202"/>
      <c r="G239" s="202"/>
    </row>
    <row r="240" spans="1:7" x14ac:dyDescent="0.25">
      <c r="B240" s="156" t="s">
        <v>707</v>
      </c>
      <c r="F240" s="202"/>
      <c r="G240" s="202"/>
    </row>
    <row r="241" spans="1:7" x14ac:dyDescent="0.25">
      <c r="A241" s="135" t="s">
        <v>742</v>
      </c>
      <c r="B241" s="135" t="s">
        <v>709</v>
      </c>
      <c r="C241" s="200">
        <v>53612.985032864701</v>
      </c>
      <c r="D241" s="203" t="s">
        <v>1229</v>
      </c>
      <c r="F241" s="199">
        <f>IF($C$249=0,"",IF(C241="[Mark as ND1 if not relevant]","",C241/$C$249))</f>
        <v>0.86207391245603193</v>
      </c>
      <c r="G241" s="199" t="str">
        <f>IF($D$249=0,"",IF(D241="[Mark as ND1 if not relevant]","",D241/$D$249))</f>
        <v/>
      </c>
    </row>
    <row r="242" spans="1:7" x14ac:dyDescent="0.25">
      <c r="A242" s="135" t="s">
        <v>743</v>
      </c>
      <c r="B242" s="135" t="s">
        <v>711</v>
      </c>
      <c r="C242" s="200">
        <v>3971.59676785599</v>
      </c>
      <c r="D242" s="203" t="s">
        <v>1229</v>
      </c>
      <c r="F242" s="199">
        <f t="shared" ref="F242:F248" si="5">IF($C$249=0,"",IF(C242="[Mark as ND1 if not relevant]","",C242/$C$249))</f>
        <v>6.3861580590309469E-2</v>
      </c>
      <c r="G242" s="199" t="str">
        <f t="shared" ref="G242:G248" si="6">IF($D$249=0,"",IF(D242="[Mark as ND1 if not relevant]","",D242/$D$249))</f>
        <v/>
      </c>
    </row>
    <row r="243" spans="1:7" x14ac:dyDescent="0.25">
      <c r="A243" s="135" t="s">
        <v>744</v>
      </c>
      <c r="B243" s="135" t="s">
        <v>713</v>
      </c>
      <c r="C243" s="200">
        <v>2642.7478478796802</v>
      </c>
      <c r="D243" s="203" t="s">
        <v>1229</v>
      </c>
      <c r="F243" s="199">
        <f t="shared" si="5"/>
        <v>4.2494257230031737E-2</v>
      </c>
      <c r="G243" s="199" t="str">
        <f t="shared" si="6"/>
        <v/>
      </c>
    </row>
    <row r="244" spans="1:7" x14ac:dyDescent="0.25">
      <c r="A244" s="135" t="s">
        <v>745</v>
      </c>
      <c r="B244" s="135" t="s">
        <v>715</v>
      </c>
      <c r="C244" s="200">
        <v>1271.0525701239301</v>
      </c>
      <c r="D244" s="203" t="s">
        <v>1229</v>
      </c>
      <c r="F244" s="199">
        <f t="shared" si="5"/>
        <v>2.0437982727362469E-2</v>
      </c>
      <c r="G244" s="199" t="str">
        <f t="shared" si="6"/>
        <v/>
      </c>
    </row>
    <row r="245" spans="1:7" x14ac:dyDescent="0.25">
      <c r="A245" s="135" t="s">
        <v>746</v>
      </c>
      <c r="B245" s="135" t="s">
        <v>717</v>
      </c>
      <c r="C245" s="200">
        <v>276.05468168859102</v>
      </c>
      <c r="D245" s="203" t="s">
        <v>1229</v>
      </c>
      <c r="F245" s="199">
        <f t="shared" si="5"/>
        <v>4.4388414364394555E-3</v>
      </c>
      <c r="G245" s="199" t="str">
        <f t="shared" si="6"/>
        <v/>
      </c>
    </row>
    <row r="246" spans="1:7" x14ac:dyDescent="0.25">
      <c r="A246" s="135" t="s">
        <v>747</v>
      </c>
      <c r="B246" s="135" t="s">
        <v>719</v>
      </c>
      <c r="C246" s="200">
        <v>212.74846889390301</v>
      </c>
      <c r="D246" s="203" t="s">
        <v>1229</v>
      </c>
      <c r="F246" s="199">
        <f t="shared" si="5"/>
        <v>3.4209045595198695E-3</v>
      </c>
      <c r="G246" s="199" t="str">
        <f t="shared" si="6"/>
        <v/>
      </c>
    </row>
    <row r="247" spans="1:7" x14ac:dyDescent="0.25">
      <c r="A247" s="135" t="s">
        <v>748</v>
      </c>
      <c r="B247" s="135" t="s">
        <v>721</v>
      </c>
      <c r="C247" s="200">
        <v>135.49058316110299</v>
      </c>
      <c r="D247" s="203" t="s">
        <v>1229</v>
      </c>
      <c r="F247" s="199">
        <f t="shared" si="5"/>
        <v>2.1786307375916743E-3</v>
      </c>
      <c r="G247" s="199" t="str">
        <f t="shared" si="6"/>
        <v/>
      </c>
    </row>
    <row r="248" spans="1:7" x14ac:dyDescent="0.25">
      <c r="A248" s="135" t="s">
        <v>749</v>
      </c>
      <c r="B248" s="135" t="s">
        <v>723</v>
      </c>
      <c r="C248" s="200">
        <v>68.029807462067694</v>
      </c>
      <c r="D248" s="203" t="s">
        <v>1229</v>
      </c>
      <c r="F248" s="199">
        <f t="shared" si="5"/>
        <v>1.0938902627134989E-3</v>
      </c>
      <c r="G248" s="199" t="str">
        <f t="shared" si="6"/>
        <v/>
      </c>
    </row>
    <row r="249" spans="1:7" x14ac:dyDescent="0.25">
      <c r="A249" s="135" t="s">
        <v>750</v>
      </c>
      <c r="B249" s="165" t="s">
        <v>135</v>
      </c>
      <c r="C249" s="200">
        <f>SUM(C241:C248)</f>
        <v>62190.705759929959</v>
      </c>
      <c r="D249" s="203">
        <f>SUM(D241:D248)</f>
        <v>0</v>
      </c>
      <c r="F249" s="169">
        <f>SUM(F241:F248)</f>
        <v>1.0000000000000002</v>
      </c>
      <c r="G249" s="169">
        <f>SUM(G241:G248)</f>
        <v>0</v>
      </c>
    </row>
    <row r="250" spans="1:7" outlineLevel="1" x14ac:dyDescent="0.25">
      <c r="A250" s="135" t="s">
        <v>751</v>
      </c>
      <c r="B250" s="152" t="s">
        <v>726</v>
      </c>
      <c r="C250" s="200"/>
      <c r="D250" s="203"/>
      <c r="F250" s="199">
        <f t="shared" ref="F250:F255" si="7">IF($C$249=0,"",IF(C250="[for completion]","",C250/$C$249))</f>
        <v>0</v>
      </c>
      <c r="G250" s="199" t="str">
        <f t="shared" ref="G250:G255" si="8">IF($D$249=0,"",IF(D250="[for completion]","",D250/$D$249))</f>
        <v/>
      </c>
    </row>
    <row r="251" spans="1:7" outlineLevel="1" x14ac:dyDescent="0.25">
      <c r="A251" s="135" t="s">
        <v>752</v>
      </c>
      <c r="B251" s="152" t="s">
        <v>728</v>
      </c>
      <c r="C251" s="200"/>
      <c r="D251" s="203"/>
      <c r="F251" s="199">
        <f t="shared" si="7"/>
        <v>0</v>
      </c>
      <c r="G251" s="199" t="str">
        <f t="shared" si="8"/>
        <v/>
      </c>
    </row>
    <row r="252" spans="1:7" outlineLevel="1" x14ac:dyDescent="0.25">
      <c r="A252" s="135" t="s">
        <v>753</v>
      </c>
      <c r="B252" s="152" t="s">
        <v>730</v>
      </c>
      <c r="C252" s="200"/>
      <c r="D252" s="203"/>
      <c r="F252" s="199">
        <f t="shared" si="7"/>
        <v>0</v>
      </c>
      <c r="G252" s="199" t="str">
        <f t="shared" si="8"/>
        <v/>
      </c>
    </row>
    <row r="253" spans="1:7" outlineLevel="1" x14ac:dyDescent="0.25">
      <c r="A253" s="135" t="s">
        <v>754</v>
      </c>
      <c r="B253" s="152" t="s">
        <v>732</v>
      </c>
      <c r="C253" s="200"/>
      <c r="D253" s="203"/>
      <c r="F253" s="199">
        <f t="shared" si="7"/>
        <v>0</v>
      </c>
      <c r="G253" s="199" t="str">
        <f t="shared" si="8"/>
        <v/>
      </c>
    </row>
    <row r="254" spans="1:7" outlineLevel="1" x14ac:dyDescent="0.25">
      <c r="A254" s="135" t="s">
        <v>755</v>
      </c>
      <c r="B254" s="152" t="s">
        <v>734</v>
      </c>
      <c r="C254" s="200"/>
      <c r="D254" s="203"/>
      <c r="F254" s="199">
        <f t="shared" si="7"/>
        <v>0</v>
      </c>
      <c r="G254" s="199" t="str">
        <f t="shared" si="8"/>
        <v/>
      </c>
    </row>
    <row r="255" spans="1:7" outlineLevel="1" x14ac:dyDescent="0.25">
      <c r="A255" s="135" t="s">
        <v>756</v>
      </c>
      <c r="B255" s="152" t="s">
        <v>736</v>
      </c>
      <c r="C255" s="200"/>
      <c r="D255" s="203"/>
      <c r="F255" s="199">
        <f t="shared" si="7"/>
        <v>0</v>
      </c>
      <c r="G255" s="199" t="str">
        <f t="shared" si="8"/>
        <v/>
      </c>
    </row>
    <row r="256" spans="1:7" outlineLevel="1" x14ac:dyDescent="0.25">
      <c r="A256" s="135" t="s">
        <v>757</v>
      </c>
      <c r="B256" s="152"/>
      <c r="F256" s="149"/>
      <c r="G256" s="149"/>
    </row>
    <row r="257" spans="1:14" outlineLevel="1" x14ac:dyDescent="0.25">
      <c r="A257" s="135" t="s">
        <v>758</v>
      </c>
      <c r="B257" s="152"/>
      <c r="F257" s="149"/>
      <c r="G257" s="149"/>
    </row>
    <row r="258" spans="1:14" outlineLevel="1" x14ac:dyDescent="0.25">
      <c r="A258" s="135" t="s">
        <v>759</v>
      </c>
      <c r="B258" s="152"/>
      <c r="F258" s="149"/>
      <c r="G258" s="149"/>
    </row>
    <row r="259" spans="1:14" ht="15" customHeight="1" x14ac:dyDescent="0.25">
      <c r="A259" s="146"/>
      <c r="B259" s="318" t="s">
        <v>760</v>
      </c>
      <c r="C259" s="146" t="s">
        <v>502</v>
      </c>
      <c r="D259" s="146"/>
      <c r="E259" s="153"/>
      <c r="F259" s="146"/>
      <c r="G259" s="146"/>
    </row>
    <row r="260" spans="1:14" x14ac:dyDescent="0.25">
      <c r="A260" s="135" t="s">
        <v>761</v>
      </c>
      <c r="B260" s="135" t="s">
        <v>762</v>
      </c>
      <c r="C260" s="169">
        <v>5.7705244095220702E-2</v>
      </c>
      <c r="E260" s="151"/>
      <c r="F260" s="151"/>
      <c r="G260" s="151"/>
    </row>
    <row r="261" spans="1:14" x14ac:dyDescent="0.25">
      <c r="A261" s="135" t="s">
        <v>763</v>
      </c>
      <c r="B261" s="135" t="s">
        <v>764</v>
      </c>
      <c r="C261" s="169">
        <v>2.3386124258849899E-3</v>
      </c>
      <c r="E261" s="151"/>
      <c r="F261" s="151"/>
    </row>
    <row r="262" spans="1:14" x14ac:dyDescent="0.25">
      <c r="A262" s="135" t="s">
        <v>765</v>
      </c>
      <c r="B262" s="135" t="s">
        <v>766</v>
      </c>
      <c r="C262" s="169">
        <v>0</v>
      </c>
      <c r="E262" s="151"/>
      <c r="F262" s="151"/>
    </row>
    <row r="263" spans="1:14" s="259" customFormat="1" x14ac:dyDescent="0.25">
      <c r="A263" s="260" t="s">
        <v>767</v>
      </c>
      <c r="B263" s="260" t="s">
        <v>2499</v>
      </c>
      <c r="C263" s="261">
        <v>0.85905685696948098</v>
      </c>
      <c r="D263" s="260"/>
      <c r="E263" s="225"/>
      <c r="F263" s="225"/>
      <c r="G263" s="258"/>
    </row>
    <row r="264" spans="1:14" x14ac:dyDescent="0.25">
      <c r="A264" s="260" t="s">
        <v>1413</v>
      </c>
      <c r="B264" s="156" t="s">
        <v>1405</v>
      </c>
      <c r="C264" s="169">
        <v>0</v>
      </c>
      <c r="D264" s="162"/>
      <c r="E264" s="162"/>
      <c r="F264" s="163"/>
      <c r="G264" s="163"/>
      <c r="H264" s="130"/>
      <c r="I264" s="135"/>
      <c r="J264" s="135"/>
      <c r="K264" s="135"/>
      <c r="L264" s="130"/>
      <c r="M264" s="130"/>
      <c r="N264" s="130"/>
    </row>
    <row r="265" spans="1:14" x14ac:dyDescent="0.25">
      <c r="A265" s="260" t="s">
        <v>2500</v>
      </c>
      <c r="B265" s="135" t="s">
        <v>133</v>
      </c>
      <c r="C265" s="169">
        <f>C266+C270</f>
        <v>8.0899286509416996E-2</v>
      </c>
      <c r="E265" s="151"/>
      <c r="F265" s="151"/>
    </row>
    <row r="266" spans="1:14" outlineLevel="1" x14ac:dyDescent="0.25">
      <c r="A266" s="135" t="s">
        <v>768</v>
      </c>
      <c r="B266" s="152" t="s">
        <v>770</v>
      </c>
      <c r="C266" s="207">
        <v>1.9422087847581399E-2</v>
      </c>
      <c r="E266" s="151"/>
      <c r="F266" s="151"/>
    </row>
    <row r="267" spans="1:14" outlineLevel="1" x14ac:dyDescent="0.25">
      <c r="A267" s="260" t="s">
        <v>769</v>
      </c>
      <c r="B267" s="152" t="s">
        <v>772</v>
      </c>
      <c r="C267" s="169"/>
      <c r="E267" s="151"/>
      <c r="F267" s="151"/>
    </row>
    <row r="268" spans="1:14" outlineLevel="1" x14ac:dyDescent="0.25">
      <c r="A268" s="260" t="s">
        <v>771</v>
      </c>
      <c r="B268" s="152" t="s">
        <v>774</v>
      </c>
      <c r="C268" s="169"/>
      <c r="E268" s="151"/>
      <c r="F268" s="151"/>
    </row>
    <row r="269" spans="1:14" outlineLevel="1" x14ac:dyDescent="0.25">
      <c r="A269" s="260" t="s">
        <v>773</v>
      </c>
      <c r="B269" s="152" t="s">
        <v>776</v>
      </c>
      <c r="C269" s="169"/>
      <c r="E269" s="151"/>
      <c r="F269" s="151"/>
    </row>
    <row r="270" spans="1:14" outlineLevel="1" x14ac:dyDescent="0.25">
      <c r="A270" s="260" t="s">
        <v>775</v>
      </c>
      <c r="B270" s="152" t="s">
        <v>3008</v>
      </c>
      <c r="C270" s="169">
        <v>6.1477198661835597E-2</v>
      </c>
      <c r="E270" s="151"/>
      <c r="F270" s="151"/>
    </row>
    <row r="271" spans="1:14" outlineLevel="1" x14ac:dyDescent="0.25">
      <c r="A271" s="260" t="s">
        <v>777</v>
      </c>
      <c r="B271" s="152" t="s">
        <v>137</v>
      </c>
      <c r="C271" s="169"/>
      <c r="E271" s="151"/>
      <c r="F271" s="151"/>
    </row>
    <row r="272" spans="1:14" outlineLevel="1" x14ac:dyDescent="0.25">
      <c r="A272" s="260" t="s">
        <v>778</v>
      </c>
      <c r="B272" s="152" t="s">
        <v>137</v>
      </c>
      <c r="C272" s="169"/>
      <c r="E272" s="151"/>
      <c r="F272" s="151"/>
    </row>
    <row r="273" spans="1:7" outlineLevel="1" x14ac:dyDescent="0.25">
      <c r="A273" s="260" t="s">
        <v>779</v>
      </c>
      <c r="B273" s="152" t="s">
        <v>137</v>
      </c>
      <c r="C273" s="169"/>
      <c r="E273" s="151"/>
      <c r="F273" s="151"/>
    </row>
    <row r="274" spans="1:7" outlineLevel="1" x14ac:dyDescent="0.25">
      <c r="A274" s="260" t="s">
        <v>780</v>
      </c>
      <c r="B274" s="152" t="s">
        <v>137</v>
      </c>
      <c r="C274" s="169"/>
      <c r="E274" s="151"/>
      <c r="F274" s="151"/>
    </row>
    <row r="275" spans="1:7" outlineLevel="1" x14ac:dyDescent="0.25">
      <c r="A275" s="260" t="s">
        <v>781</v>
      </c>
      <c r="B275" s="152" t="s">
        <v>137</v>
      </c>
      <c r="C275" s="169"/>
      <c r="E275" s="151"/>
      <c r="F275" s="151"/>
    </row>
    <row r="276" spans="1:7" ht="15" customHeight="1" x14ac:dyDescent="0.25">
      <c r="A276" s="146"/>
      <c r="B276" s="318" t="s">
        <v>782</v>
      </c>
      <c r="C276" s="146" t="s">
        <v>502</v>
      </c>
      <c r="D276" s="146"/>
      <c r="E276" s="153"/>
      <c r="F276" s="146"/>
      <c r="G276" s="148"/>
    </row>
    <row r="277" spans="1:7" x14ac:dyDescent="0.25">
      <c r="A277" s="135" t="s">
        <v>7</v>
      </c>
      <c r="B277" s="135" t="s">
        <v>1406</v>
      </c>
      <c r="C277" s="169">
        <v>1</v>
      </c>
      <c r="E277" s="130"/>
      <c r="F277" s="130"/>
    </row>
    <row r="278" spans="1:7" x14ac:dyDescent="0.25">
      <c r="A278" s="135" t="s">
        <v>783</v>
      </c>
      <c r="B278" s="135" t="s">
        <v>784</v>
      </c>
      <c r="C278" s="169">
        <v>0</v>
      </c>
      <c r="E278" s="130"/>
      <c r="F278" s="130"/>
    </row>
    <row r="279" spans="1:7" x14ac:dyDescent="0.25">
      <c r="A279" s="135" t="s">
        <v>785</v>
      </c>
      <c r="B279" s="135" t="s">
        <v>133</v>
      </c>
      <c r="C279" s="169">
        <v>0</v>
      </c>
      <c r="E279" s="130"/>
      <c r="F279" s="130"/>
    </row>
    <row r="280" spans="1:7" outlineLevel="1" x14ac:dyDescent="0.25">
      <c r="A280" s="135" t="s">
        <v>786</v>
      </c>
      <c r="C280" s="169"/>
      <c r="E280" s="130"/>
      <c r="F280" s="130"/>
    </row>
    <row r="281" spans="1:7" outlineLevel="1" x14ac:dyDescent="0.25">
      <c r="A281" s="135" t="s">
        <v>787</v>
      </c>
      <c r="C281" s="169"/>
      <c r="E281" s="130"/>
      <c r="F281" s="130"/>
    </row>
    <row r="282" spans="1:7" outlineLevel="1" x14ac:dyDescent="0.25">
      <c r="A282" s="135" t="s">
        <v>788</v>
      </c>
      <c r="C282" s="169"/>
      <c r="E282" s="130"/>
      <c r="F282" s="130"/>
    </row>
    <row r="283" spans="1:7" outlineLevel="1" x14ac:dyDescent="0.25">
      <c r="A283" s="135" t="s">
        <v>789</v>
      </c>
      <c r="C283" s="169"/>
      <c r="E283" s="130"/>
      <c r="F283" s="130"/>
    </row>
    <row r="284" spans="1:7" outlineLevel="1" x14ac:dyDescent="0.25">
      <c r="A284" s="135" t="s">
        <v>790</v>
      </c>
      <c r="C284" s="169"/>
      <c r="E284" s="130"/>
      <c r="F284" s="130"/>
    </row>
    <row r="285" spans="1:7" outlineLevel="1" x14ac:dyDescent="0.25">
      <c r="A285" s="135" t="s">
        <v>791</v>
      </c>
      <c r="C285" s="169"/>
      <c r="E285" s="130"/>
      <c r="F285" s="130"/>
    </row>
    <row r="286" spans="1:7" s="209" customFormat="1" x14ac:dyDescent="0.25">
      <c r="A286" s="147"/>
      <c r="B286" s="147" t="s">
        <v>2609</v>
      </c>
      <c r="C286" s="147" t="s">
        <v>100</v>
      </c>
      <c r="D286" s="147" t="s">
        <v>1673</v>
      </c>
      <c r="E286" s="147"/>
      <c r="F286" s="147" t="s">
        <v>502</v>
      </c>
      <c r="G286" s="147" t="s">
        <v>1932</v>
      </c>
    </row>
    <row r="287" spans="1:7" s="209" customFormat="1" x14ac:dyDescent="0.25">
      <c r="A287" s="327" t="s">
        <v>2032</v>
      </c>
      <c r="B287" s="328" t="s">
        <v>2789</v>
      </c>
      <c r="C287" s="240">
        <v>4355.3422277700001</v>
      </c>
      <c r="D287" s="247">
        <v>124</v>
      </c>
      <c r="E287" s="249"/>
      <c r="F287" s="239">
        <f>IF($C$305=0,"",IF(C287="[For completion]","",C287/$C$305))</f>
        <v>7.0032043768446656E-2</v>
      </c>
      <c r="G287" s="239">
        <f>IF($D$305=0,"",IF(D287="[For completion]","",D287/$D$305))</f>
        <v>7.5840978593272167E-3</v>
      </c>
    </row>
    <row r="288" spans="1:7" s="209" customFormat="1" x14ac:dyDescent="0.25">
      <c r="A288" s="327" t="s">
        <v>2033</v>
      </c>
      <c r="B288" s="328" t="s">
        <v>3010</v>
      </c>
      <c r="C288" s="240">
        <v>3576.9948068499998</v>
      </c>
      <c r="D288" s="247">
        <v>179</v>
      </c>
      <c r="E288" s="249"/>
      <c r="F288" s="239">
        <f t="shared" ref="F288:F304" si="9">IF($C$305=0,"",IF(C288="[For completion]","",C288/$C$305))</f>
        <v>5.751654950915016E-2</v>
      </c>
      <c r="G288" s="239">
        <f t="shared" ref="G288:G304" si="10">IF($D$305=0,"",IF(D288="[For completion]","",D288/$D$305))</f>
        <v>1.0948012232415903E-2</v>
      </c>
    </row>
    <row r="289" spans="1:7" s="209" customFormat="1" x14ac:dyDescent="0.25">
      <c r="A289" s="327" t="s">
        <v>2034</v>
      </c>
      <c r="B289" s="328" t="s">
        <v>3011</v>
      </c>
      <c r="C289" s="240">
        <v>7583.4208541899998</v>
      </c>
      <c r="D289" s="247">
        <v>937</v>
      </c>
      <c r="E289" s="249"/>
      <c r="F289" s="239">
        <f t="shared" si="9"/>
        <v>0.121938170045275</v>
      </c>
      <c r="G289" s="239">
        <f t="shared" si="10"/>
        <v>5.7308868501529053E-2</v>
      </c>
    </row>
    <row r="290" spans="1:7" s="209" customFormat="1" x14ac:dyDescent="0.25">
      <c r="A290" s="327" t="s">
        <v>2035</v>
      </c>
      <c r="B290" s="328" t="s">
        <v>3012</v>
      </c>
      <c r="C290" s="240">
        <v>5781.9507332200101</v>
      </c>
      <c r="D290" s="247">
        <v>861</v>
      </c>
      <c r="E290" s="249"/>
      <c r="F290" s="239">
        <f t="shared" si="9"/>
        <v>9.2971299530505994E-2</v>
      </c>
      <c r="G290" s="239">
        <f t="shared" si="10"/>
        <v>5.2660550458715594E-2</v>
      </c>
    </row>
    <row r="291" spans="1:7" s="209" customFormat="1" x14ac:dyDescent="0.25">
      <c r="A291" s="327" t="s">
        <v>2036</v>
      </c>
      <c r="B291" s="328" t="s">
        <v>3013</v>
      </c>
      <c r="C291" s="240">
        <v>1396.28079026</v>
      </c>
      <c r="D291" s="247">
        <v>352</v>
      </c>
      <c r="E291" s="249"/>
      <c r="F291" s="239">
        <f t="shared" si="9"/>
        <v>2.2451599048416607E-2</v>
      </c>
      <c r="G291" s="239">
        <f t="shared" si="10"/>
        <v>2.1529051987767583E-2</v>
      </c>
    </row>
    <row r="292" spans="1:7" s="209" customFormat="1" x14ac:dyDescent="0.25">
      <c r="A292" s="327" t="s">
        <v>2037</v>
      </c>
      <c r="B292" s="328" t="s">
        <v>3014</v>
      </c>
      <c r="C292" s="240">
        <v>381.84153702999998</v>
      </c>
      <c r="D292" s="247">
        <v>157</v>
      </c>
      <c r="E292" s="249"/>
      <c r="F292" s="239">
        <f t="shared" si="9"/>
        <v>6.1398489109288122E-3</v>
      </c>
      <c r="G292" s="239">
        <f t="shared" si="10"/>
        <v>9.6024464831804286E-3</v>
      </c>
    </row>
    <row r="293" spans="1:7" s="209" customFormat="1" x14ac:dyDescent="0.25">
      <c r="A293" s="327" t="s">
        <v>2038</v>
      </c>
      <c r="B293" s="328" t="s">
        <v>3015</v>
      </c>
      <c r="C293" s="240">
        <v>163.02859215000001</v>
      </c>
      <c r="D293" s="247">
        <v>101</v>
      </c>
      <c r="E293" s="249"/>
      <c r="F293" s="239">
        <f t="shared" si="9"/>
        <v>2.621430166419512E-3</v>
      </c>
      <c r="G293" s="239">
        <f t="shared" si="10"/>
        <v>6.17737003058104E-3</v>
      </c>
    </row>
    <row r="294" spans="1:7" s="209" customFormat="1" x14ac:dyDescent="0.25">
      <c r="A294" s="327" t="s">
        <v>2039</v>
      </c>
      <c r="B294" s="328" t="s">
        <v>3016</v>
      </c>
      <c r="C294" s="240">
        <v>5850.62167004</v>
      </c>
      <c r="D294" s="247">
        <v>147</v>
      </c>
      <c r="E294" s="249"/>
      <c r="F294" s="239">
        <f t="shared" si="9"/>
        <v>9.407549887960287E-2</v>
      </c>
      <c r="G294" s="239">
        <f t="shared" si="10"/>
        <v>8.9908256880733943E-3</v>
      </c>
    </row>
    <row r="295" spans="1:7" s="209" customFormat="1" x14ac:dyDescent="0.25">
      <c r="A295" s="327" t="s">
        <v>2040</v>
      </c>
      <c r="B295" s="328" t="s">
        <v>3017</v>
      </c>
      <c r="C295" s="240">
        <v>1796.8941141800001</v>
      </c>
      <c r="D295" s="247">
        <v>213</v>
      </c>
      <c r="E295" s="249"/>
      <c r="F295" s="239">
        <f t="shared" si="9"/>
        <v>2.8893290279039675E-2</v>
      </c>
      <c r="G295" s="239">
        <f t="shared" si="10"/>
        <v>1.3027522935779816E-2</v>
      </c>
    </row>
    <row r="296" spans="1:7" s="209" customFormat="1" x14ac:dyDescent="0.25">
      <c r="A296" s="327" t="s">
        <v>2041</v>
      </c>
      <c r="B296" s="328" t="s">
        <v>3018</v>
      </c>
      <c r="C296" s="240">
        <v>6878.6584924499803</v>
      </c>
      <c r="D296" s="247">
        <v>2096</v>
      </c>
      <c r="E296" s="249"/>
      <c r="F296" s="239">
        <f t="shared" si="9"/>
        <v>0.11060589212483203</v>
      </c>
      <c r="G296" s="239">
        <f t="shared" si="10"/>
        <v>0.12819571865443424</v>
      </c>
    </row>
    <row r="297" spans="1:7" s="209" customFormat="1" x14ac:dyDescent="0.25">
      <c r="A297" s="327" t="s">
        <v>2042</v>
      </c>
      <c r="B297" s="328" t="s">
        <v>3019</v>
      </c>
      <c r="C297" s="240">
        <v>5761.9715348400096</v>
      </c>
      <c r="D297" s="247">
        <v>6640</v>
      </c>
      <c r="E297" s="249"/>
      <c r="F297" s="239">
        <f t="shared" si="9"/>
        <v>9.2650042549485001E-2</v>
      </c>
      <c r="G297" s="239">
        <f t="shared" si="10"/>
        <v>0.40611620795107034</v>
      </c>
    </row>
    <row r="298" spans="1:7" s="209" customFormat="1" x14ac:dyDescent="0.25">
      <c r="A298" s="327" t="s">
        <v>2043</v>
      </c>
      <c r="B298" s="328" t="s">
        <v>3020</v>
      </c>
      <c r="C298" s="240">
        <v>1548.7448468099999</v>
      </c>
      <c r="D298" s="247">
        <v>857</v>
      </c>
      <c r="E298" s="249"/>
      <c r="F298" s="239">
        <f t="shared" si="9"/>
        <v>2.4903155992287696E-2</v>
      </c>
      <c r="G298" s="239">
        <f t="shared" si="10"/>
        <v>5.2415902140672786E-2</v>
      </c>
    </row>
    <row r="299" spans="1:7" s="209" customFormat="1" x14ac:dyDescent="0.25">
      <c r="A299" s="327" t="s">
        <v>2044</v>
      </c>
      <c r="B299" s="328" t="s">
        <v>3021</v>
      </c>
      <c r="C299" s="240">
        <v>241.90411466</v>
      </c>
      <c r="D299" s="247">
        <v>399</v>
      </c>
      <c r="E299" s="249"/>
      <c r="F299" s="239">
        <f t="shared" si="9"/>
        <v>3.8897148971713575E-3</v>
      </c>
      <c r="G299" s="239">
        <f t="shared" si="10"/>
        <v>2.4403669724770642E-2</v>
      </c>
    </row>
    <row r="300" spans="1:7" s="209" customFormat="1" x14ac:dyDescent="0.25">
      <c r="A300" s="327" t="s">
        <v>2045</v>
      </c>
      <c r="B300" s="328" t="s">
        <v>3022</v>
      </c>
      <c r="C300" s="240">
        <v>493.315194300001</v>
      </c>
      <c r="D300" s="247">
        <v>1459</v>
      </c>
      <c r="E300" s="249"/>
      <c r="F300" s="239">
        <f t="shared" si="9"/>
        <v>7.932297732788373E-3</v>
      </c>
      <c r="G300" s="239">
        <f t="shared" si="10"/>
        <v>8.9235474006116214E-2</v>
      </c>
    </row>
    <row r="301" spans="1:7" s="209" customFormat="1" x14ac:dyDescent="0.25">
      <c r="A301" s="327" t="s">
        <v>2046</v>
      </c>
      <c r="B301" s="328"/>
      <c r="C301" s="240"/>
      <c r="D301" s="247"/>
      <c r="E301" s="249"/>
      <c r="F301" s="239">
        <f t="shared" si="9"/>
        <v>0</v>
      </c>
      <c r="G301" s="239">
        <f t="shared" si="10"/>
        <v>0</v>
      </c>
    </row>
    <row r="302" spans="1:7" s="209" customFormat="1" x14ac:dyDescent="0.25">
      <c r="A302" s="327" t="s">
        <v>2047</v>
      </c>
      <c r="B302" s="328"/>
      <c r="C302" s="240"/>
      <c r="D302" s="247"/>
      <c r="E302" s="249"/>
      <c r="F302" s="239">
        <f t="shared" si="9"/>
        <v>0</v>
      </c>
      <c r="G302" s="239">
        <f t="shared" si="10"/>
        <v>0</v>
      </c>
    </row>
    <row r="303" spans="1:7" s="209" customFormat="1" x14ac:dyDescent="0.25">
      <c r="A303" s="327" t="s">
        <v>2048</v>
      </c>
      <c r="B303" s="328"/>
      <c r="C303" s="240"/>
      <c r="D303" s="247"/>
      <c r="E303" s="249"/>
      <c r="F303" s="239">
        <f t="shared" si="9"/>
        <v>0</v>
      </c>
      <c r="G303" s="239">
        <f t="shared" si="10"/>
        <v>0</v>
      </c>
    </row>
    <row r="304" spans="1:7" s="209" customFormat="1" x14ac:dyDescent="0.25">
      <c r="A304" s="327" t="s">
        <v>2049</v>
      </c>
      <c r="B304" s="248" t="s">
        <v>2089</v>
      </c>
      <c r="C304" s="588">
        <f>C249-C287-C288-C289-C290-C291-C292-C293-C294-C295-C296-C297-C298-C299-C300</f>
        <v>16379.736251179947</v>
      </c>
      <c r="D304" s="588">
        <f>D328-D287-D288-D289-D290-D292-D291-D293-D294-D295-D296-D297-D298-D299-D300</f>
        <v>1828</v>
      </c>
      <c r="E304" s="249"/>
      <c r="F304" s="239">
        <f t="shared" si="9"/>
        <v>0.26337916656565052</v>
      </c>
      <c r="G304" s="239">
        <f t="shared" si="10"/>
        <v>0.11180428134556575</v>
      </c>
    </row>
    <row r="305" spans="1:7" s="209" customFormat="1" x14ac:dyDescent="0.25">
      <c r="A305" s="327" t="s">
        <v>2050</v>
      </c>
      <c r="B305" s="248" t="s">
        <v>135</v>
      </c>
      <c r="C305" s="240">
        <f>SUM(C287:C304)</f>
        <v>62190.70575992993</v>
      </c>
      <c r="D305" s="247">
        <f>SUM(D287:D304)</f>
        <v>16350</v>
      </c>
      <c r="E305" s="249"/>
      <c r="F305" s="293">
        <f>SUM(F287:F304)</f>
        <v>1.0000000000000004</v>
      </c>
      <c r="G305" s="293">
        <f>SUM(G287:G304)</f>
        <v>0.99999999999999989</v>
      </c>
    </row>
    <row r="306" spans="1:7" s="209" customFormat="1" x14ac:dyDescent="0.25">
      <c r="A306" s="327" t="s">
        <v>2051</v>
      </c>
      <c r="B306" s="248"/>
      <c r="C306" s="247"/>
      <c r="D306" s="247"/>
      <c r="E306" s="249"/>
      <c r="F306" s="249"/>
      <c r="G306" s="249"/>
    </row>
    <row r="307" spans="1:7" s="209" customFormat="1" x14ac:dyDescent="0.25">
      <c r="A307" s="327" t="s">
        <v>2052</v>
      </c>
      <c r="B307" s="248"/>
      <c r="C307" s="247"/>
      <c r="D307" s="247"/>
      <c r="E307" s="249"/>
      <c r="F307" s="249"/>
      <c r="G307" s="249"/>
    </row>
    <row r="308" spans="1:7" s="209" customFormat="1" x14ac:dyDescent="0.25">
      <c r="A308" s="327" t="s">
        <v>2053</v>
      </c>
      <c r="B308" s="248"/>
      <c r="C308" s="247"/>
      <c r="D308" s="247"/>
      <c r="E308" s="249"/>
      <c r="F308" s="249"/>
      <c r="G308" s="249"/>
    </row>
    <row r="309" spans="1:7" s="254" customFormat="1" x14ac:dyDescent="0.25">
      <c r="A309" s="147"/>
      <c r="B309" s="147" t="s">
        <v>2610</v>
      </c>
      <c r="C309" s="147" t="s">
        <v>100</v>
      </c>
      <c r="D309" s="147" t="s">
        <v>1673</v>
      </c>
      <c r="E309" s="147"/>
      <c r="F309" s="147" t="s">
        <v>502</v>
      </c>
      <c r="G309" s="147" t="s">
        <v>1932</v>
      </c>
    </row>
    <row r="310" spans="1:7" s="254" customFormat="1" x14ac:dyDescent="0.25">
      <c r="A310" s="327" t="s">
        <v>2054</v>
      </c>
      <c r="B310" s="266" t="s">
        <v>3023</v>
      </c>
      <c r="C310" s="240">
        <v>4355.3422277700001</v>
      </c>
      <c r="D310" s="264">
        <v>124</v>
      </c>
      <c r="E310" s="267"/>
      <c r="F310" s="239">
        <f>IF($C$328=0,"",IF(C310="[For completion]","",C310/$C$328))</f>
        <v>7.0032043768446656E-2</v>
      </c>
      <c r="G310" s="239">
        <f>IF($D$328=0,"",IF(D310="[For completion]","",D310/$D$328))</f>
        <v>7.5840978593272167E-3</v>
      </c>
    </row>
    <row r="311" spans="1:7" s="254" customFormat="1" x14ac:dyDescent="0.25">
      <c r="A311" s="327" t="s">
        <v>2055</v>
      </c>
      <c r="B311" s="266" t="s">
        <v>3024</v>
      </c>
      <c r="C311" s="240">
        <v>3576.9948068499998</v>
      </c>
      <c r="D311" s="264">
        <v>179</v>
      </c>
      <c r="E311" s="267"/>
      <c r="F311" s="267"/>
      <c r="G311" s="267"/>
    </row>
    <row r="312" spans="1:7" s="254" customFormat="1" x14ac:dyDescent="0.25">
      <c r="A312" s="327" t="s">
        <v>2056</v>
      </c>
      <c r="B312" s="266" t="s">
        <v>3025</v>
      </c>
      <c r="C312" s="240">
        <v>7583.4208541899998</v>
      </c>
      <c r="D312" s="264">
        <v>937</v>
      </c>
      <c r="E312" s="267"/>
      <c r="F312" s="267"/>
      <c r="G312" s="267"/>
    </row>
    <row r="313" spans="1:7" s="254" customFormat="1" x14ac:dyDescent="0.25">
      <c r="A313" s="327" t="s">
        <v>2057</v>
      </c>
      <c r="B313" s="266" t="s">
        <v>3026</v>
      </c>
      <c r="C313" s="240">
        <v>5781.9507332200101</v>
      </c>
      <c r="D313" s="264">
        <v>861</v>
      </c>
      <c r="E313" s="267"/>
      <c r="F313" s="267"/>
      <c r="G313" s="267"/>
    </row>
    <row r="314" spans="1:7" s="254" customFormat="1" x14ac:dyDescent="0.25">
      <c r="A314" s="327" t="s">
        <v>2058</v>
      </c>
      <c r="B314" s="266" t="s">
        <v>3027</v>
      </c>
      <c r="C314" s="240">
        <v>1396.28079026</v>
      </c>
      <c r="D314" s="264">
        <v>352</v>
      </c>
      <c r="E314" s="267"/>
      <c r="F314" s="267"/>
      <c r="G314" s="267"/>
    </row>
    <row r="315" spans="1:7" s="254" customFormat="1" x14ac:dyDescent="0.25">
      <c r="A315" s="327" t="s">
        <v>2059</v>
      </c>
      <c r="B315" s="266" t="s">
        <v>3028</v>
      </c>
      <c r="C315" s="240">
        <v>381.84153702999998</v>
      </c>
      <c r="D315" s="264">
        <v>157</v>
      </c>
      <c r="E315" s="267"/>
      <c r="F315" s="267"/>
      <c r="G315" s="267"/>
    </row>
    <row r="316" spans="1:7" s="254" customFormat="1" x14ac:dyDescent="0.25">
      <c r="A316" s="327" t="s">
        <v>2060</v>
      </c>
      <c r="B316" s="266" t="s">
        <v>3029</v>
      </c>
      <c r="C316" s="240">
        <v>163.02859215000001</v>
      </c>
      <c r="D316" s="264">
        <v>101</v>
      </c>
      <c r="E316" s="267"/>
      <c r="F316" s="267"/>
      <c r="G316" s="267"/>
    </row>
    <row r="317" spans="1:7" s="254" customFormat="1" x14ac:dyDescent="0.25">
      <c r="A317" s="327" t="s">
        <v>2061</v>
      </c>
      <c r="B317" s="266" t="s">
        <v>3030</v>
      </c>
      <c r="C317" s="240">
        <v>5850.62167004</v>
      </c>
      <c r="D317" s="264">
        <v>147</v>
      </c>
      <c r="E317" s="267"/>
      <c r="F317" s="267"/>
      <c r="G317" s="267"/>
    </row>
    <row r="318" spans="1:7" s="254" customFormat="1" x14ac:dyDescent="0.25">
      <c r="A318" s="327" t="s">
        <v>2062</v>
      </c>
      <c r="B318" s="266" t="s">
        <v>3031</v>
      </c>
      <c r="C318" s="240">
        <v>1796.8941141800001</v>
      </c>
      <c r="D318" s="264">
        <v>213</v>
      </c>
      <c r="E318" s="267"/>
      <c r="F318" s="267"/>
      <c r="G318" s="267"/>
    </row>
    <row r="319" spans="1:7" s="254" customFormat="1" x14ac:dyDescent="0.25">
      <c r="A319" s="327" t="s">
        <v>2063</v>
      </c>
      <c r="B319" s="266" t="s">
        <v>3032</v>
      </c>
      <c r="C319" s="240">
        <v>6878.6584924499803</v>
      </c>
      <c r="D319" s="264">
        <v>2096</v>
      </c>
      <c r="E319" s="267"/>
      <c r="F319" s="267"/>
      <c r="G319" s="267"/>
    </row>
    <row r="320" spans="1:7" s="254" customFormat="1" x14ac:dyDescent="0.25">
      <c r="A320" s="327" t="s">
        <v>2211</v>
      </c>
      <c r="B320" s="266" t="s">
        <v>3033</v>
      </c>
      <c r="C320" s="240">
        <v>5761.9715348400096</v>
      </c>
      <c r="D320" s="264">
        <v>6640</v>
      </c>
      <c r="E320" s="267"/>
      <c r="F320" s="267"/>
      <c r="G320" s="267"/>
    </row>
    <row r="321" spans="1:7" s="254" customFormat="1" x14ac:dyDescent="0.25">
      <c r="A321" s="327" t="s">
        <v>2256</v>
      </c>
      <c r="B321" s="266" t="s">
        <v>3034</v>
      </c>
      <c r="C321" s="240">
        <v>1548.7448468099999</v>
      </c>
      <c r="D321" s="264">
        <v>857</v>
      </c>
      <c r="E321" s="267"/>
      <c r="F321" s="267"/>
      <c r="G321" s="267"/>
    </row>
    <row r="322" spans="1:7" s="254" customFormat="1" x14ac:dyDescent="0.25">
      <c r="A322" s="327" t="s">
        <v>2257</v>
      </c>
      <c r="B322" s="266" t="s">
        <v>3035</v>
      </c>
      <c r="C322" s="240">
        <v>241.90411466</v>
      </c>
      <c r="D322" s="264">
        <v>399</v>
      </c>
      <c r="E322" s="267"/>
      <c r="F322" s="267"/>
      <c r="G322" s="267"/>
    </row>
    <row r="323" spans="1:7" s="254" customFormat="1" x14ac:dyDescent="0.25">
      <c r="A323" s="327" t="s">
        <v>2258</v>
      </c>
      <c r="B323" s="266" t="s">
        <v>3036</v>
      </c>
      <c r="C323" s="240">
        <v>493.315194300001</v>
      </c>
      <c r="D323" s="264">
        <v>1459</v>
      </c>
      <c r="E323" s="267"/>
      <c r="F323" s="267"/>
      <c r="G323" s="267"/>
    </row>
    <row r="324" spans="1:7" s="254" customFormat="1" x14ac:dyDescent="0.25">
      <c r="A324" s="327" t="s">
        <v>2259</v>
      </c>
      <c r="B324" s="266"/>
      <c r="C324" s="240"/>
      <c r="D324" s="264"/>
      <c r="E324" s="267"/>
      <c r="F324" s="267"/>
      <c r="G324" s="267"/>
    </row>
    <row r="325" spans="1:7" s="254" customFormat="1" x14ac:dyDescent="0.25">
      <c r="A325" s="327" t="s">
        <v>2260</v>
      </c>
      <c r="B325" s="266"/>
      <c r="C325" s="240"/>
      <c r="D325" s="264"/>
      <c r="E325" s="267"/>
      <c r="F325" s="267"/>
      <c r="G325" s="267"/>
    </row>
    <row r="326" spans="1:7" s="254" customFormat="1" x14ac:dyDescent="0.25">
      <c r="A326" s="327" t="s">
        <v>2261</v>
      </c>
      <c r="B326" s="266"/>
      <c r="C326" s="240"/>
      <c r="D326" s="264"/>
      <c r="E326" s="267"/>
      <c r="F326" s="267"/>
      <c r="G326" s="267"/>
    </row>
    <row r="327" spans="1:7" s="254" customFormat="1" x14ac:dyDescent="0.25">
      <c r="A327" s="327" t="s">
        <v>2262</v>
      </c>
      <c r="B327" s="266" t="s">
        <v>2089</v>
      </c>
      <c r="C327" s="588">
        <f>C304</f>
        <v>16379.736251179947</v>
      </c>
      <c r="D327" s="588">
        <f>D343-D310-D311-D312-D313-D314-D315-D316-D317-D318-D319-D320-D322-D321-D323</f>
        <v>1828</v>
      </c>
      <c r="E327" s="267"/>
      <c r="F327" s="267"/>
      <c r="G327" s="267"/>
    </row>
    <row r="328" spans="1:7" s="254" customFormat="1" x14ac:dyDescent="0.25">
      <c r="A328" s="327" t="s">
        <v>2263</v>
      </c>
      <c r="B328" s="266" t="s">
        <v>135</v>
      </c>
      <c r="C328" s="240">
        <f>SUM(C310:C327)</f>
        <v>62190.70575992993</v>
      </c>
      <c r="D328" s="264">
        <f>SUM(D310:D327)</f>
        <v>16350</v>
      </c>
      <c r="E328" s="267"/>
      <c r="F328" s="293">
        <f>SUM(F310:F327)</f>
        <v>7.0032043768446656E-2</v>
      </c>
      <c r="G328" s="293">
        <f>SUM(G310:G327)</f>
        <v>7.5840978593272167E-3</v>
      </c>
    </row>
    <row r="329" spans="1:7" s="254" customFormat="1" x14ac:dyDescent="0.25">
      <c r="A329" s="327" t="s">
        <v>2064</v>
      </c>
      <c r="B329" s="266"/>
      <c r="C329" s="264"/>
      <c r="D329" s="264"/>
      <c r="E329" s="267"/>
      <c r="F329" s="267"/>
      <c r="G329" s="267"/>
    </row>
    <row r="330" spans="1:7" s="254" customFormat="1" x14ac:dyDescent="0.25">
      <c r="A330" s="327" t="s">
        <v>2264</v>
      </c>
      <c r="B330" s="266"/>
      <c r="C330" s="264"/>
      <c r="D330" s="264"/>
      <c r="E330" s="267"/>
      <c r="F330" s="267"/>
      <c r="G330" s="267"/>
    </row>
    <row r="331" spans="1:7" s="254" customFormat="1" x14ac:dyDescent="0.25">
      <c r="A331" s="327" t="s">
        <v>2265</v>
      </c>
      <c r="B331" s="266"/>
      <c r="C331" s="264"/>
      <c r="D331" s="264"/>
      <c r="E331" s="267"/>
      <c r="F331" s="267"/>
      <c r="G331" s="267"/>
    </row>
    <row r="332" spans="1:7" s="209" customFormat="1" x14ac:dyDescent="0.25">
      <c r="A332" s="147"/>
      <c r="B332" s="147" t="s">
        <v>2611</v>
      </c>
      <c r="C332" s="147" t="s">
        <v>100</v>
      </c>
      <c r="D332" s="147" t="s">
        <v>1673</v>
      </c>
      <c r="E332" s="147"/>
      <c r="F332" s="147" t="s">
        <v>502</v>
      </c>
      <c r="G332" s="147" t="s">
        <v>1932</v>
      </c>
    </row>
    <row r="333" spans="1:7" s="209" customFormat="1" x14ac:dyDescent="0.25">
      <c r="A333" s="327" t="s">
        <v>2266</v>
      </c>
      <c r="B333" s="248" t="s">
        <v>1664</v>
      </c>
      <c r="C333" s="240">
        <v>3428.3521519300002</v>
      </c>
      <c r="D333" s="247">
        <v>3314</v>
      </c>
      <c r="E333" s="249"/>
      <c r="F333" s="239">
        <f>IF($C$343=0,"",IF(C333="[For completion]","",C333/$C$343))</f>
        <v>5.5126408304138029E-2</v>
      </c>
      <c r="G333" s="239">
        <f>IF($D$343=0,"",IF(D333="[For completion]","",D333/$D$343))</f>
        <v>0.20269113149847096</v>
      </c>
    </row>
    <row r="334" spans="1:7" s="209" customFormat="1" x14ac:dyDescent="0.25">
      <c r="A334" s="327" t="s">
        <v>2267</v>
      </c>
      <c r="B334" s="248" t="s">
        <v>1665</v>
      </c>
      <c r="C334" s="240">
        <v>1514.6429716</v>
      </c>
      <c r="D334" s="247">
        <v>1835</v>
      </c>
      <c r="E334" s="249"/>
      <c r="F334" s="239">
        <f t="shared" ref="F334:F342" si="11">IF($C$343=0,"",IF(C334="[For completion]","",C334/$C$343))</f>
        <v>2.4354798803387152E-2</v>
      </c>
      <c r="G334" s="239">
        <f t="shared" ref="G334:G342" si="12">IF($D$343=0,"",IF(D334="[For completion]","",D334/$D$343))</f>
        <v>0.11223241590214067</v>
      </c>
    </row>
    <row r="335" spans="1:7" s="209" customFormat="1" x14ac:dyDescent="0.25">
      <c r="A335" s="327" t="s">
        <v>2268</v>
      </c>
      <c r="B335" s="248" t="s">
        <v>1666</v>
      </c>
      <c r="C335" s="240">
        <v>2922.93424701</v>
      </c>
      <c r="D335" s="247">
        <v>1363</v>
      </c>
      <c r="E335" s="249"/>
      <c r="F335" s="239">
        <f t="shared" si="11"/>
        <v>4.6999508687026924E-2</v>
      </c>
      <c r="G335" s="239">
        <f t="shared" si="12"/>
        <v>8.3363914373088682E-2</v>
      </c>
    </row>
    <row r="336" spans="1:7" s="209" customFormat="1" x14ac:dyDescent="0.25">
      <c r="A336" s="327" t="s">
        <v>2269</v>
      </c>
      <c r="B336" s="248" t="s">
        <v>1667</v>
      </c>
      <c r="C336" s="240">
        <v>3328.4521229899901</v>
      </c>
      <c r="D336" s="247">
        <v>1976</v>
      </c>
      <c r="E336" s="249"/>
      <c r="F336" s="239">
        <f t="shared" si="11"/>
        <v>5.352005938171419E-2</v>
      </c>
      <c r="G336" s="239">
        <f t="shared" si="12"/>
        <v>0.12085626911314985</v>
      </c>
    </row>
    <row r="337" spans="1:7" s="209" customFormat="1" x14ac:dyDescent="0.25">
      <c r="A337" s="327" t="s">
        <v>2270</v>
      </c>
      <c r="B337" s="248" t="s">
        <v>1668</v>
      </c>
      <c r="C337" s="240">
        <v>9412.7766630299702</v>
      </c>
      <c r="D337" s="247">
        <v>2378</v>
      </c>
      <c r="E337" s="249"/>
      <c r="F337" s="239">
        <f t="shared" si="11"/>
        <v>0.15135334604111192</v>
      </c>
      <c r="G337" s="239">
        <f t="shared" si="12"/>
        <v>0.14544342507645261</v>
      </c>
    </row>
    <row r="338" spans="1:7" s="209" customFormat="1" x14ac:dyDescent="0.25">
      <c r="A338" s="327" t="s">
        <v>2271</v>
      </c>
      <c r="B338" s="248" t="s">
        <v>1669</v>
      </c>
      <c r="C338" s="240">
        <v>2287.5846305099999</v>
      </c>
      <c r="D338" s="247">
        <v>1043</v>
      </c>
      <c r="E338" s="249"/>
      <c r="F338" s="239">
        <f t="shared" si="11"/>
        <v>3.678336378040193E-2</v>
      </c>
      <c r="G338" s="239">
        <f t="shared" si="12"/>
        <v>6.3792048929663614E-2</v>
      </c>
    </row>
    <row r="339" spans="1:7" s="209" customFormat="1" x14ac:dyDescent="0.25">
      <c r="A339" s="327" t="s">
        <v>2272</v>
      </c>
      <c r="B339" s="248" t="s">
        <v>1670</v>
      </c>
      <c r="C339" s="240">
        <v>6108.6902763500002</v>
      </c>
      <c r="D339" s="247">
        <v>1006</v>
      </c>
      <c r="E339" s="249"/>
      <c r="F339" s="239">
        <f t="shared" si="11"/>
        <v>9.8225077079089868E-2</v>
      </c>
      <c r="G339" s="239">
        <f t="shared" si="12"/>
        <v>6.1529051987767584E-2</v>
      </c>
    </row>
    <row r="340" spans="1:7" s="209" customFormat="1" x14ac:dyDescent="0.25">
      <c r="A340" s="327" t="s">
        <v>2273</v>
      </c>
      <c r="B340" s="248" t="s">
        <v>1671</v>
      </c>
      <c r="C340" s="240">
        <v>2463.1330822800001</v>
      </c>
      <c r="D340" s="247">
        <v>606</v>
      </c>
      <c r="E340" s="249"/>
      <c r="F340" s="239">
        <f t="shared" si="11"/>
        <v>3.9606106369428094E-2</v>
      </c>
      <c r="G340" s="239">
        <f t="shared" si="12"/>
        <v>3.7064220183486242E-2</v>
      </c>
    </row>
    <row r="341" spans="1:7" s="209" customFormat="1" x14ac:dyDescent="0.25">
      <c r="A341" s="327" t="s">
        <v>2274</v>
      </c>
      <c r="B341" s="248" t="s">
        <v>1672</v>
      </c>
      <c r="C341" s="240">
        <v>8365.8074889799991</v>
      </c>
      <c r="D341" s="247">
        <v>413</v>
      </c>
      <c r="E341" s="249"/>
      <c r="F341" s="239">
        <f t="shared" si="11"/>
        <v>0.13451853805966413</v>
      </c>
      <c r="G341" s="239">
        <f t="shared" si="12"/>
        <v>2.5259938837920489E-2</v>
      </c>
    </row>
    <row r="342" spans="1:7" s="209" customFormat="1" x14ac:dyDescent="0.25">
      <c r="A342" s="327" t="s">
        <v>2275</v>
      </c>
      <c r="B342" s="264" t="s">
        <v>2089</v>
      </c>
      <c r="C342" s="240">
        <v>22358.36683612</v>
      </c>
      <c r="D342" s="264">
        <v>2416</v>
      </c>
      <c r="F342" s="239">
        <f t="shared" si="11"/>
        <v>0.3595127934940377</v>
      </c>
      <c r="G342" s="239">
        <f t="shared" si="12"/>
        <v>0.14776758409785934</v>
      </c>
    </row>
    <row r="343" spans="1:7" s="209" customFormat="1" x14ac:dyDescent="0.25">
      <c r="A343" s="327" t="s">
        <v>2276</v>
      </c>
      <c r="B343" s="248" t="s">
        <v>135</v>
      </c>
      <c r="C343" s="240">
        <f>SUM(C333:C342)</f>
        <v>62190.740470799967</v>
      </c>
      <c r="D343" s="240">
        <f>SUM(D333:D342)</f>
        <v>16350</v>
      </c>
      <c r="E343" s="249"/>
      <c r="F343" s="293">
        <f>SUM(F333:F342)</f>
        <v>0.99999999999999978</v>
      </c>
      <c r="G343" s="293">
        <f>SUM(G333:G342)</f>
        <v>1</v>
      </c>
    </row>
    <row r="344" spans="1:7" s="209" customFormat="1" x14ac:dyDescent="0.25">
      <c r="A344" s="327" t="s">
        <v>2277</v>
      </c>
      <c r="B344" s="248"/>
      <c r="C344" s="247"/>
      <c r="D344" s="247"/>
      <c r="E344" s="249"/>
      <c r="F344" s="249"/>
      <c r="G344" s="249"/>
    </row>
    <row r="345" spans="1:7" s="209" customFormat="1" x14ac:dyDescent="0.25">
      <c r="A345" s="147"/>
      <c r="B345" s="147" t="s">
        <v>2612</v>
      </c>
      <c r="C345" s="147" t="s">
        <v>100</v>
      </c>
      <c r="D345" s="147" t="s">
        <v>1673</v>
      </c>
      <c r="E345" s="147"/>
      <c r="F345" s="147" t="s">
        <v>502</v>
      </c>
      <c r="G345" s="147" t="s">
        <v>1932</v>
      </c>
    </row>
    <row r="346" spans="1:7" s="209" customFormat="1" x14ac:dyDescent="0.25">
      <c r="A346" s="327" t="s">
        <v>2114</v>
      </c>
      <c r="B346" s="266" t="s">
        <v>2077</v>
      </c>
      <c r="C346" s="240">
        <v>3550.2000201000001</v>
      </c>
      <c r="D346" s="586">
        <v>10565</v>
      </c>
      <c r="E346" s="267"/>
      <c r="F346" s="239">
        <f>IF($C$353=0,"",IF(C346="[For completion]","",C346/$C$353))</f>
        <v>5.7085668915083848E-2</v>
      </c>
      <c r="G346" s="239">
        <f>IF($D$353=0,"",IF(D346="[For completion]","",D346/$D$353))</f>
        <v>0.64617737003058107</v>
      </c>
    </row>
    <row r="347" spans="1:7" s="209" customFormat="1" x14ac:dyDescent="0.25">
      <c r="A347" s="327" t="s">
        <v>2115</v>
      </c>
      <c r="B347" s="262" t="s">
        <v>2078</v>
      </c>
      <c r="C347" s="240">
        <v>174.35417712</v>
      </c>
      <c r="D347" s="264">
        <v>635</v>
      </c>
      <c r="E347" s="267"/>
      <c r="F347" s="239">
        <f t="shared" ref="F347:F352" si="13">IF($C$353=0,"",IF(C347="[For completion]","",C347/$C$353))</f>
        <v>2.8035391731967411E-3</v>
      </c>
      <c r="G347" s="239">
        <f t="shared" ref="G347:G352" si="14">IF($D$353=0,"",IF(D347="[For completion]","",D347/$D$353))</f>
        <v>3.8837920489296636E-2</v>
      </c>
    </row>
    <row r="348" spans="1:7" s="209" customFormat="1" x14ac:dyDescent="0.25">
      <c r="A348" s="327" t="s">
        <v>2116</v>
      </c>
      <c r="B348" s="266" t="s">
        <v>2079</v>
      </c>
      <c r="C348" s="240">
        <v>0</v>
      </c>
      <c r="D348" s="264">
        <v>0</v>
      </c>
      <c r="E348" s="267"/>
      <c r="F348" s="239">
        <f t="shared" si="13"/>
        <v>0</v>
      </c>
      <c r="G348" s="239">
        <f t="shared" si="14"/>
        <v>0</v>
      </c>
    </row>
    <row r="349" spans="1:7" s="209" customFormat="1" x14ac:dyDescent="0.25">
      <c r="A349" s="327" t="s">
        <v>2117</v>
      </c>
      <c r="B349" s="266" t="s">
        <v>2080</v>
      </c>
      <c r="C349" s="240">
        <v>9.6177005500000003</v>
      </c>
      <c r="D349" s="264">
        <v>134</v>
      </c>
      <c r="E349" s="267"/>
      <c r="F349" s="239">
        <f t="shared" si="13"/>
        <v>1.5464843282442857E-4</v>
      </c>
      <c r="G349" s="239">
        <f t="shared" si="14"/>
        <v>8.195718654434251E-3</v>
      </c>
    </row>
    <row r="350" spans="1:7" s="209" customFormat="1" x14ac:dyDescent="0.25">
      <c r="A350" s="327" t="s">
        <v>2118</v>
      </c>
      <c r="B350" s="266" t="s">
        <v>2081</v>
      </c>
      <c r="C350" s="240">
        <v>58456.568573030097</v>
      </c>
      <c r="D350" s="264">
        <v>5016</v>
      </c>
      <c r="E350" s="267"/>
      <c r="F350" s="239">
        <f t="shared" si="13"/>
        <v>0.939956143478895</v>
      </c>
      <c r="G350" s="239">
        <f t="shared" si="14"/>
        <v>0.30678899082568806</v>
      </c>
    </row>
    <row r="351" spans="1:7" s="209" customFormat="1" x14ac:dyDescent="0.25">
      <c r="A351" s="327" t="s">
        <v>2278</v>
      </c>
      <c r="B351" s="266" t="s">
        <v>2082</v>
      </c>
      <c r="C351" s="240">
        <v>0</v>
      </c>
      <c r="D351" s="264">
        <v>0</v>
      </c>
      <c r="E351" s="267"/>
      <c r="F351" s="239">
        <f t="shared" si="13"/>
        <v>0</v>
      </c>
      <c r="G351" s="239">
        <f t="shared" si="14"/>
        <v>0</v>
      </c>
    </row>
    <row r="352" spans="1:7" s="209" customFormat="1" x14ac:dyDescent="0.25">
      <c r="A352" s="327" t="s">
        <v>2279</v>
      </c>
      <c r="B352" s="266" t="s">
        <v>1674</v>
      </c>
      <c r="C352" s="240">
        <v>0</v>
      </c>
      <c r="D352" s="264">
        <v>0</v>
      </c>
      <c r="E352" s="267"/>
      <c r="F352" s="239">
        <f t="shared" si="13"/>
        <v>0</v>
      </c>
      <c r="G352" s="239">
        <f t="shared" si="14"/>
        <v>0</v>
      </c>
    </row>
    <row r="353" spans="1:7" s="209" customFormat="1" x14ac:dyDescent="0.25">
      <c r="A353" s="327" t="s">
        <v>2280</v>
      </c>
      <c r="B353" s="266" t="s">
        <v>135</v>
      </c>
      <c r="C353" s="240">
        <f>SUM(C346:C352)</f>
        <v>62190.740470800098</v>
      </c>
      <c r="D353" s="264">
        <f>SUM(D346:D352)</f>
        <v>16350</v>
      </c>
      <c r="E353" s="267"/>
      <c r="F353" s="293">
        <f>SUM(F346:F352)</f>
        <v>1</v>
      </c>
      <c r="G353" s="293">
        <f>SUM(G346:G352)</f>
        <v>1</v>
      </c>
    </row>
    <row r="354" spans="1:7" s="209" customFormat="1" x14ac:dyDescent="0.25">
      <c r="A354" s="327" t="s">
        <v>2281</v>
      </c>
      <c r="B354" s="266"/>
      <c r="C354" s="264"/>
      <c r="D354" s="264"/>
      <c r="E354" s="267"/>
      <c r="F354" s="267"/>
      <c r="G354" s="267"/>
    </row>
    <row r="355" spans="1:7" s="209" customFormat="1" x14ac:dyDescent="0.25">
      <c r="A355" s="147"/>
      <c r="B355" s="147" t="s">
        <v>2613</v>
      </c>
      <c r="C355" s="147" t="s">
        <v>100</v>
      </c>
      <c r="D355" s="147" t="s">
        <v>1673</v>
      </c>
      <c r="E355" s="147"/>
      <c r="F355" s="147" t="s">
        <v>502</v>
      </c>
      <c r="G355" s="147" t="s">
        <v>1932</v>
      </c>
    </row>
    <row r="356" spans="1:7" s="209" customFormat="1" x14ac:dyDescent="0.25">
      <c r="A356" s="327" t="s">
        <v>2282</v>
      </c>
      <c r="B356" s="266" t="s">
        <v>2513</v>
      </c>
      <c r="C356" s="240">
        <v>4534.9555688700002</v>
      </c>
      <c r="D356" s="264">
        <v>99</v>
      </c>
      <c r="E356" s="267"/>
      <c r="F356" s="239">
        <f>IF($C$360=0,"",IF(C356="[For completion]","",C356/$C$360))</f>
        <v>7.2920108918775053E-2</v>
      </c>
      <c r="G356" s="239">
        <f>IF($D$360=0,"",IF(D356="[For completion]","",D356/$D$360))</f>
        <v>6.0550458715596328E-3</v>
      </c>
    </row>
    <row r="357" spans="1:7" s="209" customFormat="1" x14ac:dyDescent="0.25">
      <c r="A357" s="327" t="s">
        <v>2283</v>
      </c>
      <c r="B357" s="262" t="s">
        <v>2576</v>
      </c>
      <c r="C357" s="240">
        <v>57655.784901929903</v>
      </c>
      <c r="D357" s="264">
        <v>16251</v>
      </c>
      <c r="E357" s="267"/>
      <c r="F357" s="239">
        <f t="shared" ref="F357:F359" si="15">IF($C$360=0,"",IF(C357="[For completion]","",C357/$C$360))</f>
        <v>0.92707989108122502</v>
      </c>
      <c r="G357" s="239">
        <f t="shared" ref="G357:G359" si="16">IF($D$360=0,"",IF(D357="[For completion]","",D357/$D$360))</f>
        <v>0.99394495412844042</v>
      </c>
    </row>
    <row r="358" spans="1:7" s="209" customFormat="1" x14ac:dyDescent="0.25">
      <c r="A358" s="327" t="s">
        <v>2284</v>
      </c>
      <c r="B358" s="266" t="s">
        <v>1674</v>
      </c>
      <c r="C358" s="240">
        <v>0</v>
      </c>
      <c r="D358" s="264">
        <v>0</v>
      </c>
      <c r="E358" s="267"/>
      <c r="F358" s="239">
        <f t="shared" si="15"/>
        <v>0</v>
      </c>
      <c r="G358" s="239">
        <f t="shared" si="16"/>
        <v>0</v>
      </c>
    </row>
    <row r="359" spans="1:7" s="209" customFormat="1" x14ac:dyDescent="0.25">
      <c r="A359" s="327" t="s">
        <v>2285</v>
      </c>
      <c r="B359" s="264" t="s">
        <v>2089</v>
      </c>
      <c r="C359" s="240">
        <v>0</v>
      </c>
      <c r="D359" s="264">
        <v>0</v>
      </c>
      <c r="E359" s="267"/>
      <c r="F359" s="239">
        <f t="shared" si="15"/>
        <v>0</v>
      </c>
      <c r="G359" s="239">
        <f t="shared" si="16"/>
        <v>0</v>
      </c>
    </row>
    <row r="360" spans="1:7" s="209" customFormat="1" x14ac:dyDescent="0.25">
      <c r="A360" s="327" t="s">
        <v>2286</v>
      </c>
      <c r="B360" s="266" t="s">
        <v>135</v>
      </c>
      <c r="C360" s="240">
        <f>SUM(C356:C359)</f>
        <v>62190.740470799901</v>
      </c>
      <c r="D360" s="264">
        <f>SUM(D356:D359)</f>
        <v>16350</v>
      </c>
      <c r="E360" s="267"/>
      <c r="F360" s="293">
        <f>SUM(F356:F359)</f>
        <v>1</v>
      </c>
      <c r="G360" s="293">
        <f>SUM(G356:G359)</f>
        <v>1</v>
      </c>
    </row>
    <row r="361" spans="1:7" s="209" customFormat="1" x14ac:dyDescent="0.25">
      <c r="A361" s="327" t="s">
        <v>2282</v>
      </c>
      <c r="B361" s="266"/>
      <c r="C361" s="264"/>
      <c r="D361" s="264"/>
      <c r="E361" s="267"/>
      <c r="F361" s="267"/>
      <c r="G361" s="267"/>
    </row>
    <row r="362" spans="1:7" s="209" customFormat="1" x14ac:dyDescent="0.25">
      <c r="A362" s="327" t="s">
        <v>2283</v>
      </c>
      <c r="B362" s="247"/>
      <c r="C362" s="252"/>
      <c r="D362" s="247"/>
      <c r="E362" s="246"/>
      <c r="F362" s="246"/>
      <c r="G362" s="246"/>
    </row>
    <row r="363" spans="1:7" s="209" customFormat="1" x14ac:dyDescent="0.25">
      <c r="A363" s="327" t="s">
        <v>2284</v>
      </c>
      <c r="B363" s="247"/>
      <c r="C363" s="252"/>
      <c r="D363" s="247"/>
      <c r="E363" s="246"/>
      <c r="F363" s="246"/>
      <c r="G363" s="246"/>
    </row>
    <row r="364" spans="1:7" s="209" customFormat="1" x14ac:dyDescent="0.25">
      <c r="A364" s="327" t="s">
        <v>2285</v>
      </c>
      <c r="B364" s="247"/>
      <c r="C364" s="252"/>
      <c r="D364" s="247"/>
      <c r="E364" s="246"/>
      <c r="F364" s="246"/>
      <c r="G364" s="246"/>
    </row>
    <row r="365" spans="1:7" s="209" customFormat="1" x14ac:dyDescent="0.25">
      <c r="A365" s="327" t="s">
        <v>2286</v>
      </c>
      <c r="B365" s="247"/>
      <c r="C365" s="252"/>
      <c r="D365" s="247"/>
      <c r="E365" s="246"/>
      <c r="F365" s="246"/>
      <c r="G365" s="246"/>
    </row>
    <row r="366" spans="1:7" s="209" customFormat="1" x14ac:dyDescent="0.25">
      <c r="A366" s="327" t="s">
        <v>2287</v>
      </c>
      <c r="B366" s="247"/>
      <c r="C366" s="252"/>
      <c r="D366" s="247"/>
      <c r="E366" s="246"/>
      <c r="F366" s="246"/>
      <c r="G366" s="246"/>
    </row>
    <row r="367" spans="1:7" s="209" customFormat="1" x14ac:dyDescent="0.25">
      <c r="A367" s="327" t="s">
        <v>2288</v>
      </c>
      <c r="B367" s="247"/>
      <c r="C367" s="252"/>
      <c r="D367" s="247"/>
      <c r="E367" s="246"/>
      <c r="F367" s="246"/>
      <c r="G367" s="246"/>
    </row>
    <row r="368" spans="1:7" s="209" customFormat="1" x14ac:dyDescent="0.25">
      <c r="A368" s="327" t="s">
        <v>2289</v>
      </c>
      <c r="B368" s="247"/>
      <c r="C368" s="252"/>
      <c r="D368" s="247"/>
      <c r="E368" s="246"/>
      <c r="F368" s="246"/>
      <c r="G368" s="246"/>
    </row>
    <row r="369" spans="1:7" s="209" customFormat="1" x14ac:dyDescent="0.25">
      <c r="A369" s="327" t="s">
        <v>2290</v>
      </c>
      <c r="B369" s="247"/>
      <c r="C369" s="252"/>
      <c r="D369" s="247"/>
      <c r="E369" s="246"/>
      <c r="F369" s="246"/>
      <c r="G369" s="246"/>
    </row>
    <row r="370" spans="1:7" s="209" customFormat="1" x14ac:dyDescent="0.25">
      <c r="A370" s="327" t="s">
        <v>2291</v>
      </c>
      <c r="B370" s="247"/>
      <c r="C370" s="252"/>
      <c r="D370" s="247"/>
      <c r="E370" s="246"/>
      <c r="F370" s="246"/>
      <c r="G370" s="246"/>
    </row>
    <row r="371" spans="1:7" s="209" customFormat="1" x14ac:dyDescent="0.25">
      <c r="A371" s="327" t="s">
        <v>2292</v>
      </c>
      <c r="B371" s="247"/>
      <c r="C371" s="252"/>
      <c r="D371" s="247"/>
      <c r="E371" s="246"/>
      <c r="F371" s="246"/>
      <c r="G371" s="246"/>
    </row>
    <row r="372" spans="1:7" s="209" customFormat="1" x14ac:dyDescent="0.25">
      <c r="A372" s="327" t="s">
        <v>2293</v>
      </c>
      <c r="B372" s="247"/>
      <c r="C372" s="252"/>
      <c r="D372" s="247"/>
      <c r="E372" s="246"/>
      <c r="F372" s="246"/>
      <c r="G372" s="246"/>
    </row>
    <row r="373" spans="1:7" s="209" customFormat="1" x14ac:dyDescent="0.25">
      <c r="A373" s="327" t="s">
        <v>2294</v>
      </c>
      <c r="B373" s="247"/>
      <c r="C373" s="252"/>
      <c r="D373" s="247"/>
      <c r="E373" s="246"/>
      <c r="F373" s="246"/>
      <c r="G373" s="246"/>
    </row>
    <row r="374" spans="1:7" s="209" customFormat="1" x14ac:dyDescent="0.25">
      <c r="A374" s="327" t="s">
        <v>2295</v>
      </c>
      <c r="B374" s="247"/>
      <c r="C374" s="252"/>
      <c r="D374" s="247"/>
      <c r="E374" s="246"/>
      <c r="F374" s="246"/>
      <c r="G374" s="246"/>
    </row>
    <row r="375" spans="1:7" s="209" customFormat="1" x14ac:dyDescent="0.25">
      <c r="A375" s="327" t="s">
        <v>2296</v>
      </c>
      <c r="B375" s="247"/>
      <c r="C375" s="252"/>
      <c r="D375" s="247"/>
      <c r="E375" s="246"/>
      <c r="F375" s="246"/>
      <c r="G375" s="246"/>
    </row>
    <row r="376" spans="1:7" s="209" customFormat="1" x14ac:dyDescent="0.25">
      <c r="A376" s="327" t="s">
        <v>2297</v>
      </c>
      <c r="B376" s="247"/>
      <c r="C376" s="252"/>
      <c r="D376" s="247"/>
      <c r="E376" s="246"/>
      <c r="F376" s="246"/>
      <c r="G376" s="246"/>
    </row>
    <row r="377" spans="1:7" s="209" customFormat="1" x14ac:dyDescent="0.25">
      <c r="A377" s="327" t="s">
        <v>2298</v>
      </c>
      <c r="B377" s="247"/>
      <c r="C377" s="252"/>
      <c r="D377" s="247"/>
      <c r="E377" s="246"/>
      <c r="F377" s="246"/>
      <c r="G377" s="246"/>
    </row>
    <row r="378" spans="1:7" s="209" customFormat="1" x14ac:dyDescent="0.25">
      <c r="A378" s="327" t="s">
        <v>2299</v>
      </c>
      <c r="B378" s="247"/>
      <c r="C378" s="252"/>
      <c r="D378" s="247"/>
      <c r="E378" s="246"/>
      <c r="F378" s="246"/>
      <c r="G378" s="246"/>
    </row>
    <row r="379" spans="1:7" s="209" customFormat="1" x14ac:dyDescent="0.25">
      <c r="A379" s="327" t="s">
        <v>2300</v>
      </c>
      <c r="B379" s="247"/>
      <c r="C379" s="252"/>
      <c r="D379" s="247"/>
      <c r="E379" s="246"/>
      <c r="F379" s="246"/>
      <c r="G379" s="246"/>
    </row>
    <row r="380" spans="1:7" s="209" customFormat="1" x14ac:dyDescent="0.25">
      <c r="A380" s="327" t="s">
        <v>2301</v>
      </c>
      <c r="B380" s="247"/>
      <c r="C380" s="252"/>
      <c r="D380" s="247"/>
      <c r="E380" s="246"/>
      <c r="F380" s="246"/>
      <c r="G380" s="246"/>
    </row>
    <row r="381" spans="1:7" s="209" customFormat="1" x14ac:dyDescent="0.25">
      <c r="A381" s="327" t="s">
        <v>2302</v>
      </c>
      <c r="B381" s="247"/>
      <c r="C381" s="252"/>
      <c r="D381" s="247"/>
      <c r="E381" s="246"/>
      <c r="F381" s="246"/>
      <c r="G381" s="246"/>
    </row>
    <row r="382" spans="1:7" s="209" customFormat="1" x14ac:dyDescent="0.25">
      <c r="A382" s="327" t="s">
        <v>2303</v>
      </c>
      <c r="B382" s="247"/>
      <c r="C382" s="252"/>
      <c r="D382" s="247"/>
      <c r="E382" s="246"/>
      <c r="F382" s="246"/>
      <c r="G382" s="246"/>
    </row>
    <row r="383" spans="1:7" s="209" customFormat="1" x14ac:dyDescent="0.25">
      <c r="A383" s="327" t="s">
        <v>2304</v>
      </c>
      <c r="B383" s="247"/>
      <c r="C383" s="252"/>
      <c r="D383" s="247"/>
      <c r="E383" s="246"/>
      <c r="F383" s="246"/>
      <c r="G383" s="246"/>
    </row>
    <row r="384" spans="1:7" s="209" customFormat="1" x14ac:dyDescent="0.25">
      <c r="A384" s="327" t="s">
        <v>2305</v>
      </c>
      <c r="B384" s="247"/>
      <c r="C384" s="252"/>
      <c r="D384" s="247"/>
      <c r="E384" s="246"/>
      <c r="F384" s="246"/>
      <c r="G384" s="246"/>
    </row>
    <row r="385" spans="1:7" s="209" customFormat="1" x14ac:dyDescent="0.25">
      <c r="A385" s="327" t="s">
        <v>2306</v>
      </c>
      <c r="B385" s="247"/>
      <c r="C385" s="252"/>
      <c r="D385" s="247"/>
      <c r="E385" s="246"/>
      <c r="F385" s="246"/>
      <c r="G385" s="246"/>
    </row>
    <row r="386" spans="1:7" s="209" customFormat="1" x14ac:dyDescent="0.25">
      <c r="A386" s="327" t="s">
        <v>2307</v>
      </c>
      <c r="B386" s="247"/>
      <c r="C386" s="252"/>
      <c r="D386" s="247"/>
      <c r="E386" s="246"/>
      <c r="F386" s="246"/>
      <c r="G386" s="246"/>
    </row>
    <row r="387" spans="1:7" s="209" customFormat="1" x14ac:dyDescent="0.25">
      <c r="A387" s="327" t="s">
        <v>2308</v>
      </c>
      <c r="B387" s="247"/>
      <c r="C387" s="252"/>
      <c r="D387" s="247"/>
      <c r="E387" s="246"/>
      <c r="F387" s="246"/>
      <c r="G387" s="246"/>
    </row>
    <row r="388" spans="1:7" s="209" customFormat="1" x14ac:dyDescent="0.25">
      <c r="A388" s="327" t="s">
        <v>2309</v>
      </c>
      <c r="B388" s="247"/>
      <c r="C388" s="252"/>
      <c r="D388" s="247"/>
      <c r="E388" s="246"/>
      <c r="F388" s="246"/>
      <c r="G388" s="246"/>
    </row>
    <row r="389" spans="1:7" s="209" customFormat="1" x14ac:dyDescent="0.25">
      <c r="A389" s="327" t="s">
        <v>2310</v>
      </c>
      <c r="B389" s="247"/>
      <c r="C389" s="252"/>
      <c r="D389" s="247"/>
      <c r="E389" s="246"/>
      <c r="F389" s="246"/>
      <c r="G389" s="246"/>
    </row>
    <row r="390" spans="1:7" s="209" customFormat="1" x14ac:dyDescent="0.25">
      <c r="A390" s="327" t="s">
        <v>2311</v>
      </c>
      <c r="B390" s="247"/>
      <c r="C390" s="252"/>
      <c r="D390" s="247"/>
      <c r="E390" s="246"/>
      <c r="F390" s="246"/>
      <c r="G390" s="246"/>
    </row>
    <row r="391" spans="1:7" s="209" customFormat="1" x14ac:dyDescent="0.25">
      <c r="A391" s="327" t="s">
        <v>2312</v>
      </c>
      <c r="B391" s="247"/>
      <c r="C391" s="252"/>
      <c r="D391" s="247"/>
      <c r="E391" s="246"/>
      <c r="F391" s="246"/>
      <c r="G391" s="246"/>
    </row>
    <row r="392" spans="1:7" s="209" customFormat="1" x14ac:dyDescent="0.25">
      <c r="A392" s="327" t="s">
        <v>2313</v>
      </c>
      <c r="B392" s="247"/>
      <c r="C392" s="252"/>
      <c r="D392" s="247"/>
      <c r="E392" s="246"/>
      <c r="F392" s="246"/>
      <c r="G392" s="246"/>
    </row>
    <row r="393" spans="1:7" s="209" customFormat="1" x14ac:dyDescent="0.25">
      <c r="A393" s="327" t="s">
        <v>2314</v>
      </c>
      <c r="B393" s="247"/>
      <c r="C393" s="252"/>
      <c r="D393" s="247"/>
      <c r="E393" s="246"/>
      <c r="F393" s="246"/>
      <c r="G393" s="246"/>
    </row>
    <row r="394" spans="1:7" s="209" customFormat="1" x14ac:dyDescent="0.25">
      <c r="A394" s="327" t="s">
        <v>2315</v>
      </c>
      <c r="B394" s="247"/>
      <c r="C394" s="252"/>
      <c r="D394" s="247"/>
      <c r="E394" s="246"/>
      <c r="F394" s="246"/>
      <c r="G394" s="246"/>
    </row>
    <row r="395" spans="1:7" s="209" customFormat="1" x14ac:dyDescent="0.25">
      <c r="A395" s="327" t="s">
        <v>2316</v>
      </c>
      <c r="B395" s="247"/>
      <c r="C395" s="252"/>
      <c r="D395" s="247"/>
      <c r="E395" s="246"/>
      <c r="F395" s="246"/>
      <c r="G395" s="246"/>
    </row>
    <row r="396" spans="1:7" s="209" customFormat="1" x14ac:dyDescent="0.25">
      <c r="A396" s="327" t="s">
        <v>2317</v>
      </c>
      <c r="B396" s="247"/>
      <c r="C396" s="252"/>
      <c r="D396" s="247"/>
      <c r="E396" s="246"/>
      <c r="F396" s="246"/>
      <c r="G396" s="246"/>
    </row>
    <row r="397" spans="1:7" s="209" customFormat="1" x14ac:dyDescent="0.25">
      <c r="A397" s="327" t="s">
        <v>2318</v>
      </c>
      <c r="B397" s="247"/>
      <c r="C397" s="252"/>
      <c r="D397" s="247"/>
      <c r="E397" s="246"/>
      <c r="F397" s="246"/>
      <c r="G397" s="246"/>
    </row>
    <row r="398" spans="1:7" s="209" customFormat="1" x14ac:dyDescent="0.25">
      <c r="A398" s="327" t="s">
        <v>2319</v>
      </c>
      <c r="B398" s="247"/>
      <c r="C398" s="252"/>
      <c r="D398" s="247"/>
      <c r="E398" s="246"/>
      <c r="F398" s="246"/>
      <c r="G398" s="246"/>
    </row>
    <row r="399" spans="1:7" s="209" customFormat="1" x14ac:dyDescent="0.25">
      <c r="A399" s="327" t="s">
        <v>2320</v>
      </c>
      <c r="B399" s="247"/>
      <c r="C399" s="252"/>
      <c r="D399" s="247"/>
      <c r="E399" s="246"/>
      <c r="F399" s="246"/>
      <c r="G399" s="246"/>
    </row>
    <row r="400" spans="1:7" s="209" customFormat="1" x14ac:dyDescent="0.25">
      <c r="A400" s="327" t="s">
        <v>2321</v>
      </c>
      <c r="B400" s="247"/>
      <c r="C400" s="252"/>
      <c r="D400" s="247"/>
      <c r="E400" s="246"/>
      <c r="F400" s="246"/>
      <c r="G400" s="246"/>
    </row>
    <row r="401" spans="1:7" s="254" customFormat="1" x14ac:dyDescent="0.25">
      <c r="A401" s="327" t="s">
        <v>2322</v>
      </c>
      <c r="B401" s="264"/>
      <c r="C401" s="252"/>
      <c r="D401" s="264"/>
      <c r="E401" s="263"/>
      <c r="F401" s="263"/>
      <c r="G401" s="263"/>
    </row>
    <row r="402" spans="1:7" s="254" customFormat="1" x14ac:dyDescent="0.25">
      <c r="A402" s="327" t="s">
        <v>2323</v>
      </c>
      <c r="B402" s="264"/>
      <c r="C402" s="252"/>
      <c r="D402" s="264"/>
      <c r="E402" s="263"/>
      <c r="F402" s="263"/>
      <c r="G402" s="263"/>
    </row>
    <row r="403" spans="1:7" s="254" customFormat="1" x14ac:dyDescent="0.25">
      <c r="A403" s="327" t="s">
        <v>2324</v>
      </c>
      <c r="B403" s="264"/>
      <c r="C403" s="252"/>
      <c r="D403" s="264"/>
      <c r="E403" s="263"/>
      <c r="F403" s="263"/>
      <c r="G403" s="263"/>
    </row>
    <row r="404" spans="1:7" s="254" customFormat="1" x14ac:dyDescent="0.25">
      <c r="A404" s="327" t="s">
        <v>2325</v>
      </c>
      <c r="B404" s="264"/>
      <c r="C404" s="252"/>
      <c r="D404" s="264"/>
      <c r="E404" s="263"/>
      <c r="F404" s="263"/>
      <c r="G404" s="263"/>
    </row>
    <row r="405" spans="1:7" s="254" customFormat="1" x14ac:dyDescent="0.25">
      <c r="A405" s="327" t="s">
        <v>2326</v>
      </c>
      <c r="B405" s="264"/>
      <c r="C405" s="252"/>
      <c r="D405" s="264"/>
      <c r="E405" s="263"/>
      <c r="F405" s="263"/>
      <c r="G405" s="263"/>
    </row>
    <row r="406" spans="1:7" s="254" customFormat="1" x14ac:dyDescent="0.25">
      <c r="A406" s="327" t="s">
        <v>2327</v>
      </c>
      <c r="B406" s="264"/>
      <c r="C406" s="252"/>
      <c r="D406" s="264"/>
      <c r="E406" s="263"/>
      <c r="F406" s="263"/>
      <c r="G406" s="263"/>
    </row>
    <row r="407" spans="1:7" s="254" customFormat="1" x14ac:dyDescent="0.25">
      <c r="A407" s="327" t="s">
        <v>2328</v>
      </c>
      <c r="B407" s="264"/>
      <c r="C407" s="252"/>
      <c r="D407" s="264"/>
      <c r="E407" s="263"/>
      <c r="F407" s="263"/>
      <c r="G407" s="263"/>
    </row>
    <row r="408" spans="1:7" s="254" customFormat="1" x14ac:dyDescent="0.25">
      <c r="A408" s="327" t="s">
        <v>2329</v>
      </c>
      <c r="B408" s="264"/>
      <c r="C408" s="252"/>
      <c r="D408" s="264"/>
      <c r="E408" s="263"/>
      <c r="F408" s="263"/>
      <c r="G408" s="263"/>
    </row>
    <row r="409" spans="1:7" s="254" customFormat="1" x14ac:dyDescent="0.25">
      <c r="A409" s="327" t="s">
        <v>2330</v>
      </c>
      <c r="B409" s="264"/>
      <c r="C409" s="252"/>
      <c r="D409" s="264"/>
      <c r="E409" s="263"/>
      <c r="F409" s="263"/>
      <c r="G409" s="263"/>
    </row>
    <row r="410" spans="1:7" s="209" customFormat="1" x14ac:dyDescent="0.25">
      <c r="A410" s="327" t="s">
        <v>2331</v>
      </c>
      <c r="B410" s="247"/>
      <c r="C410" s="252"/>
      <c r="D410" s="247"/>
      <c r="E410" s="246"/>
      <c r="F410" s="246"/>
      <c r="G410" s="246"/>
    </row>
    <row r="411" spans="1:7" ht="18.75" x14ac:dyDescent="0.25">
      <c r="A411" s="159"/>
      <c r="B411" s="160" t="s">
        <v>792</v>
      </c>
      <c r="C411" s="159"/>
      <c r="D411" s="159"/>
      <c r="E411" s="159"/>
      <c r="F411" s="161"/>
      <c r="G411" s="161"/>
    </row>
    <row r="412" spans="1:7" ht="15" customHeight="1" x14ac:dyDescent="0.25">
      <c r="A412" s="146"/>
      <c r="B412" s="318" t="s">
        <v>2332</v>
      </c>
      <c r="C412" s="146" t="s">
        <v>673</v>
      </c>
      <c r="D412" s="146" t="s">
        <v>674</v>
      </c>
      <c r="E412" s="146"/>
      <c r="F412" s="146" t="s">
        <v>503</v>
      </c>
      <c r="G412" s="146" t="s">
        <v>675</v>
      </c>
    </row>
    <row r="413" spans="1:7" x14ac:dyDescent="0.25">
      <c r="A413" s="264" t="s">
        <v>2119</v>
      </c>
      <c r="B413" s="135" t="s">
        <v>677</v>
      </c>
      <c r="C413" s="588">
        <f>(C440/D440)*1000</f>
        <v>4126.3450633179318</v>
      </c>
      <c r="D413" s="162"/>
      <c r="E413" s="162"/>
      <c r="F413" s="163"/>
      <c r="G413" s="163"/>
    </row>
    <row r="414" spans="1:7" x14ac:dyDescent="0.25">
      <c r="A414" s="265"/>
      <c r="D414" s="162"/>
      <c r="E414" s="162"/>
      <c r="F414" s="163"/>
      <c r="G414" s="163"/>
    </row>
    <row r="415" spans="1:7" x14ac:dyDescent="0.25">
      <c r="A415" s="264"/>
      <c r="B415" s="135" t="s">
        <v>678</v>
      </c>
      <c r="D415" s="162"/>
      <c r="E415" s="162"/>
      <c r="F415" s="163"/>
      <c r="G415" s="163"/>
    </row>
    <row r="416" spans="1:7" x14ac:dyDescent="0.25">
      <c r="A416" s="264" t="s">
        <v>2120</v>
      </c>
      <c r="B416" s="156" t="s">
        <v>2853</v>
      </c>
      <c r="C416" s="200">
        <v>313.09888636000102</v>
      </c>
      <c r="D416" s="203">
        <v>669</v>
      </c>
      <c r="E416" s="162"/>
      <c r="F416" s="199">
        <f t="shared" ref="F416:F439" si="17">IF($C$440=0,"",IF(C416="[for completion]","",C416/$C$440))</f>
        <v>7.0127558532662268E-2</v>
      </c>
      <c r="G416" s="199">
        <f t="shared" ref="G416:G439" si="18">IF($D$440=0,"",IF(D416="[for completion]","",D416/$D$440))</f>
        <v>0.61829944547134941</v>
      </c>
    </row>
    <row r="417" spans="1:7" x14ac:dyDescent="0.25">
      <c r="A417" s="264" t="s">
        <v>2121</v>
      </c>
      <c r="B417" s="156" t="s">
        <v>2852</v>
      </c>
      <c r="C417" s="200">
        <v>557.48740749000001</v>
      </c>
      <c r="D417" s="203">
        <v>163</v>
      </c>
      <c r="E417" s="162"/>
      <c r="F417" s="199">
        <f t="shared" si="17"/>
        <v>0.12486544188798368</v>
      </c>
      <c r="G417" s="199">
        <f t="shared" si="18"/>
        <v>0.15064695009242143</v>
      </c>
    </row>
    <row r="418" spans="1:7" x14ac:dyDescent="0.25">
      <c r="A418" s="264" t="s">
        <v>2122</v>
      </c>
      <c r="B418" s="156" t="s">
        <v>2851</v>
      </c>
      <c r="C418" s="200">
        <v>2124.6316500200001</v>
      </c>
      <c r="D418" s="203">
        <v>216</v>
      </c>
      <c r="E418" s="162"/>
      <c r="F418" s="199">
        <f t="shared" si="17"/>
        <v>0.4758727574195511</v>
      </c>
      <c r="G418" s="199">
        <f t="shared" si="18"/>
        <v>0.19963031423290203</v>
      </c>
    </row>
    <row r="419" spans="1:7" x14ac:dyDescent="0.25">
      <c r="A419" s="264" t="s">
        <v>2123</v>
      </c>
      <c r="B419" s="156" t="s">
        <v>2850</v>
      </c>
      <c r="C419" s="200">
        <v>745.88688654999999</v>
      </c>
      <c r="D419" s="203">
        <v>26</v>
      </c>
      <c r="E419" s="162"/>
      <c r="F419" s="199">
        <f t="shared" si="17"/>
        <v>0.16706295861792847</v>
      </c>
      <c r="G419" s="199">
        <f t="shared" si="18"/>
        <v>2.4029574861367836E-2</v>
      </c>
    </row>
    <row r="420" spans="1:7" x14ac:dyDescent="0.25">
      <c r="A420" s="264" t="s">
        <v>2124</v>
      </c>
      <c r="B420" s="156" t="s">
        <v>2850</v>
      </c>
      <c r="C420" s="200">
        <v>413.49544613</v>
      </c>
      <c r="D420" s="203">
        <v>6</v>
      </c>
      <c r="E420" s="162"/>
      <c r="F420" s="199">
        <f t="shared" si="17"/>
        <v>9.261427416298644E-2</v>
      </c>
      <c r="G420" s="199">
        <f t="shared" si="18"/>
        <v>5.5452865064695009E-3</v>
      </c>
    </row>
    <row r="421" spans="1:7" x14ac:dyDescent="0.25">
      <c r="A421" s="264" t="s">
        <v>2125</v>
      </c>
      <c r="B421" s="156" t="s">
        <v>2848</v>
      </c>
      <c r="C421" s="200">
        <v>310.10508196000001</v>
      </c>
      <c r="D421" s="203">
        <v>2</v>
      </c>
      <c r="E421" s="162"/>
      <c r="F421" s="199">
        <f t="shared" si="17"/>
        <v>6.9457009378887838E-2</v>
      </c>
      <c r="G421" s="199">
        <f t="shared" si="18"/>
        <v>1.8484288354898336E-3</v>
      </c>
    </row>
    <row r="422" spans="1:7" x14ac:dyDescent="0.25">
      <c r="A422" s="264" t="s">
        <v>2126</v>
      </c>
      <c r="B422" s="156"/>
      <c r="C422" s="200"/>
      <c r="D422" s="203"/>
      <c r="E422" s="162"/>
      <c r="F422" s="199">
        <f t="shared" si="17"/>
        <v>0</v>
      </c>
      <c r="G422" s="199">
        <f t="shared" si="18"/>
        <v>0</v>
      </c>
    </row>
    <row r="423" spans="1:7" x14ac:dyDescent="0.25">
      <c r="A423" s="264" t="s">
        <v>2127</v>
      </c>
      <c r="B423" s="156"/>
      <c r="C423" s="200"/>
      <c r="D423" s="203"/>
      <c r="E423" s="162"/>
      <c r="F423" s="199">
        <f t="shared" si="17"/>
        <v>0</v>
      </c>
      <c r="G423" s="199">
        <f t="shared" si="18"/>
        <v>0</v>
      </c>
    </row>
    <row r="424" spans="1:7" x14ac:dyDescent="0.25">
      <c r="A424" s="264" t="s">
        <v>2128</v>
      </c>
      <c r="B424" s="229"/>
      <c r="C424" s="200"/>
      <c r="D424" s="203"/>
      <c r="E424" s="162"/>
      <c r="F424" s="199">
        <f t="shared" si="17"/>
        <v>0</v>
      </c>
      <c r="G424" s="199">
        <f t="shared" si="18"/>
        <v>0</v>
      </c>
    </row>
    <row r="425" spans="1:7" x14ac:dyDescent="0.25">
      <c r="A425" s="264" t="s">
        <v>2333</v>
      </c>
      <c r="B425" s="156"/>
      <c r="C425" s="200"/>
      <c r="D425" s="203"/>
      <c r="E425" s="156"/>
      <c r="F425" s="199">
        <f t="shared" si="17"/>
        <v>0</v>
      </c>
      <c r="G425" s="199">
        <f t="shared" si="18"/>
        <v>0</v>
      </c>
    </row>
    <row r="426" spans="1:7" x14ac:dyDescent="0.25">
      <c r="A426" s="264" t="s">
        <v>2334</v>
      </c>
      <c r="B426" s="156"/>
      <c r="C426" s="200"/>
      <c r="D426" s="203"/>
      <c r="E426" s="156"/>
      <c r="F426" s="199">
        <f t="shared" si="17"/>
        <v>0</v>
      </c>
      <c r="G426" s="199">
        <f t="shared" si="18"/>
        <v>0</v>
      </c>
    </row>
    <row r="427" spans="1:7" x14ac:dyDescent="0.25">
      <c r="A427" s="264" t="s">
        <v>2335</v>
      </c>
      <c r="B427" s="156"/>
      <c r="C427" s="200"/>
      <c r="D427" s="203"/>
      <c r="E427" s="156"/>
      <c r="F427" s="199">
        <f t="shared" si="17"/>
        <v>0</v>
      </c>
      <c r="G427" s="199">
        <f t="shared" si="18"/>
        <v>0</v>
      </c>
    </row>
    <row r="428" spans="1:7" x14ac:dyDescent="0.25">
      <c r="A428" s="264" t="s">
        <v>2336</v>
      </c>
      <c r="B428" s="156"/>
      <c r="C428" s="200"/>
      <c r="D428" s="203"/>
      <c r="E428" s="156"/>
      <c r="F428" s="199">
        <f t="shared" si="17"/>
        <v>0</v>
      </c>
      <c r="G428" s="199">
        <f t="shared" si="18"/>
        <v>0</v>
      </c>
    </row>
    <row r="429" spans="1:7" x14ac:dyDescent="0.25">
      <c r="A429" s="264" t="s">
        <v>2337</v>
      </c>
      <c r="B429" s="156"/>
      <c r="C429" s="200"/>
      <c r="D429" s="203"/>
      <c r="E429" s="156"/>
      <c r="F429" s="199">
        <f t="shared" si="17"/>
        <v>0</v>
      </c>
      <c r="G429" s="199">
        <f t="shared" si="18"/>
        <v>0</v>
      </c>
    </row>
    <row r="430" spans="1:7" x14ac:dyDescent="0.25">
      <c r="A430" s="264" t="s">
        <v>2338</v>
      </c>
      <c r="B430" s="156"/>
      <c r="C430" s="200"/>
      <c r="D430" s="203"/>
      <c r="E430" s="156"/>
      <c r="F430" s="199">
        <f t="shared" si="17"/>
        <v>0</v>
      </c>
      <c r="G430" s="199">
        <f t="shared" si="18"/>
        <v>0</v>
      </c>
    </row>
    <row r="431" spans="1:7" x14ac:dyDescent="0.25">
      <c r="A431" s="264" t="s">
        <v>2339</v>
      </c>
      <c r="B431" s="156"/>
      <c r="C431" s="200"/>
      <c r="D431" s="203"/>
      <c r="F431" s="199">
        <f t="shared" si="17"/>
        <v>0</v>
      </c>
      <c r="G431" s="199">
        <f t="shared" si="18"/>
        <v>0</v>
      </c>
    </row>
    <row r="432" spans="1:7" x14ac:dyDescent="0.25">
      <c r="A432" s="264" t="s">
        <v>2340</v>
      </c>
      <c r="B432" s="156"/>
      <c r="C432" s="200"/>
      <c r="D432" s="203"/>
      <c r="E432" s="151"/>
      <c r="F432" s="199">
        <f t="shared" si="17"/>
        <v>0</v>
      </c>
      <c r="G432" s="199">
        <f t="shared" si="18"/>
        <v>0</v>
      </c>
    </row>
    <row r="433" spans="1:7" x14ac:dyDescent="0.25">
      <c r="A433" s="264" t="s">
        <v>2341</v>
      </c>
      <c r="B433" s="156"/>
      <c r="C433" s="200"/>
      <c r="D433" s="203"/>
      <c r="E433" s="151"/>
      <c r="F433" s="199">
        <f t="shared" si="17"/>
        <v>0</v>
      </c>
      <c r="G433" s="199">
        <f t="shared" si="18"/>
        <v>0</v>
      </c>
    </row>
    <row r="434" spans="1:7" x14ac:dyDescent="0.25">
      <c r="A434" s="264" t="s">
        <v>2342</v>
      </c>
      <c r="B434" s="156"/>
      <c r="C434" s="200"/>
      <c r="D434" s="203"/>
      <c r="E434" s="151"/>
      <c r="F434" s="199">
        <f t="shared" si="17"/>
        <v>0</v>
      </c>
      <c r="G434" s="199">
        <f t="shared" si="18"/>
        <v>0</v>
      </c>
    </row>
    <row r="435" spans="1:7" x14ac:dyDescent="0.25">
      <c r="A435" s="264" t="s">
        <v>2343</v>
      </c>
      <c r="B435" s="156"/>
      <c r="C435" s="200"/>
      <c r="D435" s="203"/>
      <c r="E435" s="151"/>
      <c r="F435" s="199">
        <f t="shared" si="17"/>
        <v>0</v>
      </c>
      <c r="G435" s="199">
        <f t="shared" si="18"/>
        <v>0</v>
      </c>
    </row>
    <row r="436" spans="1:7" x14ac:dyDescent="0.25">
      <c r="A436" s="264" t="s">
        <v>2344</v>
      </c>
      <c r="B436" s="156"/>
      <c r="C436" s="200"/>
      <c r="D436" s="203"/>
      <c r="E436" s="151"/>
      <c r="F436" s="199">
        <f t="shared" si="17"/>
        <v>0</v>
      </c>
      <c r="G436" s="199">
        <f t="shared" si="18"/>
        <v>0</v>
      </c>
    </row>
    <row r="437" spans="1:7" x14ac:dyDescent="0.25">
      <c r="A437" s="264" t="s">
        <v>2345</v>
      </c>
      <c r="B437" s="156"/>
      <c r="C437" s="200"/>
      <c r="D437" s="203"/>
      <c r="E437" s="151"/>
      <c r="F437" s="199">
        <f t="shared" si="17"/>
        <v>0</v>
      </c>
      <c r="G437" s="199">
        <f t="shared" si="18"/>
        <v>0</v>
      </c>
    </row>
    <row r="438" spans="1:7" x14ac:dyDescent="0.25">
      <c r="A438" s="264" t="s">
        <v>2346</v>
      </c>
      <c r="B438" s="156"/>
      <c r="C438" s="200"/>
      <c r="D438" s="203"/>
      <c r="E438" s="151"/>
      <c r="F438" s="199">
        <f t="shared" si="17"/>
        <v>0</v>
      </c>
      <c r="G438" s="199">
        <f t="shared" si="18"/>
        <v>0</v>
      </c>
    </row>
    <row r="439" spans="1:7" x14ac:dyDescent="0.25">
      <c r="A439" s="264" t="s">
        <v>2347</v>
      </c>
      <c r="B439" s="156"/>
      <c r="C439" s="200"/>
      <c r="D439" s="203"/>
      <c r="E439" s="151"/>
      <c r="F439" s="199">
        <f t="shared" si="17"/>
        <v>0</v>
      </c>
      <c r="G439" s="199">
        <f t="shared" si="18"/>
        <v>0</v>
      </c>
    </row>
    <row r="440" spans="1:7" x14ac:dyDescent="0.25">
      <c r="A440" s="264" t="s">
        <v>2348</v>
      </c>
      <c r="B440" s="229" t="s">
        <v>135</v>
      </c>
      <c r="C440" s="206">
        <f>SUM(C416:C439)</f>
        <v>4464.705358510002</v>
      </c>
      <c r="D440" s="204">
        <f>SUM(D416:D439)</f>
        <v>1082</v>
      </c>
      <c r="E440" s="151"/>
      <c r="F440" s="205">
        <f>SUM(F416:F439)</f>
        <v>0.99999999999999978</v>
      </c>
      <c r="G440" s="205">
        <f>SUM(G416:G439)</f>
        <v>1</v>
      </c>
    </row>
    <row r="441" spans="1:7" ht="15" customHeight="1" x14ac:dyDescent="0.25">
      <c r="A441" s="146"/>
      <c r="B441" s="146" t="s">
        <v>2349</v>
      </c>
      <c r="C441" s="146" t="s">
        <v>673</v>
      </c>
      <c r="D441" s="146" t="s">
        <v>674</v>
      </c>
      <c r="E441" s="146"/>
      <c r="F441" s="146" t="s">
        <v>503</v>
      </c>
      <c r="G441" s="146" t="s">
        <v>675</v>
      </c>
    </row>
    <row r="442" spans="1:7" x14ac:dyDescent="0.25">
      <c r="A442" s="264" t="s">
        <v>2129</v>
      </c>
      <c r="B442" s="135" t="s">
        <v>706</v>
      </c>
      <c r="C442" s="586" t="s">
        <v>1229</v>
      </c>
      <c r="G442" s="135"/>
    </row>
    <row r="443" spans="1:7" x14ac:dyDescent="0.25">
      <c r="A443" s="264"/>
      <c r="G443" s="135"/>
    </row>
    <row r="444" spans="1:7" x14ac:dyDescent="0.25">
      <c r="A444" s="264"/>
      <c r="B444" s="156" t="s">
        <v>707</v>
      </c>
      <c r="G444" s="135"/>
    </row>
    <row r="445" spans="1:7" x14ac:dyDescent="0.25">
      <c r="A445" s="264" t="s">
        <v>2130</v>
      </c>
      <c r="B445" s="135" t="s">
        <v>709</v>
      </c>
      <c r="C445" s="586" t="s">
        <v>1229</v>
      </c>
      <c r="D445" s="586" t="s">
        <v>1229</v>
      </c>
      <c r="F445" s="199" t="str">
        <f>IF($C$453=0,"",IF(C445="[for completion]","",C445/$C$453))</f>
        <v/>
      </c>
      <c r="G445" s="199" t="str">
        <f>IF($D$453=0,"",IF(D445="[for completion]","",D445/$D$453))</f>
        <v/>
      </c>
    </row>
    <row r="446" spans="1:7" x14ac:dyDescent="0.25">
      <c r="A446" s="264" t="s">
        <v>2131</v>
      </c>
      <c r="B446" s="135" t="s">
        <v>711</v>
      </c>
      <c r="C446" s="586" t="s">
        <v>1229</v>
      </c>
      <c r="D446" s="586" t="s">
        <v>1229</v>
      </c>
      <c r="F446" s="199" t="str">
        <f t="shared" ref="F446:F459" si="19">IF($C$453=0,"",IF(C446="[for completion]","",C446/$C$453))</f>
        <v/>
      </c>
      <c r="G446" s="199" t="str">
        <f t="shared" ref="G446:G459" si="20">IF($D$453=0,"",IF(D446="[for completion]","",D446/$D$453))</f>
        <v/>
      </c>
    </row>
    <row r="447" spans="1:7" x14ac:dyDescent="0.25">
      <c r="A447" s="264" t="s">
        <v>2132</v>
      </c>
      <c r="B447" s="135" t="s">
        <v>713</v>
      </c>
      <c r="C447" s="586" t="s">
        <v>1229</v>
      </c>
      <c r="D447" s="586" t="s">
        <v>1229</v>
      </c>
      <c r="F447" s="199" t="str">
        <f t="shared" si="19"/>
        <v/>
      </c>
      <c r="G447" s="199" t="str">
        <f t="shared" si="20"/>
        <v/>
      </c>
    </row>
    <row r="448" spans="1:7" x14ac:dyDescent="0.25">
      <c r="A448" s="264" t="s">
        <v>2133</v>
      </c>
      <c r="B448" s="135" t="s">
        <v>715</v>
      </c>
      <c r="C448" s="586" t="s">
        <v>1229</v>
      </c>
      <c r="D448" s="586" t="s">
        <v>1229</v>
      </c>
      <c r="F448" s="199" t="str">
        <f t="shared" si="19"/>
        <v/>
      </c>
      <c r="G448" s="199" t="str">
        <f t="shared" si="20"/>
        <v/>
      </c>
    </row>
    <row r="449" spans="1:7" x14ac:dyDescent="0.25">
      <c r="A449" s="264" t="s">
        <v>2134</v>
      </c>
      <c r="B449" s="135" t="s">
        <v>717</v>
      </c>
      <c r="C449" s="586" t="s">
        <v>1229</v>
      </c>
      <c r="D449" s="586" t="s">
        <v>1229</v>
      </c>
      <c r="F449" s="199" t="str">
        <f t="shared" si="19"/>
        <v/>
      </c>
      <c r="G449" s="199" t="str">
        <f t="shared" si="20"/>
        <v/>
      </c>
    </row>
    <row r="450" spans="1:7" x14ac:dyDescent="0.25">
      <c r="A450" s="264" t="s">
        <v>2135</v>
      </c>
      <c r="B450" s="135" t="s">
        <v>719</v>
      </c>
      <c r="C450" s="586" t="s">
        <v>1229</v>
      </c>
      <c r="D450" s="586" t="s">
        <v>1229</v>
      </c>
      <c r="F450" s="199" t="str">
        <f t="shared" si="19"/>
        <v/>
      </c>
      <c r="G450" s="199" t="str">
        <f t="shared" si="20"/>
        <v/>
      </c>
    </row>
    <row r="451" spans="1:7" x14ac:dyDescent="0.25">
      <c r="A451" s="264" t="s">
        <v>2136</v>
      </c>
      <c r="B451" s="135" t="s">
        <v>721</v>
      </c>
      <c r="C451" s="586" t="s">
        <v>1229</v>
      </c>
      <c r="D451" s="586" t="s">
        <v>1229</v>
      </c>
      <c r="F451" s="199" t="str">
        <f t="shared" si="19"/>
        <v/>
      </c>
      <c r="G451" s="199" t="str">
        <f t="shared" si="20"/>
        <v/>
      </c>
    </row>
    <row r="452" spans="1:7" x14ac:dyDescent="0.25">
      <c r="A452" s="264" t="s">
        <v>2137</v>
      </c>
      <c r="B452" s="135" t="s">
        <v>723</v>
      </c>
      <c r="C452" s="586" t="s">
        <v>1229</v>
      </c>
      <c r="D452" s="586" t="s">
        <v>1229</v>
      </c>
      <c r="F452" s="199" t="str">
        <f t="shared" si="19"/>
        <v/>
      </c>
      <c r="G452" s="199" t="str">
        <f t="shared" si="20"/>
        <v/>
      </c>
    </row>
    <row r="453" spans="1:7" x14ac:dyDescent="0.25">
      <c r="A453" s="264" t="s">
        <v>2138</v>
      </c>
      <c r="B453" s="165" t="s">
        <v>135</v>
      </c>
      <c r="C453" s="200">
        <f>SUM(C445:C452)</f>
        <v>0</v>
      </c>
      <c r="D453" s="203">
        <f>SUM(D445:D452)</f>
        <v>0</v>
      </c>
      <c r="F453" s="169">
        <f>SUM(F445:F452)</f>
        <v>0</v>
      </c>
      <c r="G453" s="169">
        <f>SUM(G445:G452)</f>
        <v>0</v>
      </c>
    </row>
    <row r="454" spans="1:7" outlineLevel="1" x14ac:dyDescent="0.25">
      <c r="A454" s="264" t="s">
        <v>2139</v>
      </c>
      <c r="B454" s="152" t="s">
        <v>726</v>
      </c>
      <c r="C454" s="200"/>
      <c r="D454" s="203"/>
      <c r="F454" s="199" t="str">
        <f t="shared" si="19"/>
        <v/>
      </c>
      <c r="G454" s="199" t="str">
        <f t="shared" si="20"/>
        <v/>
      </c>
    </row>
    <row r="455" spans="1:7" outlineLevel="1" x14ac:dyDescent="0.25">
      <c r="A455" s="264" t="s">
        <v>2140</v>
      </c>
      <c r="B455" s="152" t="s">
        <v>728</v>
      </c>
      <c r="C455" s="200"/>
      <c r="D455" s="203"/>
      <c r="F455" s="199" t="str">
        <f t="shared" si="19"/>
        <v/>
      </c>
      <c r="G455" s="199" t="str">
        <f t="shared" si="20"/>
        <v/>
      </c>
    </row>
    <row r="456" spans="1:7" outlineLevel="1" x14ac:dyDescent="0.25">
      <c r="A456" s="264" t="s">
        <v>2141</v>
      </c>
      <c r="B456" s="152" t="s">
        <v>730</v>
      </c>
      <c r="C456" s="200"/>
      <c r="D456" s="203"/>
      <c r="F456" s="199" t="str">
        <f t="shared" si="19"/>
        <v/>
      </c>
      <c r="G456" s="199" t="str">
        <f t="shared" si="20"/>
        <v/>
      </c>
    </row>
    <row r="457" spans="1:7" outlineLevel="1" x14ac:dyDescent="0.25">
      <c r="A457" s="264" t="s">
        <v>2142</v>
      </c>
      <c r="B457" s="152" t="s">
        <v>732</v>
      </c>
      <c r="C457" s="200"/>
      <c r="D457" s="203"/>
      <c r="F457" s="199" t="str">
        <f t="shared" si="19"/>
        <v/>
      </c>
      <c r="G457" s="199" t="str">
        <f t="shared" si="20"/>
        <v/>
      </c>
    </row>
    <row r="458" spans="1:7" outlineLevel="1" x14ac:dyDescent="0.25">
      <c r="A458" s="264" t="s">
        <v>2143</v>
      </c>
      <c r="B458" s="152" t="s">
        <v>734</v>
      </c>
      <c r="C458" s="200"/>
      <c r="D458" s="203"/>
      <c r="F458" s="199" t="str">
        <f t="shared" si="19"/>
        <v/>
      </c>
      <c r="G458" s="199" t="str">
        <f t="shared" si="20"/>
        <v/>
      </c>
    </row>
    <row r="459" spans="1:7" outlineLevel="1" x14ac:dyDescent="0.25">
      <c r="A459" s="264" t="s">
        <v>2144</v>
      </c>
      <c r="B459" s="152" t="s">
        <v>736</v>
      </c>
      <c r="C459" s="200"/>
      <c r="D459" s="203"/>
      <c r="F459" s="199" t="str">
        <f t="shared" si="19"/>
        <v/>
      </c>
      <c r="G459" s="199" t="str">
        <f t="shared" si="20"/>
        <v/>
      </c>
    </row>
    <row r="460" spans="1:7" outlineLevel="1" x14ac:dyDescent="0.25">
      <c r="A460" s="264" t="s">
        <v>2145</v>
      </c>
      <c r="B460" s="152"/>
      <c r="F460" s="149"/>
      <c r="G460" s="149"/>
    </row>
    <row r="461" spans="1:7" outlineLevel="1" x14ac:dyDescent="0.25">
      <c r="A461" s="264" t="s">
        <v>2146</v>
      </c>
      <c r="B461" s="152"/>
      <c r="F461" s="149"/>
      <c r="G461" s="149"/>
    </row>
    <row r="462" spans="1:7" outlineLevel="1" x14ac:dyDescent="0.25">
      <c r="A462" s="264" t="s">
        <v>2147</v>
      </c>
      <c r="B462" s="152"/>
      <c r="F462" s="151"/>
      <c r="G462" s="151"/>
    </row>
    <row r="463" spans="1:7" ht="15" customHeight="1" x14ac:dyDescent="0.25">
      <c r="A463" s="146"/>
      <c r="B463" s="146" t="s">
        <v>2487</v>
      </c>
      <c r="C463" s="146" t="s">
        <v>673</v>
      </c>
      <c r="D463" s="146" t="s">
        <v>674</v>
      </c>
      <c r="E463" s="146"/>
      <c r="F463" s="146" t="s">
        <v>503</v>
      </c>
      <c r="G463" s="146" t="s">
        <v>675</v>
      </c>
    </row>
    <row r="464" spans="1:7" x14ac:dyDescent="0.25">
      <c r="A464" s="264" t="s">
        <v>2148</v>
      </c>
      <c r="B464" s="135" t="s">
        <v>706</v>
      </c>
      <c r="C464" s="169">
        <v>0.60802572297926605</v>
      </c>
      <c r="G464" s="135"/>
    </row>
    <row r="465" spans="1:7" x14ac:dyDescent="0.25">
      <c r="A465" s="264"/>
      <c r="G465" s="135"/>
    </row>
    <row r="466" spans="1:7" x14ac:dyDescent="0.25">
      <c r="A466" s="264"/>
      <c r="B466" s="156" t="s">
        <v>707</v>
      </c>
      <c r="G466" s="135"/>
    </row>
    <row r="467" spans="1:7" x14ac:dyDescent="0.25">
      <c r="A467" s="264" t="s">
        <v>2149</v>
      </c>
      <c r="B467" s="135" t="s">
        <v>709</v>
      </c>
      <c r="C467" s="200">
        <v>3252.4652796362402</v>
      </c>
      <c r="D467" s="203" t="s">
        <v>1229</v>
      </c>
      <c r="F467" s="199">
        <f>IF($C$475=0,"",IF(C467="[Mark as ND1 if not relevant]","",C467/$C$475))</f>
        <v>0.72848374494340207</v>
      </c>
      <c r="G467" s="199" t="str">
        <f>IF($D$475=0,"",IF(D467="[Mark as ND1 if not relevant]","",D467/$D$475))</f>
        <v/>
      </c>
    </row>
    <row r="468" spans="1:7" x14ac:dyDescent="0.25">
      <c r="A468" s="264" t="s">
        <v>2150</v>
      </c>
      <c r="B468" s="135" t="s">
        <v>711</v>
      </c>
      <c r="C468" s="200">
        <v>514.81240927867202</v>
      </c>
      <c r="D468" s="203" t="s">
        <v>1229</v>
      </c>
      <c r="F468" s="199">
        <f t="shared" ref="F468:F474" si="21">IF($C$475=0,"",IF(C468="[Mark as ND1 if not relevant]","",C468/$C$475))</f>
        <v>0.11530714077187829</v>
      </c>
      <c r="G468" s="199" t="str">
        <f t="shared" ref="G468:G474" si="22">IF($D$475=0,"",IF(D468="[Mark as ND1 if not relevant]","",D468/$D$475))</f>
        <v/>
      </c>
    </row>
    <row r="469" spans="1:7" x14ac:dyDescent="0.25">
      <c r="A469" s="264" t="s">
        <v>2151</v>
      </c>
      <c r="B469" s="135" t="s">
        <v>713</v>
      </c>
      <c r="C469" s="200">
        <v>323.633082332284</v>
      </c>
      <c r="D469" s="203" t="s">
        <v>1229</v>
      </c>
      <c r="F469" s="199">
        <f t="shared" si="21"/>
        <v>7.2486996642548776E-2</v>
      </c>
      <c r="G469" s="199" t="str">
        <f t="shared" si="22"/>
        <v/>
      </c>
    </row>
    <row r="470" spans="1:7" x14ac:dyDescent="0.25">
      <c r="A470" s="264" t="s">
        <v>2152</v>
      </c>
      <c r="B470" s="135" t="s">
        <v>715</v>
      </c>
      <c r="C470" s="200">
        <v>186.41379512143499</v>
      </c>
      <c r="D470" s="203" t="s">
        <v>1229</v>
      </c>
      <c r="F470" s="199">
        <f t="shared" si="21"/>
        <v>4.175276533447362E-2</v>
      </c>
      <c r="G470" s="199" t="str">
        <f t="shared" si="22"/>
        <v/>
      </c>
    </row>
    <row r="471" spans="1:7" x14ac:dyDescent="0.25">
      <c r="A471" s="264" t="s">
        <v>2153</v>
      </c>
      <c r="B471" s="135" t="s">
        <v>717</v>
      </c>
      <c r="C471" s="200">
        <v>84.663035751959498</v>
      </c>
      <c r="D471" s="203" t="s">
        <v>1229</v>
      </c>
      <c r="F471" s="199">
        <f t="shared" si="21"/>
        <v>1.8962737505306276E-2</v>
      </c>
      <c r="G471" s="199" t="str">
        <f t="shared" si="22"/>
        <v/>
      </c>
    </row>
    <row r="472" spans="1:7" x14ac:dyDescent="0.25">
      <c r="A472" s="264" t="s">
        <v>2154</v>
      </c>
      <c r="B472" s="135" t="s">
        <v>719</v>
      </c>
      <c r="C472" s="200">
        <v>34.418423046002196</v>
      </c>
      <c r="D472" s="203" t="s">
        <v>1229</v>
      </c>
      <c r="F472" s="199">
        <f t="shared" si="21"/>
        <v>7.709002113744993E-3</v>
      </c>
      <c r="G472" s="199" t="str">
        <f t="shared" si="22"/>
        <v/>
      </c>
    </row>
    <row r="473" spans="1:7" x14ac:dyDescent="0.25">
      <c r="A473" s="264" t="s">
        <v>2155</v>
      </c>
      <c r="B473" s="135" t="s">
        <v>721</v>
      </c>
      <c r="C473" s="200">
        <v>24.580040689075201</v>
      </c>
      <c r="D473" s="203" t="s">
        <v>1229</v>
      </c>
      <c r="F473" s="199">
        <f t="shared" si="21"/>
        <v>5.5054116039760922E-3</v>
      </c>
      <c r="G473" s="199" t="str">
        <f t="shared" si="22"/>
        <v/>
      </c>
    </row>
    <row r="474" spans="1:7" x14ac:dyDescent="0.25">
      <c r="A474" s="264" t="s">
        <v>2156</v>
      </c>
      <c r="B474" s="135" t="s">
        <v>723</v>
      </c>
      <c r="C474" s="200">
        <v>43.719292654332598</v>
      </c>
      <c r="D474" s="203" t="s">
        <v>1229</v>
      </c>
      <c r="F474" s="199">
        <f t="shared" si="21"/>
        <v>9.7922010846697768E-3</v>
      </c>
      <c r="G474" s="199" t="str">
        <f t="shared" si="22"/>
        <v/>
      </c>
    </row>
    <row r="475" spans="1:7" x14ac:dyDescent="0.25">
      <c r="A475" s="264" t="s">
        <v>2157</v>
      </c>
      <c r="B475" s="165" t="s">
        <v>135</v>
      </c>
      <c r="C475" s="200">
        <f>SUM(C467:C474)</f>
        <v>4464.7053585100011</v>
      </c>
      <c r="D475" s="203">
        <f>SUM(D467:D474)</f>
        <v>0</v>
      </c>
      <c r="F475" s="169">
        <f>SUM(F467:F474)</f>
        <v>1</v>
      </c>
      <c r="G475" s="169">
        <f>SUM(G467:G474)</f>
        <v>0</v>
      </c>
    </row>
    <row r="476" spans="1:7" outlineLevel="1" x14ac:dyDescent="0.25">
      <c r="A476" s="264" t="s">
        <v>2158</v>
      </c>
      <c r="B476" s="152" t="s">
        <v>726</v>
      </c>
      <c r="C476" s="200"/>
      <c r="D476" s="203"/>
      <c r="F476" s="199">
        <f t="shared" ref="F476:F481" si="23">IF($C$475=0,"",IF(C476="[for completion]","",C476/$C$475))</f>
        <v>0</v>
      </c>
      <c r="G476" s="199" t="str">
        <f t="shared" ref="G476:G481" si="24">IF($D$475=0,"",IF(D476="[for completion]","",D476/$D$475))</f>
        <v/>
      </c>
    </row>
    <row r="477" spans="1:7" outlineLevel="1" x14ac:dyDescent="0.25">
      <c r="A477" s="264" t="s">
        <v>2159</v>
      </c>
      <c r="B477" s="152" t="s">
        <v>728</v>
      </c>
      <c r="C477" s="200"/>
      <c r="D477" s="203"/>
      <c r="F477" s="199">
        <f t="shared" si="23"/>
        <v>0</v>
      </c>
      <c r="G477" s="199" t="str">
        <f t="shared" si="24"/>
        <v/>
      </c>
    </row>
    <row r="478" spans="1:7" outlineLevel="1" x14ac:dyDescent="0.25">
      <c r="A478" s="264" t="s">
        <v>2160</v>
      </c>
      <c r="B478" s="152" t="s">
        <v>730</v>
      </c>
      <c r="C478" s="200"/>
      <c r="D478" s="203"/>
      <c r="F478" s="199">
        <f t="shared" si="23"/>
        <v>0</v>
      </c>
      <c r="G478" s="199" t="str">
        <f t="shared" si="24"/>
        <v/>
      </c>
    </row>
    <row r="479" spans="1:7" outlineLevel="1" x14ac:dyDescent="0.25">
      <c r="A479" s="264" t="s">
        <v>2161</v>
      </c>
      <c r="B479" s="152" t="s">
        <v>732</v>
      </c>
      <c r="C479" s="200"/>
      <c r="D479" s="203"/>
      <c r="F479" s="199">
        <f t="shared" si="23"/>
        <v>0</v>
      </c>
      <c r="G479" s="199" t="str">
        <f t="shared" si="24"/>
        <v/>
      </c>
    </row>
    <row r="480" spans="1:7" outlineLevel="1" x14ac:dyDescent="0.25">
      <c r="A480" s="264" t="s">
        <v>2162</v>
      </c>
      <c r="B480" s="152" t="s">
        <v>734</v>
      </c>
      <c r="C480" s="200"/>
      <c r="D480" s="203"/>
      <c r="F480" s="199">
        <f t="shared" si="23"/>
        <v>0</v>
      </c>
      <c r="G480" s="199" t="str">
        <f t="shared" si="24"/>
        <v/>
      </c>
    </row>
    <row r="481" spans="1:7" outlineLevel="1" x14ac:dyDescent="0.25">
      <c r="A481" s="264" t="s">
        <v>2163</v>
      </c>
      <c r="B481" s="152" t="s">
        <v>736</v>
      </c>
      <c r="C481" s="200"/>
      <c r="D481" s="203"/>
      <c r="F481" s="199">
        <f t="shared" si="23"/>
        <v>0</v>
      </c>
      <c r="G481" s="199" t="str">
        <f t="shared" si="24"/>
        <v/>
      </c>
    </row>
    <row r="482" spans="1:7" outlineLevel="1" x14ac:dyDescent="0.25">
      <c r="A482" s="264" t="s">
        <v>2164</v>
      </c>
      <c r="B482" s="152"/>
      <c r="F482" s="199"/>
      <c r="G482" s="199"/>
    </row>
    <row r="483" spans="1:7" outlineLevel="1" x14ac:dyDescent="0.25">
      <c r="A483" s="264" t="s">
        <v>2165</v>
      </c>
      <c r="B483" s="152"/>
      <c r="F483" s="199"/>
      <c r="G483" s="199"/>
    </row>
    <row r="484" spans="1:7" outlineLevel="1" x14ac:dyDescent="0.25">
      <c r="A484" s="264" t="s">
        <v>2166</v>
      </c>
      <c r="B484" s="152"/>
      <c r="F484" s="199"/>
      <c r="G484" s="169"/>
    </row>
    <row r="485" spans="1:7" ht="15" customHeight="1" x14ac:dyDescent="0.25">
      <c r="A485" s="146"/>
      <c r="B485" s="147" t="s">
        <v>2350</v>
      </c>
      <c r="C485" s="146" t="s">
        <v>793</v>
      </c>
      <c r="D485" s="146"/>
      <c r="E485" s="146"/>
      <c r="F485" s="146"/>
      <c r="G485" s="148"/>
    </row>
    <row r="486" spans="1:7" x14ac:dyDescent="0.25">
      <c r="A486" s="264" t="s">
        <v>2351</v>
      </c>
      <c r="B486" s="156" t="s">
        <v>794</v>
      </c>
      <c r="C486" s="169">
        <v>1.2278499631674499E-3</v>
      </c>
      <c r="G486" s="135"/>
    </row>
    <row r="487" spans="1:7" x14ac:dyDescent="0.25">
      <c r="A487" s="264" t="s">
        <v>2352</v>
      </c>
      <c r="B487" s="156" t="s">
        <v>795</v>
      </c>
      <c r="C487" s="169">
        <v>3.2688012713274699E-2</v>
      </c>
      <c r="G487" s="135"/>
    </row>
    <row r="488" spans="1:7" x14ac:dyDescent="0.25">
      <c r="A488" s="264" t="s">
        <v>2353</v>
      </c>
      <c r="B488" s="156" t="s">
        <v>796</v>
      </c>
      <c r="C488" s="169">
        <v>6.6178739530217798E-4</v>
      </c>
      <c r="G488" s="135"/>
    </row>
    <row r="489" spans="1:7" x14ac:dyDescent="0.25">
      <c r="A489" s="264" t="s">
        <v>2354</v>
      </c>
      <c r="B489" s="156" t="s">
        <v>797</v>
      </c>
      <c r="C489" s="169">
        <v>0</v>
      </c>
      <c r="G489" s="135"/>
    </row>
    <row r="490" spans="1:7" x14ac:dyDescent="0.25">
      <c r="A490" s="264" t="s">
        <v>2355</v>
      </c>
      <c r="B490" s="156" t="s">
        <v>798</v>
      </c>
      <c r="C490" s="169">
        <v>6.0000713885720296E-3</v>
      </c>
      <c r="G490" s="135"/>
    </row>
    <row r="491" spans="1:7" x14ac:dyDescent="0.25">
      <c r="A491" s="264" t="s">
        <v>2356</v>
      </c>
      <c r="B491" s="156" t="s">
        <v>799</v>
      </c>
      <c r="C491" s="169">
        <v>3.76480302512272E-3</v>
      </c>
      <c r="G491" s="135"/>
    </row>
    <row r="492" spans="1:7" x14ac:dyDescent="0.25">
      <c r="A492" s="264" t="s">
        <v>2357</v>
      </c>
      <c r="B492" s="156" t="s">
        <v>800</v>
      </c>
      <c r="C492" s="169">
        <v>3.6935800855408498E-4</v>
      </c>
      <c r="G492" s="135"/>
    </row>
    <row r="493" spans="1:7" s="259" customFormat="1" x14ac:dyDescent="0.25">
      <c r="A493" s="327" t="s">
        <v>2358</v>
      </c>
      <c r="B493" s="229" t="s">
        <v>2501</v>
      </c>
      <c r="C493" s="261">
        <v>7.7403034055431808E-6</v>
      </c>
      <c r="D493" s="260"/>
      <c r="E493" s="260"/>
      <c r="F493" s="260"/>
      <c r="G493" s="260"/>
    </row>
    <row r="494" spans="1:7" s="259" customFormat="1" x14ac:dyDescent="0.25">
      <c r="A494" s="327" t="s">
        <v>2359</v>
      </c>
      <c r="B494" s="229" t="s">
        <v>2502</v>
      </c>
      <c r="C494" s="261">
        <v>0</v>
      </c>
      <c r="D494" s="260"/>
      <c r="E494" s="260"/>
      <c r="F494" s="260"/>
      <c r="G494" s="260"/>
    </row>
    <row r="495" spans="1:7" s="259" customFormat="1" x14ac:dyDescent="0.25">
      <c r="A495" s="327" t="s">
        <v>2360</v>
      </c>
      <c r="B495" s="229" t="s">
        <v>2503</v>
      </c>
      <c r="C495" s="261">
        <v>0</v>
      </c>
      <c r="D495" s="260"/>
      <c r="E495" s="260"/>
      <c r="F495" s="260"/>
      <c r="G495" s="260"/>
    </row>
    <row r="496" spans="1:7" x14ac:dyDescent="0.25">
      <c r="A496" s="327" t="s">
        <v>2504</v>
      </c>
      <c r="B496" s="229" t="s">
        <v>801</v>
      </c>
      <c r="C496" s="169">
        <v>0</v>
      </c>
      <c r="G496" s="135"/>
    </row>
    <row r="497" spans="1:7" x14ac:dyDescent="0.25">
      <c r="A497" s="327" t="s">
        <v>2505</v>
      </c>
      <c r="B497" s="229" t="s">
        <v>802</v>
      </c>
      <c r="C497" s="169">
        <v>0</v>
      </c>
      <c r="G497" s="135"/>
    </row>
    <row r="498" spans="1:7" x14ac:dyDescent="0.25">
      <c r="A498" s="327" t="s">
        <v>2506</v>
      </c>
      <c r="B498" s="229" t="s">
        <v>133</v>
      </c>
      <c r="C498" s="261">
        <v>0.95527933520418895</v>
      </c>
      <c r="G498" s="135"/>
    </row>
    <row r="499" spans="1:7" outlineLevel="1" x14ac:dyDescent="0.25">
      <c r="A499" s="327" t="s">
        <v>2361</v>
      </c>
      <c r="B499" s="226" t="s">
        <v>2507</v>
      </c>
      <c r="C499" s="261">
        <v>0.95527933520418895</v>
      </c>
      <c r="G499" s="135"/>
    </row>
    <row r="500" spans="1:7" outlineLevel="1" x14ac:dyDescent="0.25">
      <c r="A500" s="327" t="s">
        <v>2362</v>
      </c>
      <c r="B500" s="226" t="s">
        <v>137</v>
      </c>
      <c r="C500" s="169"/>
      <c r="G500" s="135"/>
    </row>
    <row r="501" spans="1:7" outlineLevel="1" x14ac:dyDescent="0.25">
      <c r="A501" s="264" t="s">
        <v>2363</v>
      </c>
      <c r="B501" s="152" t="s">
        <v>137</v>
      </c>
      <c r="C501" s="169"/>
      <c r="G501" s="135"/>
    </row>
    <row r="502" spans="1:7" outlineLevel="1" x14ac:dyDescent="0.25">
      <c r="A502" s="264" t="s">
        <v>2364</v>
      </c>
      <c r="B502" s="152" t="s">
        <v>137</v>
      </c>
      <c r="C502" s="169"/>
      <c r="G502" s="135"/>
    </row>
    <row r="503" spans="1:7" outlineLevel="1" x14ac:dyDescent="0.25">
      <c r="A503" s="264" t="s">
        <v>2365</v>
      </c>
      <c r="B503" s="152" t="s">
        <v>137</v>
      </c>
      <c r="C503" s="169"/>
      <c r="G503" s="135"/>
    </row>
    <row r="504" spans="1:7" outlineLevel="1" x14ac:dyDescent="0.25">
      <c r="A504" s="264" t="s">
        <v>2366</v>
      </c>
      <c r="B504" s="152" t="s">
        <v>137</v>
      </c>
      <c r="C504" s="169"/>
      <c r="G504" s="135"/>
    </row>
    <row r="505" spans="1:7" outlineLevel="1" x14ac:dyDescent="0.25">
      <c r="A505" s="264" t="s">
        <v>2367</v>
      </c>
      <c r="B505" s="152" t="s">
        <v>137</v>
      </c>
      <c r="C505" s="169"/>
      <c r="G505" s="135"/>
    </row>
    <row r="506" spans="1:7" outlineLevel="1" x14ac:dyDescent="0.25">
      <c r="A506" s="264" t="s">
        <v>2368</v>
      </c>
      <c r="B506" s="152" t="s">
        <v>137</v>
      </c>
      <c r="C506" s="169"/>
      <c r="G506" s="135"/>
    </row>
    <row r="507" spans="1:7" outlineLevel="1" x14ac:dyDescent="0.25">
      <c r="A507" s="264" t="s">
        <v>2369</v>
      </c>
      <c r="B507" s="152" t="s">
        <v>137</v>
      </c>
      <c r="C507" s="169"/>
      <c r="G507" s="135"/>
    </row>
    <row r="508" spans="1:7" outlineLevel="1" x14ac:dyDescent="0.25">
      <c r="A508" s="264" t="s">
        <v>2370</v>
      </c>
      <c r="B508" s="152" t="s">
        <v>137</v>
      </c>
      <c r="C508" s="169"/>
      <c r="G508" s="135"/>
    </row>
    <row r="509" spans="1:7" outlineLevel="1" x14ac:dyDescent="0.25">
      <c r="A509" s="264" t="s">
        <v>2371</v>
      </c>
      <c r="B509" s="152" t="s">
        <v>137</v>
      </c>
      <c r="C509" s="169"/>
      <c r="G509" s="135"/>
    </row>
    <row r="510" spans="1:7" outlineLevel="1" x14ac:dyDescent="0.25">
      <c r="A510" s="264" t="s">
        <v>2372</v>
      </c>
      <c r="B510" s="152" t="s">
        <v>137</v>
      </c>
      <c r="C510" s="169"/>
    </row>
    <row r="511" spans="1:7" outlineLevel="1" x14ac:dyDescent="0.25">
      <c r="A511" s="264" t="s">
        <v>2373</v>
      </c>
      <c r="B511" s="152" t="s">
        <v>137</v>
      </c>
      <c r="C511" s="169"/>
    </row>
    <row r="512" spans="1:7" outlineLevel="1" x14ac:dyDescent="0.25">
      <c r="A512" s="264" t="s">
        <v>2374</v>
      </c>
      <c r="B512" s="152" t="s">
        <v>137</v>
      </c>
      <c r="C512" s="169"/>
    </row>
    <row r="513" spans="1:7" s="209" customFormat="1" x14ac:dyDescent="0.25">
      <c r="A513" s="184"/>
      <c r="B513" s="184" t="s">
        <v>2614</v>
      </c>
      <c r="C513" s="146" t="s">
        <v>100</v>
      </c>
      <c r="D513" s="146" t="s">
        <v>1675</v>
      </c>
      <c r="E513" s="146"/>
      <c r="F513" s="146" t="s">
        <v>503</v>
      </c>
      <c r="G513" s="146" t="s">
        <v>2004</v>
      </c>
    </row>
    <row r="514" spans="1:7" s="209" customFormat="1" x14ac:dyDescent="0.25">
      <c r="A514" s="327" t="s">
        <v>2167</v>
      </c>
      <c r="B514" s="328" t="s">
        <v>2789</v>
      </c>
      <c r="C514" s="298">
        <v>167.32661666000001</v>
      </c>
      <c r="D514" s="308">
        <v>16</v>
      </c>
      <c r="E514" s="249"/>
      <c r="F514" s="253">
        <f>IF($C$532=0,"",IF(C514="[for completion]","",IF(C514="","",C514/$C$532)))</f>
        <v>3.7477639222275948E-2</v>
      </c>
      <c r="G514" s="253">
        <f>IF($D$532=0,"",IF(D514="[for completion]","",IF(D514="","",D514/$D$532)))</f>
        <v>1.9417475728155338E-2</v>
      </c>
    </row>
    <row r="515" spans="1:7" s="209" customFormat="1" x14ac:dyDescent="0.25">
      <c r="A515" s="327" t="s">
        <v>2168</v>
      </c>
      <c r="B515" s="328" t="s">
        <v>3010</v>
      </c>
      <c r="C515" s="298">
        <v>26.13549261</v>
      </c>
      <c r="D515" s="308">
        <v>3</v>
      </c>
      <c r="E515" s="249"/>
      <c r="F515" s="253">
        <f t="shared" ref="F515:F531" si="25">IF($C$532=0,"",IF(C515="[for completion]","",IF(C515="","",C515/$C$532)))</f>
        <v>5.8538000856392805E-3</v>
      </c>
      <c r="G515" s="253">
        <f t="shared" ref="G515:G531" si="26">IF($D$532=0,"",IF(D515="[for completion]","",IF(D515="","",D515/$D$532)))</f>
        <v>3.6407766990291263E-3</v>
      </c>
    </row>
    <row r="516" spans="1:7" s="209" customFormat="1" x14ac:dyDescent="0.25">
      <c r="A516" s="327" t="s">
        <v>2169</v>
      </c>
      <c r="B516" s="328" t="s">
        <v>3011</v>
      </c>
      <c r="C516" s="298">
        <v>56.508397330000001</v>
      </c>
      <c r="D516" s="308">
        <v>13</v>
      </c>
      <c r="E516" s="249"/>
      <c r="F516" s="253">
        <f t="shared" si="25"/>
        <v>1.265669126906472E-2</v>
      </c>
      <c r="G516" s="253">
        <f t="shared" si="26"/>
        <v>1.5776699029126214E-2</v>
      </c>
    </row>
    <row r="517" spans="1:7" s="209" customFormat="1" x14ac:dyDescent="0.25">
      <c r="A517" s="327" t="s">
        <v>2170</v>
      </c>
      <c r="B517" s="328" t="s">
        <v>3012</v>
      </c>
      <c r="C517" s="298">
        <v>179.50343147999999</v>
      </c>
      <c r="D517" s="308">
        <v>22</v>
      </c>
      <c r="E517" s="249"/>
      <c r="F517" s="253">
        <f t="shared" si="25"/>
        <v>4.0204989370206813E-2</v>
      </c>
      <c r="G517" s="253">
        <f t="shared" si="26"/>
        <v>2.6699029126213591E-2</v>
      </c>
    </row>
    <row r="518" spans="1:7" s="209" customFormat="1" x14ac:dyDescent="0.25">
      <c r="A518" s="327" t="s">
        <v>2171</v>
      </c>
      <c r="B518" s="328" t="s">
        <v>3013</v>
      </c>
      <c r="C518" s="298">
        <v>20.071597740000001</v>
      </c>
      <c r="D518" s="308">
        <v>8</v>
      </c>
      <c r="E518" s="249"/>
      <c r="F518" s="253">
        <f t="shared" si="25"/>
        <v>4.4956153045446349E-3</v>
      </c>
      <c r="G518" s="253">
        <f t="shared" si="26"/>
        <v>9.7087378640776691E-3</v>
      </c>
    </row>
    <row r="519" spans="1:7" s="209" customFormat="1" x14ac:dyDescent="0.25">
      <c r="A519" s="327" t="s">
        <v>2172</v>
      </c>
      <c r="B519" s="328" t="s">
        <v>3014</v>
      </c>
      <c r="C519" s="298">
        <v>0.26109036000000002</v>
      </c>
      <c r="D519" s="308">
        <v>1</v>
      </c>
      <c r="E519" s="249"/>
      <c r="F519" s="253">
        <f t="shared" si="25"/>
        <v>5.8478743620191158E-5</v>
      </c>
      <c r="G519" s="253">
        <f t="shared" si="26"/>
        <v>1.2135922330097086E-3</v>
      </c>
    </row>
    <row r="520" spans="1:7" s="209" customFormat="1" x14ac:dyDescent="0.25">
      <c r="A520" s="327" t="s">
        <v>2173</v>
      </c>
      <c r="B520" s="328" t="s">
        <v>3015</v>
      </c>
      <c r="C520" s="298">
        <v>47.140843789999998</v>
      </c>
      <c r="D520" s="308">
        <v>5</v>
      </c>
      <c r="E520" s="249"/>
      <c r="F520" s="253">
        <f t="shared" si="25"/>
        <v>1.0558556501415411E-2</v>
      </c>
      <c r="G520" s="253">
        <f t="shared" si="26"/>
        <v>6.0679611650485436E-3</v>
      </c>
    </row>
    <row r="521" spans="1:7" s="209" customFormat="1" x14ac:dyDescent="0.25">
      <c r="A521" s="327" t="s">
        <v>2174</v>
      </c>
      <c r="B521" s="328" t="s">
        <v>3016</v>
      </c>
      <c r="C521" s="298">
        <v>1105.1193815399999</v>
      </c>
      <c r="D521" s="308">
        <v>52</v>
      </c>
      <c r="E521" s="249"/>
      <c r="F521" s="253">
        <f t="shared" si="25"/>
        <v>0.24752347418258516</v>
      </c>
      <c r="G521" s="253">
        <f t="shared" si="26"/>
        <v>6.3106796116504854E-2</v>
      </c>
    </row>
    <row r="522" spans="1:7" s="209" customFormat="1" x14ac:dyDescent="0.25">
      <c r="A522" s="327" t="s">
        <v>2175</v>
      </c>
      <c r="B522" s="328" t="s">
        <v>3017</v>
      </c>
      <c r="C522" s="298">
        <v>247.13241755000001</v>
      </c>
      <c r="D522" s="308">
        <v>29</v>
      </c>
      <c r="E522" s="249"/>
      <c r="F522" s="253">
        <f t="shared" si="25"/>
        <v>5.5352458383160837E-2</v>
      </c>
      <c r="G522" s="253">
        <f t="shared" si="26"/>
        <v>3.5194174757281552E-2</v>
      </c>
    </row>
    <row r="523" spans="1:7" s="209" customFormat="1" x14ac:dyDescent="0.25">
      <c r="A523" s="327" t="s">
        <v>2176</v>
      </c>
      <c r="B523" s="328" t="s">
        <v>3018</v>
      </c>
      <c r="C523" s="298">
        <v>1028.03119965</v>
      </c>
      <c r="D523" s="308">
        <v>147</v>
      </c>
      <c r="E523" s="249"/>
      <c r="F523" s="253">
        <f t="shared" si="25"/>
        <v>0.23025734446070661</v>
      </c>
      <c r="G523" s="253">
        <f t="shared" si="26"/>
        <v>0.17839805825242719</v>
      </c>
    </row>
    <row r="524" spans="1:7" s="209" customFormat="1" x14ac:dyDescent="0.25">
      <c r="A524" s="327" t="s">
        <v>2212</v>
      </c>
      <c r="B524" s="328" t="s">
        <v>3019</v>
      </c>
      <c r="C524" s="298">
        <v>889.39061303999995</v>
      </c>
      <c r="D524" s="308">
        <v>140</v>
      </c>
      <c r="E524" s="249"/>
      <c r="F524" s="253">
        <f t="shared" si="25"/>
        <v>0.19920477201138639</v>
      </c>
      <c r="G524" s="253">
        <f t="shared" si="26"/>
        <v>0.16990291262135923</v>
      </c>
    </row>
    <row r="525" spans="1:7" s="209" customFormat="1" x14ac:dyDescent="0.25">
      <c r="A525" s="327" t="s">
        <v>2376</v>
      </c>
      <c r="B525" s="328" t="s">
        <v>3020</v>
      </c>
      <c r="C525" s="298">
        <v>380.52418340999998</v>
      </c>
      <c r="D525" s="308">
        <v>59</v>
      </c>
      <c r="E525" s="249"/>
      <c r="F525" s="253">
        <f t="shared" si="25"/>
        <v>8.5229405493622915E-2</v>
      </c>
      <c r="G525" s="253">
        <f t="shared" si="26"/>
        <v>7.1601941747572811E-2</v>
      </c>
    </row>
    <row r="526" spans="1:7" s="209" customFormat="1" x14ac:dyDescent="0.25">
      <c r="A526" s="327" t="s">
        <v>2377</v>
      </c>
      <c r="B526" s="328" t="s">
        <v>3021</v>
      </c>
      <c r="C526" s="298">
        <v>109.94484902000001</v>
      </c>
      <c r="D526" s="308">
        <v>25</v>
      </c>
      <c r="E526" s="249"/>
      <c r="F526" s="253">
        <f t="shared" si="25"/>
        <v>2.4625331391787905E-2</v>
      </c>
      <c r="G526" s="253">
        <f t="shared" si="26"/>
        <v>3.0339805825242719E-2</v>
      </c>
    </row>
    <row r="527" spans="1:7" s="209" customFormat="1" x14ac:dyDescent="0.25">
      <c r="A527" s="327" t="s">
        <v>2378</v>
      </c>
      <c r="B527" s="328" t="s">
        <v>3022</v>
      </c>
      <c r="C527" s="298">
        <v>20.516275780000001</v>
      </c>
      <c r="D527" s="308">
        <v>10</v>
      </c>
      <c r="E527" s="249"/>
      <c r="F527" s="253">
        <f t="shared" si="25"/>
        <v>4.5952138232133784E-3</v>
      </c>
      <c r="G527" s="253">
        <f t="shared" si="26"/>
        <v>1.2135922330097087E-2</v>
      </c>
    </row>
    <row r="528" spans="1:7" s="209" customFormat="1" x14ac:dyDescent="0.25">
      <c r="A528" s="327" t="s">
        <v>2379</v>
      </c>
      <c r="B528" s="328"/>
      <c r="C528" s="298"/>
      <c r="D528" s="308"/>
      <c r="E528" s="249"/>
      <c r="F528" s="253" t="str">
        <f t="shared" si="25"/>
        <v/>
      </c>
      <c r="G528" s="253" t="str">
        <f t="shared" si="26"/>
        <v/>
      </c>
    </row>
    <row r="529" spans="1:7" s="209" customFormat="1" x14ac:dyDescent="0.25">
      <c r="A529" s="327" t="s">
        <v>2380</v>
      </c>
      <c r="B529" s="328"/>
      <c r="C529" s="298"/>
      <c r="D529" s="308"/>
      <c r="E529" s="249"/>
      <c r="F529" s="253" t="str">
        <f t="shared" si="25"/>
        <v/>
      </c>
      <c r="G529" s="253" t="str">
        <f t="shared" si="26"/>
        <v/>
      </c>
    </row>
    <row r="530" spans="1:7" s="209" customFormat="1" x14ac:dyDescent="0.25">
      <c r="A530" s="327" t="s">
        <v>2381</v>
      </c>
      <c r="B530" s="328"/>
      <c r="C530" s="298"/>
      <c r="D530" s="308"/>
      <c r="E530" s="249"/>
      <c r="F530" s="253" t="str">
        <f t="shared" si="25"/>
        <v/>
      </c>
      <c r="G530" s="253" t="str">
        <f t="shared" si="26"/>
        <v/>
      </c>
    </row>
    <row r="531" spans="1:7" s="209" customFormat="1" x14ac:dyDescent="0.25">
      <c r="A531" s="327" t="s">
        <v>2382</v>
      </c>
      <c r="B531" s="248" t="s">
        <v>2089</v>
      </c>
      <c r="C531" s="588">
        <f>C570-C514-C515-C516-C517-C518-C519-C520-C521-C522-C523-C524-C525-C526-C527</f>
        <v>187.09896855000079</v>
      </c>
      <c r="D531" s="588">
        <f>D570-D514-D515-D516-D517-D518-D519-D520-D521-D522-D523-D524-D525-D526-D527</f>
        <v>294</v>
      </c>
      <c r="E531" s="249"/>
      <c r="F531" s="253">
        <f t="shared" si="25"/>
        <v>4.1906229756769664E-2</v>
      </c>
      <c r="G531" s="253">
        <f t="shared" si="26"/>
        <v>0.35679611650485438</v>
      </c>
    </row>
    <row r="532" spans="1:7" s="209" customFormat="1" x14ac:dyDescent="0.25">
      <c r="A532" s="327" t="s">
        <v>2383</v>
      </c>
      <c r="B532" s="248" t="s">
        <v>135</v>
      </c>
      <c r="C532" s="298">
        <f>SUM(C514:C531)</f>
        <v>4464.7053585100011</v>
      </c>
      <c r="D532" s="308">
        <f>SUM(D514:D531)</f>
        <v>824</v>
      </c>
      <c r="E532" s="249"/>
      <c r="F532" s="261">
        <f>SUM(F514:F531)</f>
        <v>0.99999999999999978</v>
      </c>
      <c r="G532" s="261">
        <f>SUM(G514:G531)</f>
        <v>1</v>
      </c>
    </row>
    <row r="533" spans="1:7" s="209" customFormat="1" x14ac:dyDescent="0.25">
      <c r="A533" s="327" t="s">
        <v>2177</v>
      </c>
      <c r="B533" s="248"/>
      <c r="C533" s="247"/>
      <c r="D533" s="247"/>
      <c r="E533" s="249"/>
      <c r="F533" s="249"/>
      <c r="G533" s="249"/>
    </row>
    <row r="534" spans="1:7" s="209" customFormat="1" x14ac:dyDescent="0.25">
      <c r="A534" s="327" t="s">
        <v>2384</v>
      </c>
      <c r="B534" s="248"/>
      <c r="C534" s="247"/>
      <c r="D534" s="247"/>
      <c r="E534" s="249"/>
      <c r="F534" s="249"/>
      <c r="G534" s="249"/>
    </row>
    <row r="535" spans="1:7" s="209" customFormat="1" x14ac:dyDescent="0.25">
      <c r="A535" s="327" t="s">
        <v>2385</v>
      </c>
      <c r="B535" s="248"/>
      <c r="C535" s="247"/>
      <c r="D535" s="247"/>
      <c r="E535" s="249"/>
      <c r="F535" s="249"/>
      <c r="G535" s="249"/>
    </row>
    <row r="536" spans="1:7" s="254" customFormat="1" x14ac:dyDescent="0.25">
      <c r="A536" s="184"/>
      <c r="B536" s="147" t="s">
        <v>2615</v>
      </c>
      <c r="C536" s="146" t="s">
        <v>100</v>
      </c>
      <c r="D536" s="146" t="s">
        <v>1675</v>
      </c>
      <c r="E536" s="146"/>
      <c r="F536" s="146" t="s">
        <v>503</v>
      </c>
      <c r="G536" s="146" t="s">
        <v>2004</v>
      </c>
    </row>
    <row r="537" spans="1:7" s="254" customFormat="1" x14ac:dyDescent="0.25">
      <c r="A537" s="327" t="s">
        <v>2178</v>
      </c>
      <c r="B537" s="328" t="s">
        <v>3023</v>
      </c>
      <c r="C537" s="298">
        <v>167.32661666000001</v>
      </c>
      <c r="D537" s="308">
        <v>16</v>
      </c>
      <c r="E537" s="267"/>
      <c r="F537" s="253">
        <f>IF($C$555=0,"",IF(C537="[for completion]","",IF(C537="","",C537/$C$555)))</f>
        <v>3.7477639222275948E-2</v>
      </c>
      <c r="G537" s="253">
        <f>IF($D$555=0,"",IF(D537="[for completion]","",IF(D537="","",D537/$D$555)))</f>
        <v>1.9417475728155338E-2</v>
      </c>
    </row>
    <row r="538" spans="1:7" s="254" customFormat="1" x14ac:dyDescent="0.25">
      <c r="A538" s="327" t="s">
        <v>2179</v>
      </c>
      <c r="B538" s="328" t="s">
        <v>3024</v>
      </c>
      <c r="C538" s="298">
        <v>26.13549261</v>
      </c>
      <c r="D538" s="308">
        <v>3</v>
      </c>
      <c r="E538" s="267"/>
      <c r="F538" s="253">
        <f t="shared" ref="F538:F554" si="27">IF($C$555=0,"",IF(C538="[for completion]","",IF(C538="","",C538/$C$555)))</f>
        <v>5.8538000856392805E-3</v>
      </c>
      <c r="G538" s="253">
        <f t="shared" ref="G538:G554" si="28">IF($D$555=0,"",IF(D538="[for completion]","",IF(D538="","",D538/$D$555)))</f>
        <v>3.6407766990291263E-3</v>
      </c>
    </row>
    <row r="539" spans="1:7" s="254" customFormat="1" x14ac:dyDescent="0.25">
      <c r="A539" s="327" t="s">
        <v>2180</v>
      </c>
      <c r="B539" s="328" t="s">
        <v>3025</v>
      </c>
      <c r="C539" s="298">
        <v>56.508397330000001</v>
      </c>
      <c r="D539" s="308">
        <v>13</v>
      </c>
      <c r="E539" s="267"/>
      <c r="F539" s="253">
        <f t="shared" si="27"/>
        <v>1.265669126906472E-2</v>
      </c>
      <c r="G539" s="253">
        <f t="shared" si="28"/>
        <v>1.5776699029126214E-2</v>
      </c>
    </row>
    <row r="540" spans="1:7" s="254" customFormat="1" x14ac:dyDescent="0.25">
      <c r="A540" s="327" t="s">
        <v>2181</v>
      </c>
      <c r="B540" s="328" t="s">
        <v>3026</v>
      </c>
      <c r="C540" s="298">
        <v>179.50343147999999</v>
      </c>
      <c r="D540" s="308">
        <v>22</v>
      </c>
      <c r="E540" s="267"/>
      <c r="F540" s="253">
        <f t="shared" si="27"/>
        <v>4.0204989370206813E-2</v>
      </c>
      <c r="G540" s="253">
        <f t="shared" si="28"/>
        <v>2.6699029126213591E-2</v>
      </c>
    </row>
    <row r="541" spans="1:7" s="254" customFormat="1" x14ac:dyDescent="0.25">
      <c r="A541" s="327" t="s">
        <v>2182</v>
      </c>
      <c r="B541" s="328" t="s">
        <v>3027</v>
      </c>
      <c r="C541" s="298">
        <v>20.071597740000001</v>
      </c>
      <c r="D541" s="308">
        <v>8</v>
      </c>
      <c r="E541" s="267"/>
      <c r="F541" s="253">
        <f t="shared" si="27"/>
        <v>4.4956153045446349E-3</v>
      </c>
      <c r="G541" s="253">
        <f t="shared" si="28"/>
        <v>9.7087378640776691E-3</v>
      </c>
    </row>
    <row r="542" spans="1:7" s="254" customFormat="1" x14ac:dyDescent="0.25">
      <c r="A542" s="327" t="s">
        <v>2387</v>
      </c>
      <c r="B542" s="328" t="s">
        <v>3028</v>
      </c>
      <c r="C542" s="298">
        <v>0.26109036000000002</v>
      </c>
      <c r="D542" s="308">
        <v>1</v>
      </c>
      <c r="E542" s="267"/>
      <c r="F542" s="253">
        <f t="shared" si="27"/>
        <v>5.8478743620191158E-5</v>
      </c>
      <c r="G542" s="253">
        <f t="shared" si="28"/>
        <v>1.2135922330097086E-3</v>
      </c>
    </row>
    <row r="543" spans="1:7" s="254" customFormat="1" x14ac:dyDescent="0.25">
      <c r="A543" s="327" t="s">
        <v>2388</v>
      </c>
      <c r="B543" s="328" t="s">
        <v>3029</v>
      </c>
      <c r="C543" s="298">
        <v>47.140843789999998</v>
      </c>
      <c r="D543" s="308">
        <v>5</v>
      </c>
      <c r="E543" s="267"/>
      <c r="F543" s="253">
        <f t="shared" si="27"/>
        <v>1.0558556501415411E-2</v>
      </c>
      <c r="G543" s="253">
        <f t="shared" si="28"/>
        <v>6.0679611650485436E-3</v>
      </c>
    </row>
    <row r="544" spans="1:7" s="254" customFormat="1" x14ac:dyDescent="0.25">
      <c r="A544" s="327" t="s">
        <v>2389</v>
      </c>
      <c r="B544" s="328" t="s">
        <v>3030</v>
      </c>
      <c r="C544" s="298">
        <v>1105.1193815399999</v>
      </c>
      <c r="D544" s="308">
        <v>52</v>
      </c>
      <c r="E544" s="267"/>
      <c r="F544" s="253">
        <f t="shared" si="27"/>
        <v>0.24752347418258516</v>
      </c>
      <c r="G544" s="253">
        <f t="shared" si="28"/>
        <v>6.3106796116504854E-2</v>
      </c>
    </row>
    <row r="545" spans="1:7" s="254" customFormat="1" x14ac:dyDescent="0.25">
      <c r="A545" s="327" t="s">
        <v>2390</v>
      </c>
      <c r="B545" s="328" t="s">
        <v>3031</v>
      </c>
      <c r="C545" s="298">
        <v>247.13241755000001</v>
      </c>
      <c r="D545" s="308">
        <v>29</v>
      </c>
      <c r="E545" s="267"/>
      <c r="F545" s="253">
        <f t="shared" si="27"/>
        <v>5.5352458383160837E-2</v>
      </c>
      <c r="G545" s="253">
        <f t="shared" si="28"/>
        <v>3.5194174757281552E-2</v>
      </c>
    </row>
    <row r="546" spans="1:7" s="254" customFormat="1" x14ac:dyDescent="0.25">
      <c r="A546" s="327" t="s">
        <v>2391</v>
      </c>
      <c r="B546" s="328" t="s">
        <v>3032</v>
      </c>
      <c r="C546" s="298">
        <v>1028.03119965</v>
      </c>
      <c r="D546" s="308">
        <v>147</v>
      </c>
      <c r="E546" s="267"/>
      <c r="F546" s="253">
        <f t="shared" si="27"/>
        <v>0.23025734446070661</v>
      </c>
      <c r="G546" s="253">
        <f t="shared" si="28"/>
        <v>0.17839805825242719</v>
      </c>
    </row>
    <row r="547" spans="1:7" s="254" customFormat="1" x14ac:dyDescent="0.25">
      <c r="A547" s="327" t="s">
        <v>2392</v>
      </c>
      <c r="B547" s="328" t="s">
        <v>3033</v>
      </c>
      <c r="C547" s="298">
        <v>889.39061303999995</v>
      </c>
      <c r="D547" s="308">
        <v>140</v>
      </c>
      <c r="E547" s="267"/>
      <c r="F547" s="253">
        <f t="shared" si="27"/>
        <v>0.19920477201138639</v>
      </c>
      <c r="G547" s="253">
        <f t="shared" si="28"/>
        <v>0.16990291262135923</v>
      </c>
    </row>
    <row r="548" spans="1:7" s="254" customFormat="1" x14ac:dyDescent="0.25">
      <c r="A548" s="327" t="s">
        <v>2393</v>
      </c>
      <c r="B548" s="328" t="s">
        <v>3034</v>
      </c>
      <c r="C548" s="298">
        <v>380.52418340999998</v>
      </c>
      <c r="D548" s="308">
        <v>59</v>
      </c>
      <c r="E548" s="267"/>
      <c r="F548" s="253">
        <f t="shared" si="27"/>
        <v>8.5229405493622915E-2</v>
      </c>
      <c r="G548" s="253">
        <f t="shared" si="28"/>
        <v>7.1601941747572811E-2</v>
      </c>
    </row>
    <row r="549" spans="1:7" s="254" customFormat="1" x14ac:dyDescent="0.25">
      <c r="A549" s="327" t="s">
        <v>2394</v>
      </c>
      <c r="B549" s="328" t="s">
        <v>3035</v>
      </c>
      <c r="C549" s="298">
        <v>109.94484902000001</v>
      </c>
      <c r="D549" s="308">
        <v>25</v>
      </c>
      <c r="E549" s="267"/>
      <c r="F549" s="253">
        <f t="shared" si="27"/>
        <v>2.4625331391787905E-2</v>
      </c>
      <c r="G549" s="253">
        <f t="shared" si="28"/>
        <v>3.0339805825242719E-2</v>
      </c>
    </row>
    <row r="550" spans="1:7" s="254" customFormat="1" x14ac:dyDescent="0.25">
      <c r="A550" s="327" t="s">
        <v>2395</v>
      </c>
      <c r="B550" s="328" t="s">
        <v>3036</v>
      </c>
      <c r="C550" s="298">
        <v>20.516275780000001</v>
      </c>
      <c r="D550" s="308">
        <v>10</v>
      </c>
      <c r="E550" s="267"/>
      <c r="F550" s="253">
        <f t="shared" si="27"/>
        <v>4.5952138232133784E-3</v>
      </c>
      <c r="G550" s="253">
        <f t="shared" si="28"/>
        <v>1.2135922330097087E-2</v>
      </c>
    </row>
    <row r="551" spans="1:7" s="254" customFormat="1" x14ac:dyDescent="0.25">
      <c r="A551" s="327" t="s">
        <v>2396</v>
      </c>
      <c r="B551" s="328"/>
      <c r="C551" s="298"/>
      <c r="D551" s="308"/>
      <c r="E551" s="267"/>
      <c r="F551" s="253" t="str">
        <f t="shared" si="27"/>
        <v/>
      </c>
      <c r="G551" s="253" t="str">
        <f t="shared" si="28"/>
        <v/>
      </c>
    </row>
    <row r="552" spans="1:7" s="254" customFormat="1" x14ac:dyDescent="0.25">
      <c r="A552" s="327" t="s">
        <v>2397</v>
      </c>
      <c r="B552" s="328"/>
      <c r="C552" s="298"/>
      <c r="D552" s="308"/>
      <c r="E552" s="267"/>
      <c r="F552" s="253" t="str">
        <f t="shared" si="27"/>
        <v/>
      </c>
      <c r="G552" s="253" t="str">
        <f t="shared" si="28"/>
        <v/>
      </c>
    </row>
    <row r="553" spans="1:7" s="254" customFormat="1" x14ac:dyDescent="0.25">
      <c r="A553" s="327" t="s">
        <v>2398</v>
      </c>
      <c r="B553" s="328"/>
      <c r="C553" s="298"/>
      <c r="D553" s="308"/>
      <c r="E553" s="267"/>
      <c r="F553" s="253" t="str">
        <f t="shared" si="27"/>
        <v/>
      </c>
      <c r="G553" s="253" t="str">
        <f t="shared" si="28"/>
        <v/>
      </c>
    </row>
    <row r="554" spans="1:7" s="254" customFormat="1" x14ac:dyDescent="0.25">
      <c r="A554" s="327" t="s">
        <v>2399</v>
      </c>
      <c r="B554" s="266" t="s">
        <v>2089</v>
      </c>
      <c r="C554" s="588">
        <f>C570-C537-C538-C539-C540-C541-C542-C543-C544-C545-C546-C547-C548-C549-C550</f>
        <v>187.09896855000079</v>
      </c>
      <c r="D554" s="588">
        <f>D570-D537-D538-D539-D540-D541-D542-D543-D544-D545-D546-D547-D548-D549-D550</f>
        <v>294</v>
      </c>
      <c r="E554" s="267"/>
      <c r="F554" s="253">
        <f t="shared" si="27"/>
        <v>4.1906229756769664E-2</v>
      </c>
      <c r="G554" s="253">
        <f t="shared" si="28"/>
        <v>0.35679611650485438</v>
      </c>
    </row>
    <row r="555" spans="1:7" s="254" customFormat="1" x14ac:dyDescent="0.25">
      <c r="A555" s="327" t="s">
        <v>2400</v>
      </c>
      <c r="B555" s="266" t="s">
        <v>135</v>
      </c>
      <c r="C555" s="298">
        <f>SUM(C537:C554)</f>
        <v>4464.7053585100011</v>
      </c>
      <c r="D555" s="308">
        <f>SUM(D537:D554)</f>
        <v>824</v>
      </c>
      <c r="E555" s="267"/>
      <c r="F555" s="261">
        <f>SUM(F537:F554)</f>
        <v>0.99999999999999978</v>
      </c>
      <c r="G555" s="261">
        <f>SUM(G537:G554)</f>
        <v>1</v>
      </c>
    </row>
    <row r="556" spans="1:7" s="254" customFormat="1" x14ac:dyDescent="0.25">
      <c r="A556" s="327" t="s">
        <v>2401</v>
      </c>
      <c r="B556" s="266"/>
      <c r="C556" s="264"/>
      <c r="D556" s="264"/>
      <c r="E556" s="267"/>
      <c r="F556" s="267"/>
      <c r="G556" s="267"/>
    </row>
    <row r="557" spans="1:7" s="254" customFormat="1" x14ac:dyDescent="0.25">
      <c r="A557" s="327" t="s">
        <v>2402</v>
      </c>
      <c r="B557" s="266"/>
      <c r="C557" s="264"/>
      <c r="D557" s="264"/>
      <c r="E557" s="267"/>
      <c r="F557" s="267"/>
      <c r="G557" s="267"/>
    </row>
    <row r="558" spans="1:7" s="254" customFormat="1" x14ac:dyDescent="0.25">
      <c r="A558" s="327" t="s">
        <v>2403</v>
      </c>
      <c r="B558" s="266"/>
      <c r="C558" s="264"/>
      <c r="D558" s="264"/>
      <c r="E558" s="267"/>
      <c r="F558" s="267"/>
      <c r="G558" s="267"/>
    </row>
    <row r="559" spans="1:7" s="209" customFormat="1" x14ac:dyDescent="0.25">
      <c r="A559" s="184"/>
      <c r="B559" s="184" t="s">
        <v>2616</v>
      </c>
      <c r="C559" s="146" t="s">
        <v>100</v>
      </c>
      <c r="D559" s="146" t="s">
        <v>1675</v>
      </c>
      <c r="E559" s="146"/>
      <c r="F559" s="146" t="s">
        <v>503</v>
      </c>
      <c r="G559" s="146" t="s">
        <v>2004</v>
      </c>
    </row>
    <row r="560" spans="1:7" s="209" customFormat="1" x14ac:dyDescent="0.25">
      <c r="A560" s="327" t="s">
        <v>2405</v>
      </c>
      <c r="B560" s="248" t="s">
        <v>1664</v>
      </c>
      <c r="C560" s="298">
        <v>394.79528885000002</v>
      </c>
      <c r="D560" s="308">
        <v>146</v>
      </c>
      <c r="E560" s="249"/>
      <c r="F560" s="253">
        <f>IF($C$570=0,"",IF(C560="[for completion]","",IF(C560="","",C560/$C$570)))</f>
        <v>8.8425832647051644E-2</v>
      </c>
      <c r="G560" s="253">
        <f>IF($D$570=0,"",IF(D560="[for completion]","",IF(D560="","",D560/$D$570)))</f>
        <v>0.17718446601941748</v>
      </c>
    </row>
    <row r="561" spans="1:7" s="209" customFormat="1" x14ac:dyDescent="0.25">
      <c r="A561" s="327" t="s">
        <v>2406</v>
      </c>
      <c r="B561" s="248" t="s">
        <v>1665</v>
      </c>
      <c r="C561" s="298">
        <v>298.45828015000001</v>
      </c>
      <c r="D561" s="308">
        <v>76</v>
      </c>
      <c r="E561" s="249"/>
      <c r="F561" s="253">
        <f t="shared" ref="F561:F569" si="29">IF($C$570=0,"",IF(C561="[for completion]","",IF(C561="","",C561/$C$570)))</f>
        <v>6.6848370986255651E-2</v>
      </c>
      <c r="G561" s="253">
        <f t="shared" ref="G561:G569" si="30">IF($D$570=0,"",IF(D561="[for completion]","",IF(D561="","",D561/$D$570)))</f>
        <v>9.2233009708737865E-2</v>
      </c>
    </row>
    <row r="562" spans="1:7" s="209" customFormat="1" x14ac:dyDescent="0.25">
      <c r="A562" s="327" t="s">
        <v>2407</v>
      </c>
      <c r="B562" s="248" t="s">
        <v>1666</v>
      </c>
      <c r="C562" s="298">
        <v>275.88301503000002</v>
      </c>
      <c r="D562" s="308">
        <v>37</v>
      </c>
      <c r="E562" s="249"/>
      <c r="F562" s="253">
        <f t="shared" si="29"/>
        <v>6.1791986901028127E-2</v>
      </c>
      <c r="G562" s="253">
        <f t="shared" si="30"/>
        <v>4.4902912621359224E-2</v>
      </c>
    </row>
    <row r="563" spans="1:7" s="209" customFormat="1" x14ac:dyDescent="0.25">
      <c r="A563" s="327" t="s">
        <v>2408</v>
      </c>
      <c r="B563" s="248" t="s">
        <v>1667</v>
      </c>
      <c r="C563" s="298">
        <v>363.53618078</v>
      </c>
      <c r="D563" s="308">
        <v>43</v>
      </c>
      <c r="E563" s="249"/>
      <c r="F563" s="253">
        <f t="shared" si="29"/>
        <v>8.1424450571430856E-2</v>
      </c>
      <c r="G563" s="253">
        <f t="shared" si="30"/>
        <v>5.2184466019417473E-2</v>
      </c>
    </row>
    <row r="564" spans="1:7" s="209" customFormat="1" x14ac:dyDescent="0.25">
      <c r="A564" s="327" t="s">
        <v>2409</v>
      </c>
      <c r="B564" s="248" t="s">
        <v>1668</v>
      </c>
      <c r="C564" s="298">
        <v>240.12134420999999</v>
      </c>
      <c r="D564" s="308">
        <v>37</v>
      </c>
      <c r="E564" s="249"/>
      <c r="F564" s="253">
        <f t="shared" si="29"/>
        <v>5.3782125566766481E-2</v>
      </c>
      <c r="G564" s="253">
        <f t="shared" si="30"/>
        <v>4.4902912621359224E-2</v>
      </c>
    </row>
    <row r="565" spans="1:7" s="209" customFormat="1" x14ac:dyDescent="0.25">
      <c r="A565" s="327" t="s">
        <v>2410</v>
      </c>
      <c r="B565" s="248" t="s">
        <v>1669</v>
      </c>
      <c r="C565" s="298">
        <v>155.79954330999999</v>
      </c>
      <c r="D565" s="308">
        <v>31</v>
      </c>
      <c r="E565" s="249"/>
      <c r="F565" s="253">
        <f t="shared" si="29"/>
        <v>3.4895817483910012E-2</v>
      </c>
      <c r="G565" s="253">
        <f t="shared" si="30"/>
        <v>3.7621359223300968E-2</v>
      </c>
    </row>
    <row r="566" spans="1:7" s="209" customFormat="1" x14ac:dyDescent="0.25">
      <c r="A566" s="327" t="s">
        <v>2411</v>
      </c>
      <c r="B566" s="248" t="s">
        <v>1670</v>
      </c>
      <c r="C566" s="298">
        <v>121.76453723</v>
      </c>
      <c r="D566" s="308">
        <v>30</v>
      </c>
      <c r="E566" s="249"/>
      <c r="F566" s="253">
        <f t="shared" si="29"/>
        <v>2.7272692698054393E-2</v>
      </c>
      <c r="G566" s="253">
        <f t="shared" si="30"/>
        <v>3.640776699029126E-2</v>
      </c>
    </row>
    <row r="567" spans="1:7" s="209" customFormat="1" x14ac:dyDescent="0.25">
      <c r="A567" s="327" t="s">
        <v>2412</v>
      </c>
      <c r="B567" s="248" t="s">
        <v>1671</v>
      </c>
      <c r="C567" s="298">
        <v>51.723737159999999</v>
      </c>
      <c r="D567" s="308">
        <v>11</v>
      </c>
      <c r="E567" s="249"/>
      <c r="F567" s="253">
        <f t="shared" si="29"/>
        <v>1.1585028127648202E-2</v>
      </c>
      <c r="G567" s="253">
        <f t="shared" si="30"/>
        <v>1.3349514563106795E-2</v>
      </c>
    </row>
    <row r="568" spans="1:7" s="209" customFormat="1" x14ac:dyDescent="0.25">
      <c r="A568" s="327" t="s">
        <v>2413</v>
      </c>
      <c r="B568" s="248" t="s">
        <v>1672</v>
      </c>
      <c r="C568" s="298">
        <v>26.793640119999999</v>
      </c>
      <c r="D568" s="308">
        <v>4</v>
      </c>
      <c r="E568" s="249"/>
      <c r="F568" s="253">
        <f t="shared" si="29"/>
        <v>6.0012112711826972E-3</v>
      </c>
      <c r="G568" s="253">
        <f t="shared" si="30"/>
        <v>4.8543689320388345E-3</v>
      </c>
    </row>
    <row r="569" spans="1:7" s="209" customFormat="1" x14ac:dyDescent="0.25">
      <c r="A569" s="327" t="s">
        <v>2414</v>
      </c>
      <c r="B569" s="264" t="s">
        <v>2089</v>
      </c>
      <c r="C569" s="298">
        <v>2535.8297916699998</v>
      </c>
      <c r="D569" s="308">
        <v>409</v>
      </c>
      <c r="E569" s="249"/>
      <c r="F569" s="253">
        <f t="shared" si="29"/>
        <v>0.56797248374667186</v>
      </c>
      <c r="G569" s="253">
        <f t="shared" si="30"/>
        <v>0.49635922330097088</v>
      </c>
    </row>
    <row r="570" spans="1:7" s="254" customFormat="1" x14ac:dyDescent="0.25">
      <c r="A570" s="327" t="s">
        <v>2415</v>
      </c>
      <c r="B570" s="248" t="s">
        <v>135</v>
      </c>
      <c r="C570" s="298">
        <f>SUM(C560:C569)</f>
        <v>4464.7053585100002</v>
      </c>
      <c r="D570" s="588">
        <f>SUM(D560:D569)</f>
        <v>824</v>
      </c>
      <c r="E570" s="267"/>
      <c r="F570" s="261">
        <f>SUM(F560:F569)</f>
        <v>1</v>
      </c>
      <c r="G570" s="261">
        <f>SUM(G560:G569)</f>
        <v>1</v>
      </c>
    </row>
    <row r="571" spans="1:7" x14ac:dyDescent="0.25">
      <c r="A571" s="327" t="s">
        <v>2416</v>
      </c>
    </row>
    <row r="572" spans="1:7" x14ac:dyDescent="0.25">
      <c r="A572" s="184"/>
      <c r="B572" s="184" t="s">
        <v>2617</v>
      </c>
      <c r="C572" s="146" t="s">
        <v>100</v>
      </c>
      <c r="D572" s="146" t="s">
        <v>1673</v>
      </c>
      <c r="E572" s="146"/>
      <c r="F572" s="146" t="s">
        <v>502</v>
      </c>
      <c r="G572" s="146" t="s">
        <v>2004</v>
      </c>
    </row>
    <row r="573" spans="1:7" x14ac:dyDescent="0.25">
      <c r="A573" s="327" t="s">
        <v>2417</v>
      </c>
      <c r="B573" s="266" t="s">
        <v>2513</v>
      </c>
      <c r="C573" s="298">
        <v>0</v>
      </c>
      <c r="D573" s="308">
        <v>0</v>
      </c>
      <c r="E573" s="267"/>
      <c r="F573" s="253">
        <f>IF($C$577=0,"",IF(C573="[for completion]","",IF(C573="","",C573/$C$577)))</f>
        <v>0</v>
      </c>
      <c r="G573" s="253">
        <f>IF($D$577=0,"",IF(D573="[for completion]","",IF(D573="","",D573/$D$577)))</f>
        <v>0</v>
      </c>
    </row>
    <row r="574" spans="1:7" x14ac:dyDescent="0.25">
      <c r="A574" s="327" t="s">
        <v>2418</v>
      </c>
      <c r="B574" s="262" t="s">
        <v>2515</v>
      </c>
      <c r="C574" s="298">
        <v>4464.7053585100002</v>
      </c>
      <c r="D574" s="308">
        <v>824</v>
      </c>
      <c r="E574" s="267"/>
      <c r="F574" s="253">
        <f t="shared" ref="F574:F576" si="31">IF($C$577=0,"",IF(C574="[for completion]","",IF(C574="","",C574/$C$577)))</f>
        <v>1</v>
      </c>
      <c r="G574" s="253">
        <f t="shared" ref="G574:G576" si="32">IF($D$577=0,"",IF(D574="[for completion]","",IF(D574="","",D574/$D$577)))</f>
        <v>1</v>
      </c>
    </row>
    <row r="575" spans="1:7" x14ac:dyDescent="0.25">
      <c r="A575" s="327" t="s">
        <v>2419</v>
      </c>
      <c r="B575" s="266" t="s">
        <v>1674</v>
      </c>
      <c r="C575" s="298">
        <v>0</v>
      </c>
      <c r="D575" s="308">
        <v>0</v>
      </c>
      <c r="E575" s="267"/>
      <c r="F575" s="253">
        <f t="shared" si="31"/>
        <v>0</v>
      </c>
      <c r="G575" s="253">
        <f t="shared" si="32"/>
        <v>0</v>
      </c>
    </row>
    <row r="576" spans="1:7" x14ac:dyDescent="0.25">
      <c r="A576" s="327" t="s">
        <v>2420</v>
      </c>
      <c r="B576" s="264" t="s">
        <v>2089</v>
      </c>
      <c r="C576" s="298">
        <v>0</v>
      </c>
      <c r="D576" s="308">
        <v>0</v>
      </c>
      <c r="E576" s="267"/>
      <c r="F576" s="253">
        <f t="shared" si="31"/>
        <v>0</v>
      </c>
      <c r="G576" s="253">
        <f t="shared" si="32"/>
        <v>0</v>
      </c>
    </row>
    <row r="577" spans="1:7" x14ac:dyDescent="0.25">
      <c r="A577" s="327" t="s">
        <v>2421</v>
      </c>
      <c r="B577" s="266" t="s">
        <v>135</v>
      </c>
      <c r="C577" s="298">
        <f>SUM(C573:C576)</f>
        <v>4464.7053585100002</v>
      </c>
      <c r="D577" s="308">
        <f>SUM(D573:D576)</f>
        <v>824</v>
      </c>
      <c r="E577" s="267"/>
      <c r="F577" s="261">
        <f>SUM(F573:F576)</f>
        <v>1</v>
      </c>
      <c r="G577" s="261">
        <f>SUM(G573:G576)</f>
        <v>1</v>
      </c>
    </row>
    <row r="578" spans="1:7" x14ac:dyDescent="0.25">
      <c r="A578" s="264"/>
      <c r="B578" s="264"/>
      <c r="C578" s="264"/>
      <c r="D578" s="264"/>
      <c r="E578" s="264"/>
      <c r="F578" s="264"/>
      <c r="G578" s="263"/>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9" zoomScale="80" zoomScaleNormal="80" workbookViewId="0">
      <selection activeCell="C33" sqref="C33"/>
    </sheetView>
  </sheetViews>
  <sheetFormatPr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6" customFormat="1" ht="31.5" x14ac:dyDescent="0.25">
      <c r="A1" s="174" t="s">
        <v>1192</v>
      </c>
      <c r="B1" s="174"/>
      <c r="C1" s="182" t="s">
        <v>2065</v>
      </c>
      <c r="D1" s="21"/>
      <c r="E1" s="21"/>
      <c r="F1" s="21"/>
      <c r="G1" s="21"/>
      <c r="H1" s="21"/>
      <c r="I1" s="21"/>
      <c r="J1" s="21"/>
      <c r="K1" s="21"/>
      <c r="L1" s="21"/>
      <c r="M1" s="21"/>
    </row>
    <row r="2" spans="1:13" x14ac:dyDescent="0.25">
      <c r="B2" s="49"/>
      <c r="C2" s="49"/>
    </row>
    <row r="3" spans="1:13" x14ac:dyDescent="0.25">
      <c r="A3" s="106" t="s">
        <v>1193</v>
      </c>
      <c r="B3" s="107"/>
      <c r="C3" s="49"/>
    </row>
    <row r="4" spans="1:13" x14ac:dyDescent="0.25">
      <c r="C4" s="49"/>
    </row>
    <row r="5" spans="1:13" ht="37.5" x14ac:dyDescent="0.25">
      <c r="A5" s="62" t="s">
        <v>68</v>
      </c>
      <c r="B5" s="62" t="s">
        <v>1194</v>
      </c>
      <c r="C5" s="108" t="s">
        <v>1600</v>
      </c>
    </row>
    <row r="6" spans="1:13" x14ac:dyDescent="0.25">
      <c r="A6" s="1" t="s">
        <v>1195</v>
      </c>
      <c r="B6" s="65" t="s">
        <v>1196</v>
      </c>
      <c r="C6" s="357" t="s">
        <v>2634</v>
      </c>
    </row>
    <row r="7" spans="1:13" x14ac:dyDescent="0.25">
      <c r="A7" s="1" t="s">
        <v>1197</v>
      </c>
      <c r="B7" s="65" t="s">
        <v>1198</v>
      </c>
      <c r="C7" s="357" t="s">
        <v>2635</v>
      </c>
    </row>
    <row r="8" spans="1:13" x14ac:dyDescent="0.25">
      <c r="A8" s="1" t="s">
        <v>1199</v>
      </c>
      <c r="B8" s="65" t="s">
        <v>1200</v>
      </c>
      <c r="C8" s="357" t="s">
        <v>1232</v>
      </c>
    </row>
    <row r="9" spans="1:13" ht="396" x14ac:dyDescent="0.25">
      <c r="A9" s="1" t="s">
        <v>1201</v>
      </c>
      <c r="B9" s="65" t="s">
        <v>1202</v>
      </c>
      <c r="C9" s="359" t="s">
        <v>2636</v>
      </c>
    </row>
    <row r="10" spans="1:13" ht="44.25" customHeight="1" x14ac:dyDescent="0.25">
      <c r="A10" s="1" t="s">
        <v>1203</v>
      </c>
      <c r="B10" s="65" t="s">
        <v>1418</v>
      </c>
      <c r="C10" s="357" t="s">
        <v>2637</v>
      </c>
    </row>
    <row r="11" spans="1:13" ht="54.75" customHeight="1" x14ac:dyDescent="0.25">
      <c r="A11" s="1" t="s">
        <v>1204</v>
      </c>
      <c r="B11" s="65" t="s">
        <v>1205</v>
      </c>
      <c r="C11" s="357" t="s">
        <v>2637</v>
      </c>
    </row>
    <row r="12" spans="1:13" ht="30" x14ac:dyDescent="0.25">
      <c r="A12" s="1" t="s">
        <v>1206</v>
      </c>
      <c r="B12" s="65" t="s">
        <v>1207</v>
      </c>
      <c r="C12" s="357" t="s">
        <v>2638</v>
      </c>
    </row>
    <row r="13" spans="1:13" x14ac:dyDescent="0.25">
      <c r="A13" s="1" t="s">
        <v>1208</v>
      </c>
      <c r="B13" s="65" t="s">
        <v>1209</v>
      </c>
      <c r="C13" s="357"/>
    </row>
    <row r="14" spans="1:13" ht="30" x14ac:dyDescent="0.25">
      <c r="A14" s="1" t="s">
        <v>1210</v>
      </c>
      <c r="B14" s="65" t="s">
        <v>1211</v>
      </c>
      <c r="C14" s="357"/>
    </row>
    <row r="15" spans="1:13" x14ac:dyDescent="0.25">
      <c r="A15" s="1" t="s">
        <v>1212</v>
      </c>
      <c r="B15" s="65" t="s">
        <v>1213</v>
      </c>
      <c r="C15" s="357" t="s">
        <v>2639</v>
      </c>
    </row>
    <row r="16" spans="1:13" ht="30" x14ac:dyDescent="0.25">
      <c r="A16" s="1" t="s">
        <v>1214</v>
      </c>
      <c r="B16" s="69" t="s">
        <v>1215</v>
      </c>
      <c r="C16" s="357" t="s">
        <v>2640</v>
      </c>
    </row>
    <row r="17" spans="1:13" ht="30" customHeight="1" x14ac:dyDescent="0.25">
      <c r="A17" s="1" t="s">
        <v>1216</v>
      </c>
      <c r="B17" s="69" t="s">
        <v>1217</v>
      </c>
      <c r="C17" s="357"/>
    </row>
    <row r="18" spans="1:13" x14ac:dyDescent="0.25">
      <c r="A18" s="1" t="s">
        <v>1218</v>
      </c>
      <c r="B18" s="69" t="s">
        <v>1219</v>
      </c>
      <c r="C18" s="357" t="s">
        <v>2641</v>
      </c>
    </row>
    <row r="19" spans="1:13" s="254" customFormat="1" x14ac:dyDescent="0.25">
      <c r="A19" s="210" t="s">
        <v>2516</v>
      </c>
      <c r="B19" s="65" t="s">
        <v>2579</v>
      </c>
      <c r="C19" s="357" t="s">
        <v>1229</v>
      </c>
      <c r="D19" s="2"/>
      <c r="E19" s="2"/>
      <c r="F19" s="2"/>
      <c r="G19" s="2"/>
      <c r="H19" s="2"/>
      <c r="I19" s="2"/>
      <c r="J19" s="2"/>
    </row>
    <row r="20" spans="1:13" s="254" customFormat="1" x14ac:dyDescent="0.25">
      <c r="A20" s="210" t="s">
        <v>2517</v>
      </c>
      <c r="B20" s="65" t="s">
        <v>2580</v>
      </c>
      <c r="D20" s="2"/>
      <c r="E20" s="2"/>
      <c r="F20" s="2"/>
      <c r="G20" s="2"/>
      <c r="H20" s="2"/>
      <c r="I20" s="2"/>
      <c r="J20" s="2"/>
    </row>
    <row r="21" spans="1:13" s="254" customFormat="1" x14ac:dyDescent="0.25">
      <c r="A21" s="210" t="s">
        <v>2518</v>
      </c>
      <c r="B21" s="65" t="s">
        <v>2578</v>
      </c>
      <c r="C21" s="271" t="s">
        <v>70</v>
      </c>
      <c r="D21" s="2"/>
      <c r="E21" s="2"/>
      <c r="F21" s="2"/>
      <c r="G21" s="2"/>
      <c r="H21" s="2"/>
      <c r="I21" s="2"/>
      <c r="J21" s="2"/>
    </row>
    <row r="22" spans="1:13" s="254" customFormat="1" x14ac:dyDescent="0.25">
      <c r="A22" s="210" t="s">
        <v>2519</v>
      </c>
      <c r="B22" s="2"/>
      <c r="C22" s="2"/>
      <c r="D22" s="2"/>
      <c r="E22" s="2"/>
      <c r="F22" s="2"/>
      <c r="G22" s="2"/>
      <c r="H22" s="2"/>
      <c r="I22" s="2"/>
      <c r="J22" s="2"/>
    </row>
    <row r="23" spans="1:13" outlineLevel="1" x14ac:dyDescent="0.25">
      <c r="A23" s="1" t="s">
        <v>1220</v>
      </c>
      <c r="B23" s="66" t="s">
        <v>1221</v>
      </c>
      <c r="C23" s="51"/>
    </row>
    <row r="24" spans="1:13" outlineLevel="1" x14ac:dyDescent="0.25">
      <c r="A24" s="1" t="s">
        <v>1222</v>
      </c>
      <c r="B24" s="101"/>
      <c r="C24" s="51"/>
    </row>
    <row r="25" spans="1:13" outlineLevel="1" x14ac:dyDescent="0.25">
      <c r="A25" s="1" t="s">
        <v>1223</v>
      </c>
      <c r="B25" s="101"/>
      <c r="C25" s="51"/>
    </row>
    <row r="26" spans="1:13" outlineLevel="1" x14ac:dyDescent="0.25">
      <c r="A26" s="1" t="s">
        <v>1224</v>
      </c>
      <c r="B26" s="101"/>
      <c r="C26" s="51"/>
    </row>
    <row r="27" spans="1:13" outlineLevel="1" x14ac:dyDescent="0.25">
      <c r="A27" s="1" t="s">
        <v>1225</v>
      </c>
      <c r="B27" s="101"/>
      <c r="C27" s="51"/>
    </row>
    <row r="28" spans="1:13" s="254" customFormat="1" ht="18.75" outlineLevel="1" x14ac:dyDescent="0.25">
      <c r="A28" s="324"/>
      <c r="B28" s="317" t="s">
        <v>2581</v>
      </c>
      <c r="C28" s="108" t="s">
        <v>1600</v>
      </c>
      <c r="D28" s="2"/>
      <c r="E28" s="2"/>
      <c r="F28" s="2"/>
      <c r="G28" s="2"/>
      <c r="H28" s="2"/>
      <c r="I28" s="2"/>
      <c r="J28" s="2"/>
      <c r="K28" s="2"/>
      <c r="L28" s="2"/>
      <c r="M28" s="2"/>
    </row>
    <row r="29" spans="1:13" s="254" customFormat="1" outlineLevel="1" x14ac:dyDescent="0.25">
      <c r="A29" s="92" t="s">
        <v>1227</v>
      </c>
      <c r="B29" s="65" t="s">
        <v>2579</v>
      </c>
      <c r="C29" s="593" t="s">
        <v>3038</v>
      </c>
      <c r="D29" s="2"/>
      <c r="E29" s="2"/>
      <c r="F29" s="2"/>
      <c r="G29" s="2"/>
      <c r="H29" s="2"/>
      <c r="I29" s="2"/>
      <c r="J29" s="2"/>
      <c r="K29" s="2"/>
      <c r="L29" s="2"/>
      <c r="M29" s="2"/>
    </row>
    <row r="30" spans="1:13" s="254" customFormat="1" outlineLevel="1" x14ac:dyDescent="0.25">
      <c r="A30" s="92" t="s">
        <v>1230</v>
      </c>
      <c r="B30" s="65" t="s">
        <v>2580</v>
      </c>
      <c r="C30" s="357"/>
      <c r="D30" s="2"/>
      <c r="E30" s="2"/>
      <c r="F30" s="2"/>
      <c r="G30" s="2"/>
      <c r="H30" s="2"/>
      <c r="I30" s="2"/>
      <c r="J30" s="2"/>
      <c r="K30" s="2"/>
      <c r="L30" s="2"/>
      <c r="M30" s="2"/>
    </row>
    <row r="31" spans="1:13" s="254" customFormat="1" outlineLevel="1" x14ac:dyDescent="0.25">
      <c r="A31" s="92" t="s">
        <v>1233</v>
      </c>
      <c r="B31" s="65" t="s">
        <v>2578</v>
      </c>
      <c r="C31" s="593" t="s">
        <v>3039</v>
      </c>
      <c r="D31" s="2"/>
      <c r="E31" s="2"/>
      <c r="F31" s="2"/>
      <c r="G31" s="2"/>
      <c r="H31" s="2"/>
      <c r="I31" s="2"/>
      <c r="J31" s="2"/>
      <c r="K31" s="2"/>
      <c r="L31" s="2"/>
      <c r="M31" s="2"/>
    </row>
    <row r="32" spans="1:13" s="254" customFormat="1" outlineLevel="1" x14ac:dyDescent="0.25">
      <c r="A32" s="92" t="s">
        <v>1236</v>
      </c>
      <c r="B32" s="594" t="s">
        <v>2422</v>
      </c>
      <c r="C32" s="357" t="s">
        <v>3040</v>
      </c>
      <c r="D32" s="2"/>
      <c r="E32" s="2"/>
      <c r="F32" s="2"/>
      <c r="G32" s="2"/>
      <c r="H32" s="2"/>
      <c r="I32" s="2"/>
      <c r="J32" s="2"/>
      <c r="K32" s="2"/>
      <c r="L32" s="2"/>
      <c r="M32" s="2"/>
    </row>
    <row r="33" spans="1:13" s="254" customFormat="1" outlineLevel="1" x14ac:dyDescent="0.25">
      <c r="A33" s="92" t="s">
        <v>1237</v>
      </c>
      <c r="B33" s="101"/>
      <c r="C33" s="271"/>
      <c r="D33" s="2"/>
      <c r="E33" s="2"/>
      <c r="F33" s="2"/>
      <c r="G33" s="2"/>
      <c r="H33" s="2"/>
      <c r="I33" s="2"/>
      <c r="J33" s="2"/>
      <c r="K33" s="2"/>
      <c r="L33" s="2"/>
      <c r="M33" s="2"/>
    </row>
    <row r="34" spans="1:13" s="254" customFormat="1" outlineLevel="1" x14ac:dyDescent="0.25">
      <c r="A34" s="92" t="s">
        <v>1586</v>
      </c>
      <c r="B34" s="101"/>
      <c r="C34" s="271"/>
      <c r="D34" s="2"/>
      <c r="E34" s="2"/>
      <c r="F34" s="2"/>
      <c r="G34" s="2"/>
      <c r="H34" s="2"/>
      <c r="I34" s="2"/>
      <c r="J34" s="2"/>
      <c r="K34" s="2"/>
      <c r="L34" s="2"/>
      <c r="M34" s="2"/>
    </row>
    <row r="35" spans="1:13" s="254" customFormat="1" outlineLevel="1" x14ac:dyDescent="0.25">
      <c r="A35" s="92" t="s">
        <v>2592</v>
      </c>
      <c r="B35" s="101"/>
      <c r="C35" s="271"/>
      <c r="D35" s="2"/>
      <c r="E35" s="2"/>
      <c r="F35" s="2"/>
      <c r="G35" s="2"/>
      <c r="H35" s="2"/>
      <c r="I35" s="2"/>
      <c r="J35" s="2"/>
      <c r="K35" s="2"/>
      <c r="L35" s="2"/>
      <c r="M35" s="2"/>
    </row>
    <row r="36" spans="1:13" s="254" customFormat="1" outlineLevel="1" x14ac:dyDescent="0.25">
      <c r="A36" s="92" t="s">
        <v>2593</v>
      </c>
      <c r="B36" s="101"/>
      <c r="C36" s="271"/>
      <c r="D36" s="2"/>
      <c r="E36" s="2"/>
      <c r="F36" s="2"/>
      <c r="G36" s="2"/>
      <c r="H36" s="2"/>
      <c r="I36" s="2"/>
      <c r="J36" s="2"/>
      <c r="K36" s="2"/>
      <c r="L36" s="2"/>
      <c r="M36" s="2"/>
    </row>
    <row r="37" spans="1:13" s="254" customFormat="1" outlineLevel="1" x14ac:dyDescent="0.25">
      <c r="A37" s="92" t="s">
        <v>2594</v>
      </c>
      <c r="B37" s="101"/>
      <c r="C37" s="271"/>
      <c r="D37" s="2"/>
      <c r="E37" s="2"/>
      <c r="F37" s="2"/>
      <c r="G37" s="2"/>
      <c r="H37" s="2"/>
      <c r="I37" s="2"/>
      <c r="J37" s="2"/>
      <c r="K37" s="2"/>
      <c r="L37" s="2"/>
      <c r="M37" s="2"/>
    </row>
    <row r="38" spans="1:13" s="254" customFormat="1" outlineLevel="1" x14ac:dyDescent="0.25">
      <c r="A38" s="92" t="s">
        <v>2595</v>
      </c>
      <c r="B38" s="101"/>
      <c r="C38" s="271"/>
      <c r="D38" s="2"/>
      <c r="E38" s="2"/>
      <c r="F38" s="2"/>
      <c r="G38" s="2"/>
      <c r="H38" s="2"/>
      <c r="I38" s="2"/>
      <c r="J38" s="2"/>
      <c r="K38" s="2"/>
      <c r="L38" s="2"/>
      <c r="M38" s="2"/>
    </row>
    <row r="39" spans="1:13" s="254" customFormat="1" outlineLevel="1" x14ac:dyDescent="0.25">
      <c r="A39" s="92" t="s">
        <v>2596</v>
      </c>
      <c r="B39" s="101"/>
      <c r="C39" s="271"/>
      <c r="D39" s="2"/>
      <c r="E39" s="2"/>
      <c r="F39" s="2"/>
      <c r="G39" s="2"/>
      <c r="H39" s="2"/>
      <c r="I39" s="2"/>
      <c r="J39" s="2"/>
      <c r="K39" s="2"/>
      <c r="L39" s="2"/>
      <c r="M39" s="2"/>
    </row>
    <row r="40" spans="1:13" s="254" customFormat="1" outlineLevel="1" x14ac:dyDescent="0.25">
      <c r="A40" s="92" t="s">
        <v>2597</v>
      </c>
      <c r="B40" s="101"/>
      <c r="C40" s="271"/>
      <c r="D40" s="2"/>
      <c r="E40" s="2"/>
      <c r="F40" s="2"/>
      <c r="G40" s="2"/>
      <c r="H40" s="2"/>
      <c r="I40" s="2"/>
      <c r="J40" s="2"/>
      <c r="K40" s="2"/>
      <c r="L40" s="2"/>
      <c r="M40" s="2"/>
    </row>
    <row r="41" spans="1:13" s="254" customFormat="1" outlineLevel="1" x14ac:dyDescent="0.25">
      <c r="A41" s="92" t="s">
        <v>2598</v>
      </c>
      <c r="B41" s="101"/>
      <c r="C41" s="271"/>
      <c r="D41" s="2"/>
      <c r="E41" s="2"/>
      <c r="F41" s="2"/>
      <c r="G41" s="2"/>
      <c r="H41" s="2"/>
      <c r="I41" s="2"/>
      <c r="J41" s="2"/>
      <c r="K41" s="2"/>
      <c r="L41" s="2"/>
      <c r="M41" s="2"/>
    </row>
    <row r="42" spans="1:13" s="254" customFormat="1" outlineLevel="1" x14ac:dyDescent="0.25">
      <c r="A42" s="92" t="s">
        <v>2599</v>
      </c>
      <c r="B42" s="101"/>
      <c r="C42" s="271"/>
      <c r="D42" s="2"/>
      <c r="E42" s="2"/>
      <c r="F42" s="2"/>
      <c r="G42" s="2"/>
      <c r="H42" s="2"/>
      <c r="I42" s="2"/>
      <c r="J42" s="2"/>
      <c r="K42" s="2"/>
      <c r="L42" s="2"/>
      <c r="M42" s="2"/>
    </row>
    <row r="43" spans="1:13" s="254" customFormat="1" outlineLevel="1" x14ac:dyDescent="0.25">
      <c r="A43" s="92" t="s">
        <v>2600</v>
      </c>
      <c r="B43" s="101"/>
      <c r="C43" s="271"/>
      <c r="D43" s="2"/>
      <c r="E43" s="2"/>
      <c r="F43" s="2"/>
      <c r="G43" s="2"/>
      <c r="H43" s="2"/>
      <c r="I43" s="2"/>
      <c r="J43" s="2"/>
      <c r="K43" s="2"/>
      <c r="L43" s="2"/>
      <c r="M43" s="2"/>
    </row>
    <row r="44" spans="1:13" ht="18.75" x14ac:dyDescent="0.25">
      <c r="A44" s="62"/>
      <c r="B44" s="62" t="s">
        <v>2582</v>
      </c>
      <c r="C44" s="108" t="s">
        <v>1226</v>
      </c>
    </row>
    <row r="45" spans="1:13" x14ac:dyDescent="0.25">
      <c r="A45" s="1" t="s">
        <v>1238</v>
      </c>
      <c r="B45" s="69" t="s">
        <v>1228</v>
      </c>
      <c r="C45" s="51" t="s">
        <v>1229</v>
      </c>
    </row>
    <row r="46" spans="1:13" x14ac:dyDescent="0.25">
      <c r="A46" s="210" t="s">
        <v>2584</v>
      </c>
      <c r="B46" s="69" t="s">
        <v>1231</v>
      </c>
      <c r="C46" s="51" t="s">
        <v>1232</v>
      </c>
    </row>
    <row r="47" spans="1:13" x14ac:dyDescent="0.25">
      <c r="A47" s="210" t="s">
        <v>2585</v>
      </c>
      <c r="B47" s="69" t="s">
        <v>1234</v>
      </c>
      <c r="C47" s="51" t="s">
        <v>1235</v>
      </c>
    </row>
    <row r="48" spans="1:13" outlineLevel="1" x14ac:dyDescent="0.25">
      <c r="A48" s="1" t="s">
        <v>1240</v>
      </c>
      <c r="B48" s="68"/>
      <c r="C48" s="51"/>
    </row>
    <row r="49" spans="1:3" outlineLevel="1" x14ac:dyDescent="0.25">
      <c r="A49" s="210" t="s">
        <v>1241</v>
      </c>
      <c r="B49" s="68"/>
      <c r="C49" s="51"/>
    </row>
    <row r="50" spans="1:3" outlineLevel="1" x14ac:dyDescent="0.25">
      <c r="A50" s="210" t="s">
        <v>1242</v>
      </c>
      <c r="B50" s="69"/>
      <c r="C50" s="51"/>
    </row>
    <row r="51" spans="1:3" ht="18.75" x14ac:dyDescent="0.25">
      <c r="A51" s="62"/>
      <c r="B51" s="62" t="s">
        <v>2583</v>
      </c>
      <c r="C51" s="108" t="s">
        <v>1600</v>
      </c>
    </row>
    <row r="52" spans="1:3" x14ac:dyDescent="0.25">
      <c r="A52" s="1" t="s">
        <v>2586</v>
      </c>
      <c r="B52" s="65" t="s">
        <v>1239</v>
      </c>
      <c r="C52" s="51" t="s">
        <v>1232</v>
      </c>
    </row>
    <row r="53" spans="1:3" x14ac:dyDescent="0.25">
      <c r="A53" s="1" t="s">
        <v>2587</v>
      </c>
      <c r="B53" s="68"/>
    </row>
    <row r="54" spans="1:3" x14ac:dyDescent="0.25">
      <c r="A54" s="210" t="s">
        <v>2588</v>
      </c>
      <c r="B54" s="68"/>
    </row>
    <row r="55" spans="1:3" x14ac:dyDescent="0.25">
      <c r="A55" s="210" t="s">
        <v>2589</v>
      </c>
      <c r="B55" s="68"/>
    </row>
    <row r="56" spans="1:3" x14ac:dyDescent="0.25">
      <c r="A56" s="210" t="s">
        <v>2590</v>
      </c>
      <c r="B56" s="68"/>
    </row>
    <row r="57" spans="1:3" x14ac:dyDescent="0.25">
      <c r="A57" s="210" t="s">
        <v>2591</v>
      </c>
      <c r="B57" s="68"/>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9"/>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10"/>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D37"/>
  <sheetViews>
    <sheetView topLeftCell="A12" zoomScale="80" zoomScaleNormal="80" workbookViewId="0">
      <selection activeCell="C42" sqref="C42"/>
    </sheetView>
  </sheetViews>
  <sheetFormatPr defaultColWidth="15.85546875" defaultRowHeight="15" x14ac:dyDescent="0.25"/>
  <cols>
    <col min="1" max="1" width="3.42578125" style="397" customWidth="1"/>
    <col min="2" max="2" width="18.7109375" style="397" customWidth="1"/>
    <col min="3" max="3" width="95.5703125" style="397" customWidth="1"/>
    <col min="4" max="4" width="15.140625" style="397" customWidth="1"/>
    <col min="5" max="5" width="2.85546875" style="397" customWidth="1"/>
    <col min="6" max="6" width="1.85546875" style="397" customWidth="1"/>
    <col min="7" max="256" width="15.85546875" style="397"/>
    <col min="257" max="257" width="3.42578125" style="397" customWidth="1"/>
    <col min="258" max="258" width="18.7109375" style="397" customWidth="1"/>
    <col min="259" max="259" width="95.5703125" style="397" customWidth="1"/>
    <col min="260" max="260" width="15.140625" style="397" customWidth="1"/>
    <col min="261" max="261" width="2.85546875" style="397" customWidth="1"/>
    <col min="262" max="262" width="1.85546875" style="397" customWidth="1"/>
    <col min="263" max="512" width="15.85546875" style="397"/>
    <col min="513" max="513" width="3.42578125" style="397" customWidth="1"/>
    <col min="514" max="514" width="18.7109375" style="397" customWidth="1"/>
    <col min="515" max="515" width="95.5703125" style="397" customWidth="1"/>
    <col min="516" max="516" width="15.140625" style="397" customWidth="1"/>
    <col min="517" max="517" width="2.85546875" style="397" customWidth="1"/>
    <col min="518" max="518" width="1.85546875" style="397" customWidth="1"/>
    <col min="519" max="768" width="15.85546875" style="397"/>
    <col min="769" max="769" width="3.42578125" style="397" customWidth="1"/>
    <col min="770" max="770" width="18.7109375" style="397" customWidth="1"/>
    <col min="771" max="771" width="95.5703125" style="397" customWidth="1"/>
    <col min="772" max="772" width="15.140625" style="397" customWidth="1"/>
    <col min="773" max="773" width="2.85546875" style="397" customWidth="1"/>
    <col min="774" max="774" width="1.85546875" style="397" customWidth="1"/>
    <col min="775" max="1024" width="15.85546875" style="397"/>
    <col min="1025" max="1025" width="3.42578125" style="397" customWidth="1"/>
    <col min="1026" max="1026" width="18.7109375" style="397" customWidth="1"/>
    <col min="1027" max="1027" width="95.5703125" style="397" customWidth="1"/>
    <col min="1028" max="1028" width="15.140625" style="397" customWidth="1"/>
    <col min="1029" max="1029" width="2.85546875" style="397" customWidth="1"/>
    <col min="1030" max="1030" width="1.85546875" style="397" customWidth="1"/>
    <col min="1031" max="1280" width="15.85546875" style="397"/>
    <col min="1281" max="1281" width="3.42578125" style="397" customWidth="1"/>
    <col min="1282" max="1282" width="18.7109375" style="397" customWidth="1"/>
    <col min="1283" max="1283" width="95.5703125" style="397" customWidth="1"/>
    <col min="1284" max="1284" width="15.140625" style="397" customWidth="1"/>
    <col min="1285" max="1285" width="2.85546875" style="397" customWidth="1"/>
    <col min="1286" max="1286" width="1.85546875" style="397" customWidth="1"/>
    <col min="1287" max="1536" width="15.85546875" style="397"/>
    <col min="1537" max="1537" width="3.42578125" style="397" customWidth="1"/>
    <col min="1538" max="1538" width="18.7109375" style="397" customWidth="1"/>
    <col min="1539" max="1539" width="95.5703125" style="397" customWidth="1"/>
    <col min="1540" max="1540" width="15.140625" style="397" customWidth="1"/>
    <col min="1541" max="1541" width="2.85546875" style="397" customWidth="1"/>
    <col min="1542" max="1542" width="1.85546875" style="397" customWidth="1"/>
    <col min="1543" max="1792" width="15.85546875" style="397"/>
    <col min="1793" max="1793" width="3.42578125" style="397" customWidth="1"/>
    <col min="1794" max="1794" width="18.7109375" style="397" customWidth="1"/>
    <col min="1795" max="1795" width="95.5703125" style="397" customWidth="1"/>
    <col min="1796" max="1796" width="15.140625" style="397" customWidth="1"/>
    <col min="1797" max="1797" width="2.85546875" style="397" customWidth="1"/>
    <col min="1798" max="1798" width="1.85546875" style="397" customWidth="1"/>
    <col min="1799" max="2048" width="15.85546875" style="397"/>
    <col min="2049" max="2049" width="3.42578125" style="397" customWidth="1"/>
    <col min="2050" max="2050" width="18.7109375" style="397" customWidth="1"/>
    <col min="2051" max="2051" width="95.5703125" style="397" customWidth="1"/>
    <col min="2052" max="2052" width="15.140625" style="397" customWidth="1"/>
    <col min="2053" max="2053" width="2.85546875" style="397" customWidth="1"/>
    <col min="2054" max="2054" width="1.85546875" style="397" customWidth="1"/>
    <col min="2055" max="2304" width="15.85546875" style="397"/>
    <col min="2305" max="2305" width="3.42578125" style="397" customWidth="1"/>
    <col min="2306" max="2306" width="18.7109375" style="397" customWidth="1"/>
    <col min="2307" max="2307" width="95.5703125" style="397" customWidth="1"/>
    <col min="2308" max="2308" width="15.140625" style="397" customWidth="1"/>
    <col min="2309" max="2309" width="2.85546875" style="397" customWidth="1"/>
    <col min="2310" max="2310" width="1.85546875" style="397" customWidth="1"/>
    <col min="2311" max="2560" width="15.85546875" style="397"/>
    <col min="2561" max="2561" width="3.42578125" style="397" customWidth="1"/>
    <col min="2562" max="2562" width="18.7109375" style="397" customWidth="1"/>
    <col min="2563" max="2563" width="95.5703125" style="397" customWidth="1"/>
    <col min="2564" max="2564" width="15.140625" style="397" customWidth="1"/>
    <col min="2565" max="2565" width="2.85546875" style="397" customWidth="1"/>
    <col min="2566" max="2566" width="1.85546875" style="397" customWidth="1"/>
    <col min="2567" max="2816" width="15.85546875" style="397"/>
    <col min="2817" max="2817" width="3.42578125" style="397" customWidth="1"/>
    <col min="2818" max="2818" width="18.7109375" style="397" customWidth="1"/>
    <col min="2819" max="2819" width="95.5703125" style="397" customWidth="1"/>
    <col min="2820" max="2820" width="15.140625" style="397" customWidth="1"/>
    <col min="2821" max="2821" width="2.85546875" style="397" customWidth="1"/>
    <col min="2822" max="2822" width="1.85546875" style="397" customWidth="1"/>
    <col min="2823" max="3072" width="15.85546875" style="397"/>
    <col min="3073" max="3073" width="3.42578125" style="397" customWidth="1"/>
    <col min="3074" max="3074" width="18.7109375" style="397" customWidth="1"/>
    <col min="3075" max="3075" width="95.5703125" style="397" customWidth="1"/>
    <col min="3076" max="3076" width="15.140625" style="397" customWidth="1"/>
    <col min="3077" max="3077" width="2.85546875" style="397" customWidth="1"/>
    <col min="3078" max="3078" width="1.85546875" style="397" customWidth="1"/>
    <col min="3079" max="3328" width="15.85546875" style="397"/>
    <col min="3329" max="3329" width="3.42578125" style="397" customWidth="1"/>
    <col min="3330" max="3330" width="18.7109375" style="397" customWidth="1"/>
    <col min="3331" max="3331" width="95.5703125" style="397" customWidth="1"/>
    <col min="3332" max="3332" width="15.140625" style="397" customWidth="1"/>
    <col min="3333" max="3333" width="2.85546875" style="397" customWidth="1"/>
    <col min="3334" max="3334" width="1.85546875" style="397" customWidth="1"/>
    <col min="3335" max="3584" width="15.85546875" style="397"/>
    <col min="3585" max="3585" width="3.42578125" style="397" customWidth="1"/>
    <col min="3586" max="3586" width="18.7109375" style="397" customWidth="1"/>
    <col min="3587" max="3587" width="95.5703125" style="397" customWidth="1"/>
    <col min="3588" max="3588" width="15.140625" style="397" customWidth="1"/>
    <col min="3589" max="3589" width="2.85546875" style="397" customWidth="1"/>
    <col min="3590" max="3590" width="1.85546875" style="397" customWidth="1"/>
    <col min="3591" max="3840" width="15.85546875" style="397"/>
    <col min="3841" max="3841" width="3.42578125" style="397" customWidth="1"/>
    <col min="3842" max="3842" width="18.7109375" style="397" customWidth="1"/>
    <col min="3843" max="3843" width="95.5703125" style="397" customWidth="1"/>
    <col min="3844" max="3844" width="15.140625" style="397" customWidth="1"/>
    <col min="3845" max="3845" width="2.85546875" style="397" customWidth="1"/>
    <col min="3846" max="3846" width="1.85546875" style="397" customWidth="1"/>
    <col min="3847" max="4096" width="15.85546875" style="397"/>
    <col min="4097" max="4097" width="3.42578125" style="397" customWidth="1"/>
    <col min="4098" max="4098" width="18.7109375" style="397" customWidth="1"/>
    <col min="4099" max="4099" width="95.5703125" style="397" customWidth="1"/>
    <col min="4100" max="4100" width="15.140625" style="397" customWidth="1"/>
    <col min="4101" max="4101" width="2.85546875" style="397" customWidth="1"/>
    <col min="4102" max="4102" width="1.85546875" style="397" customWidth="1"/>
    <col min="4103" max="4352" width="15.85546875" style="397"/>
    <col min="4353" max="4353" width="3.42578125" style="397" customWidth="1"/>
    <col min="4354" max="4354" width="18.7109375" style="397" customWidth="1"/>
    <col min="4355" max="4355" width="95.5703125" style="397" customWidth="1"/>
    <col min="4356" max="4356" width="15.140625" style="397" customWidth="1"/>
    <col min="4357" max="4357" width="2.85546875" style="397" customWidth="1"/>
    <col min="4358" max="4358" width="1.85546875" style="397" customWidth="1"/>
    <col min="4359" max="4608" width="15.85546875" style="397"/>
    <col min="4609" max="4609" width="3.42578125" style="397" customWidth="1"/>
    <col min="4610" max="4610" width="18.7109375" style="397" customWidth="1"/>
    <col min="4611" max="4611" width="95.5703125" style="397" customWidth="1"/>
    <col min="4612" max="4612" width="15.140625" style="397" customWidth="1"/>
    <col min="4613" max="4613" width="2.85546875" style="397" customWidth="1"/>
    <col min="4614" max="4614" width="1.85546875" style="397" customWidth="1"/>
    <col min="4615" max="4864" width="15.85546875" style="397"/>
    <col min="4865" max="4865" width="3.42578125" style="397" customWidth="1"/>
    <col min="4866" max="4866" width="18.7109375" style="397" customWidth="1"/>
    <col min="4867" max="4867" width="95.5703125" style="397" customWidth="1"/>
    <col min="4868" max="4868" width="15.140625" style="397" customWidth="1"/>
    <col min="4869" max="4869" width="2.85546875" style="397" customWidth="1"/>
    <col min="4870" max="4870" width="1.85546875" style="397" customWidth="1"/>
    <col min="4871" max="5120" width="15.85546875" style="397"/>
    <col min="5121" max="5121" width="3.42578125" style="397" customWidth="1"/>
    <col min="5122" max="5122" width="18.7109375" style="397" customWidth="1"/>
    <col min="5123" max="5123" width="95.5703125" style="397" customWidth="1"/>
    <col min="5124" max="5124" width="15.140625" style="397" customWidth="1"/>
    <col min="5125" max="5125" width="2.85546875" style="397" customWidth="1"/>
    <col min="5126" max="5126" width="1.85546875" style="397" customWidth="1"/>
    <col min="5127" max="5376" width="15.85546875" style="397"/>
    <col min="5377" max="5377" width="3.42578125" style="397" customWidth="1"/>
    <col min="5378" max="5378" width="18.7109375" style="397" customWidth="1"/>
    <col min="5379" max="5379" width="95.5703125" style="397" customWidth="1"/>
    <col min="5380" max="5380" width="15.140625" style="397" customWidth="1"/>
    <col min="5381" max="5381" width="2.85546875" style="397" customWidth="1"/>
    <col min="5382" max="5382" width="1.85546875" style="397" customWidth="1"/>
    <col min="5383" max="5632" width="15.85546875" style="397"/>
    <col min="5633" max="5633" width="3.42578125" style="397" customWidth="1"/>
    <col min="5634" max="5634" width="18.7109375" style="397" customWidth="1"/>
    <col min="5635" max="5635" width="95.5703125" style="397" customWidth="1"/>
    <col min="5636" max="5636" width="15.140625" style="397" customWidth="1"/>
    <col min="5637" max="5637" width="2.85546875" style="397" customWidth="1"/>
    <col min="5638" max="5638" width="1.85546875" style="397" customWidth="1"/>
    <col min="5639" max="5888" width="15.85546875" style="397"/>
    <col min="5889" max="5889" width="3.42578125" style="397" customWidth="1"/>
    <col min="5890" max="5890" width="18.7109375" style="397" customWidth="1"/>
    <col min="5891" max="5891" width="95.5703125" style="397" customWidth="1"/>
    <col min="5892" max="5892" width="15.140625" style="397" customWidth="1"/>
    <col min="5893" max="5893" width="2.85546875" style="397" customWidth="1"/>
    <col min="5894" max="5894" width="1.85546875" style="397" customWidth="1"/>
    <col min="5895" max="6144" width="15.85546875" style="397"/>
    <col min="6145" max="6145" width="3.42578125" style="397" customWidth="1"/>
    <col min="6146" max="6146" width="18.7109375" style="397" customWidth="1"/>
    <col min="6147" max="6147" width="95.5703125" style="397" customWidth="1"/>
    <col min="6148" max="6148" width="15.140625" style="397" customWidth="1"/>
    <col min="6149" max="6149" width="2.85546875" style="397" customWidth="1"/>
    <col min="6150" max="6150" width="1.85546875" style="397" customWidth="1"/>
    <col min="6151" max="6400" width="15.85546875" style="397"/>
    <col min="6401" max="6401" width="3.42578125" style="397" customWidth="1"/>
    <col min="6402" max="6402" width="18.7109375" style="397" customWidth="1"/>
    <col min="6403" max="6403" width="95.5703125" style="397" customWidth="1"/>
    <col min="6404" max="6404" width="15.140625" style="397" customWidth="1"/>
    <col min="6405" max="6405" width="2.85546875" style="397" customWidth="1"/>
    <col min="6406" max="6406" width="1.85546875" style="397" customWidth="1"/>
    <col min="6407" max="6656" width="15.85546875" style="397"/>
    <col min="6657" max="6657" width="3.42578125" style="397" customWidth="1"/>
    <col min="6658" max="6658" width="18.7109375" style="397" customWidth="1"/>
    <col min="6659" max="6659" width="95.5703125" style="397" customWidth="1"/>
    <col min="6660" max="6660" width="15.140625" style="397" customWidth="1"/>
    <col min="6661" max="6661" width="2.85546875" style="397" customWidth="1"/>
    <col min="6662" max="6662" width="1.85546875" style="397" customWidth="1"/>
    <col min="6663" max="6912" width="15.85546875" style="397"/>
    <col min="6913" max="6913" width="3.42578125" style="397" customWidth="1"/>
    <col min="6914" max="6914" width="18.7109375" style="397" customWidth="1"/>
    <col min="6915" max="6915" width="95.5703125" style="397" customWidth="1"/>
    <col min="6916" max="6916" width="15.140625" style="397" customWidth="1"/>
    <col min="6917" max="6917" width="2.85546875" style="397" customWidth="1"/>
    <col min="6918" max="6918" width="1.85546875" style="397" customWidth="1"/>
    <col min="6919" max="7168" width="15.85546875" style="397"/>
    <col min="7169" max="7169" width="3.42578125" style="397" customWidth="1"/>
    <col min="7170" max="7170" width="18.7109375" style="397" customWidth="1"/>
    <col min="7171" max="7171" width="95.5703125" style="397" customWidth="1"/>
    <col min="7172" max="7172" width="15.140625" style="397" customWidth="1"/>
    <col min="7173" max="7173" width="2.85546875" style="397" customWidth="1"/>
    <col min="7174" max="7174" width="1.85546875" style="397" customWidth="1"/>
    <col min="7175" max="7424" width="15.85546875" style="397"/>
    <col min="7425" max="7425" width="3.42578125" style="397" customWidth="1"/>
    <col min="7426" max="7426" width="18.7109375" style="397" customWidth="1"/>
    <col min="7427" max="7427" width="95.5703125" style="397" customWidth="1"/>
    <col min="7428" max="7428" width="15.140625" style="397" customWidth="1"/>
    <col min="7429" max="7429" width="2.85546875" style="397" customWidth="1"/>
    <col min="7430" max="7430" width="1.85546875" style="397" customWidth="1"/>
    <col min="7431" max="7680" width="15.85546875" style="397"/>
    <col min="7681" max="7681" width="3.42578125" style="397" customWidth="1"/>
    <col min="7682" max="7682" width="18.7109375" style="397" customWidth="1"/>
    <col min="7683" max="7683" width="95.5703125" style="397" customWidth="1"/>
    <col min="7684" max="7684" width="15.140625" style="397" customWidth="1"/>
    <col min="7685" max="7685" width="2.85546875" style="397" customWidth="1"/>
    <col min="7686" max="7686" width="1.85546875" style="397" customWidth="1"/>
    <col min="7687" max="7936" width="15.85546875" style="397"/>
    <col min="7937" max="7937" width="3.42578125" style="397" customWidth="1"/>
    <col min="7938" max="7938" width="18.7109375" style="397" customWidth="1"/>
    <col min="7939" max="7939" width="95.5703125" style="397" customWidth="1"/>
    <col min="7940" max="7940" width="15.140625" style="397" customWidth="1"/>
    <col min="7941" max="7941" width="2.85546875" style="397" customWidth="1"/>
    <col min="7942" max="7942" width="1.85546875" style="397" customWidth="1"/>
    <col min="7943" max="8192" width="15.85546875" style="397"/>
    <col min="8193" max="8193" width="3.42578125" style="397" customWidth="1"/>
    <col min="8194" max="8194" width="18.7109375" style="397" customWidth="1"/>
    <col min="8195" max="8195" width="95.5703125" style="397" customWidth="1"/>
    <col min="8196" max="8196" width="15.140625" style="397" customWidth="1"/>
    <col min="8197" max="8197" width="2.85546875" style="397" customWidth="1"/>
    <col min="8198" max="8198" width="1.85546875" style="397" customWidth="1"/>
    <col min="8199" max="8448" width="15.85546875" style="397"/>
    <col min="8449" max="8449" width="3.42578125" style="397" customWidth="1"/>
    <col min="8450" max="8450" width="18.7109375" style="397" customWidth="1"/>
    <col min="8451" max="8451" width="95.5703125" style="397" customWidth="1"/>
    <col min="8452" max="8452" width="15.140625" style="397" customWidth="1"/>
    <col min="8453" max="8453" width="2.85546875" style="397" customWidth="1"/>
    <col min="8454" max="8454" width="1.85546875" style="397" customWidth="1"/>
    <col min="8455" max="8704" width="15.85546875" style="397"/>
    <col min="8705" max="8705" width="3.42578125" style="397" customWidth="1"/>
    <col min="8706" max="8706" width="18.7109375" style="397" customWidth="1"/>
    <col min="8707" max="8707" width="95.5703125" style="397" customWidth="1"/>
    <col min="8708" max="8708" width="15.140625" style="397" customWidth="1"/>
    <col min="8709" max="8709" width="2.85546875" style="397" customWidth="1"/>
    <col min="8710" max="8710" width="1.85546875" style="397" customWidth="1"/>
    <col min="8711" max="8960" width="15.85546875" style="397"/>
    <col min="8961" max="8961" width="3.42578125" style="397" customWidth="1"/>
    <col min="8962" max="8962" width="18.7109375" style="397" customWidth="1"/>
    <col min="8963" max="8963" width="95.5703125" style="397" customWidth="1"/>
    <col min="8964" max="8964" width="15.140625" style="397" customWidth="1"/>
    <col min="8965" max="8965" width="2.85546875" style="397" customWidth="1"/>
    <col min="8966" max="8966" width="1.85546875" style="397" customWidth="1"/>
    <col min="8967" max="9216" width="15.85546875" style="397"/>
    <col min="9217" max="9217" width="3.42578125" style="397" customWidth="1"/>
    <col min="9218" max="9218" width="18.7109375" style="397" customWidth="1"/>
    <col min="9219" max="9219" width="95.5703125" style="397" customWidth="1"/>
    <col min="9220" max="9220" width="15.140625" style="397" customWidth="1"/>
    <col min="9221" max="9221" width="2.85546875" style="397" customWidth="1"/>
    <col min="9222" max="9222" width="1.85546875" style="397" customWidth="1"/>
    <col min="9223" max="9472" width="15.85546875" style="397"/>
    <col min="9473" max="9473" width="3.42578125" style="397" customWidth="1"/>
    <col min="9474" max="9474" width="18.7109375" style="397" customWidth="1"/>
    <col min="9475" max="9475" width="95.5703125" style="397" customWidth="1"/>
    <col min="9476" max="9476" width="15.140625" style="397" customWidth="1"/>
    <col min="9477" max="9477" width="2.85546875" style="397" customWidth="1"/>
    <col min="9478" max="9478" width="1.85546875" style="397" customWidth="1"/>
    <col min="9479" max="9728" width="15.85546875" style="397"/>
    <col min="9729" max="9729" width="3.42578125" style="397" customWidth="1"/>
    <col min="9730" max="9730" width="18.7109375" style="397" customWidth="1"/>
    <col min="9731" max="9731" width="95.5703125" style="397" customWidth="1"/>
    <col min="9732" max="9732" width="15.140625" style="397" customWidth="1"/>
    <col min="9733" max="9733" width="2.85546875" style="397" customWidth="1"/>
    <col min="9734" max="9734" width="1.85546875" style="397" customWidth="1"/>
    <col min="9735" max="9984" width="15.85546875" style="397"/>
    <col min="9985" max="9985" width="3.42578125" style="397" customWidth="1"/>
    <col min="9986" max="9986" width="18.7109375" style="397" customWidth="1"/>
    <col min="9987" max="9987" width="95.5703125" style="397" customWidth="1"/>
    <col min="9988" max="9988" width="15.140625" style="397" customWidth="1"/>
    <col min="9989" max="9989" width="2.85546875" style="397" customWidth="1"/>
    <col min="9990" max="9990" width="1.85546875" style="397" customWidth="1"/>
    <col min="9991" max="10240" width="15.85546875" style="397"/>
    <col min="10241" max="10241" width="3.42578125" style="397" customWidth="1"/>
    <col min="10242" max="10242" width="18.7109375" style="397" customWidth="1"/>
    <col min="10243" max="10243" width="95.5703125" style="397" customWidth="1"/>
    <col min="10244" max="10244" width="15.140625" style="397" customWidth="1"/>
    <col min="10245" max="10245" width="2.85546875" style="397" customWidth="1"/>
    <col min="10246" max="10246" width="1.85546875" style="397" customWidth="1"/>
    <col min="10247" max="10496" width="15.85546875" style="397"/>
    <col min="10497" max="10497" width="3.42578125" style="397" customWidth="1"/>
    <col min="10498" max="10498" width="18.7109375" style="397" customWidth="1"/>
    <col min="10499" max="10499" width="95.5703125" style="397" customWidth="1"/>
    <col min="10500" max="10500" width="15.140625" style="397" customWidth="1"/>
    <col min="10501" max="10501" width="2.85546875" style="397" customWidth="1"/>
    <col min="10502" max="10502" width="1.85546875" style="397" customWidth="1"/>
    <col min="10503" max="10752" width="15.85546875" style="397"/>
    <col min="10753" max="10753" width="3.42578125" style="397" customWidth="1"/>
    <col min="10754" max="10754" width="18.7109375" style="397" customWidth="1"/>
    <col min="10755" max="10755" width="95.5703125" style="397" customWidth="1"/>
    <col min="10756" max="10756" width="15.140625" style="397" customWidth="1"/>
    <col min="10757" max="10757" width="2.85546875" style="397" customWidth="1"/>
    <col min="10758" max="10758" width="1.85546875" style="397" customWidth="1"/>
    <col min="10759" max="11008" width="15.85546875" style="397"/>
    <col min="11009" max="11009" width="3.42578125" style="397" customWidth="1"/>
    <col min="11010" max="11010" width="18.7109375" style="397" customWidth="1"/>
    <col min="11011" max="11011" width="95.5703125" style="397" customWidth="1"/>
    <col min="11012" max="11012" width="15.140625" style="397" customWidth="1"/>
    <col min="11013" max="11013" width="2.85546875" style="397" customWidth="1"/>
    <col min="11014" max="11014" width="1.85546875" style="397" customWidth="1"/>
    <col min="11015" max="11264" width="15.85546875" style="397"/>
    <col min="11265" max="11265" width="3.42578125" style="397" customWidth="1"/>
    <col min="11266" max="11266" width="18.7109375" style="397" customWidth="1"/>
    <col min="11267" max="11267" width="95.5703125" style="397" customWidth="1"/>
    <col min="11268" max="11268" width="15.140625" style="397" customWidth="1"/>
    <col min="11269" max="11269" width="2.85546875" style="397" customWidth="1"/>
    <col min="11270" max="11270" width="1.85546875" style="397" customWidth="1"/>
    <col min="11271" max="11520" width="15.85546875" style="397"/>
    <col min="11521" max="11521" width="3.42578125" style="397" customWidth="1"/>
    <col min="11522" max="11522" width="18.7109375" style="397" customWidth="1"/>
    <col min="11523" max="11523" width="95.5703125" style="397" customWidth="1"/>
    <col min="11524" max="11524" width="15.140625" style="397" customWidth="1"/>
    <col min="11525" max="11525" width="2.85546875" style="397" customWidth="1"/>
    <col min="11526" max="11526" width="1.85546875" style="397" customWidth="1"/>
    <col min="11527" max="11776" width="15.85546875" style="397"/>
    <col min="11777" max="11777" width="3.42578125" style="397" customWidth="1"/>
    <col min="11778" max="11778" width="18.7109375" style="397" customWidth="1"/>
    <col min="11779" max="11779" width="95.5703125" style="397" customWidth="1"/>
    <col min="11780" max="11780" width="15.140625" style="397" customWidth="1"/>
    <col min="11781" max="11781" width="2.85546875" style="397" customWidth="1"/>
    <col min="11782" max="11782" width="1.85546875" style="397" customWidth="1"/>
    <col min="11783" max="12032" width="15.85546875" style="397"/>
    <col min="12033" max="12033" width="3.42578125" style="397" customWidth="1"/>
    <col min="12034" max="12034" width="18.7109375" style="397" customWidth="1"/>
    <col min="12035" max="12035" width="95.5703125" style="397" customWidth="1"/>
    <col min="12036" max="12036" width="15.140625" style="397" customWidth="1"/>
    <col min="12037" max="12037" width="2.85546875" style="397" customWidth="1"/>
    <col min="12038" max="12038" width="1.85546875" style="397" customWidth="1"/>
    <col min="12039" max="12288" width="15.85546875" style="397"/>
    <col min="12289" max="12289" width="3.42578125" style="397" customWidth="1"/>
    <col min="12290" max="12290" width="18.7109375" style="397" customWidth="1"/>
    <col min="12291" max="12291" width="95.5703125" style="397" customWidth="1"/>
    <col min="12292" max="12292" width="15.140625" style="397" customWidth="1"/>
    <col min="12293" max="12293" width="2.85546875" style="397" customWidth="1"/>
    <col min="12294" max="12294" width="1.85546875" style="397" customWidth="1"/>
    <col min="12295" max="12544" width="15.85546875" style="397"/>
    <col min="12545" max="12545" width="3.42578125" style="397" customWidth="1"/>
    <col min="12546" max="12546" width="18.7109375" style="397" customWidth="1"/>
    <col min="12547" max="12547" width="95.5703125" style="397" customWidth="1"/>
    <col min="12548" max="12548" width="15.140625" style="397" customWidth="1"/>
    <col min="12549" max="12549" width="2.85546875" style="397" customWidth="1"/>
    <col min="12550" max="12550" width="1.85546875" style="397" customWidth="1"/>
    <col min="12551" max="12800" width="15.85546875" style="397"/>
    <col min="12801" max="12801" width="3.42578125" style="397" customWidth="1"/>
    <col min="12802" max="12802" width="18.7109375" style="397" customWidth="1"/>
    <col min="12803" max="12803" width="95.5703125" style="397" customWidth="1"/>
    <col min="12804" max="12804" width="15.140625" style="397" customWidth="1"/>
    <col min="12805" max="12805" width="2.85546875" style="397" customWidth="1"/>
    <col min="12806" max="12806" width="1.85546875" style="397" customWidth="1"/>
    <col min="12807" max="13056" width="15.85546875" style="397"/>
    <col min="13057" max="13057" width="3.42578125" style="397" customWidth="1"/>
    <col min="13058" max="13058" width="18.7109375" style="397" customWidth="1"/>
    <col min="13059" max="13059" width="95.5703125" style="397" customWidth="1"/>
    <col min="13060" max="13060" width="15.140625" style="397" customWidth="1"/>
    <col min="13061" max="13061" width="2.85546875" style="397" customWidth="1"/>
    <col min="13062" max="13062" width="1.85546875" style="397" customWidth="1"/>
    <col min="13063" max="13312" width="15.85546875" style="397"/>
    <col min="13313" max="13313" width="3.42578125" style="397" customWidth="1"/>
    <col min="13314" max="13314" width="18.7109375" style="397" customWidth="1"/>
    <col min="13315" max="13315" width="95.5703125" style="397" customWidth="1"/>
    <col min="13316" max="13316" width="15.140625" style="397" customWidth="1"/>
    <col min="13317" max="13317" width="2.85546875" style="397" customWidth="1"/>
    <col min="13318" max="13318" width="1.85546875" style="397" customWidth="1"/>
    <col min="13319" max="13568" width="15.85546875" style="397"/>
    <col min="13569" max="13569" width="3.42578125" style="397" customWidth="1"/>
    <col min="13570" max="13570" width="18.7109375" style="397" customWidth="1"/>
    <col min="13571" max="13571" width="95.5703125" style="397" customWidth="1"/>
    <col min="13572" max="13572" width="15.140625" style="397" customWidth="1"/>
    <col min="13573" max="13573" width="2.85546875" style="397" customWidth="1"/>
    <col min="13574" max="13574" width="1.85546875" style="397" customWidth="1"/>
    <col min="13575" max="13824" width="15.85546875" style="397"/>
    <col min="13825" max="13825" width="3.42578125" style="397" customWidth="1"/>
    <col min="13826" max="13826" width="18.7109375" style="397" customWidth="1"/>
    <col min="13827" max="13827" width="95.5703125" style="397" customWidth="1"/>
    <col min="13828" max="13828" width="15.140625" style="397" customWidth="1"/>
    <col min="13829" max="13829" width="2.85546875" style="397" customWidth="1"/>
    <col min="13830" max="13830" width="1.85546875" style="397" customWidth="1"/>
    <col min="13831" max="14080" width="15.85546875" style="397"/>
    <col min="14081" max="14081" width="3.42578125" style="397" customWidth="1"/>
    <col min="14082" max="14082" width="18.7109375" style="397" customWidth="1"/>
    <col min="14083" max="14083" width="95.5703125" style="397" customWidth="1"/>
    <col min="14084" max="14084" width="15.140625" style="397" customWidth="1"/>
    <col min="14085" max="14085" width="2.85546875" style="397" customWidth="1"/>
    <col min="14086" max="14086" width="1.85546875" style="397" customWidth="1"/>
    <col min="14087" max="14336" width="15.85546875" style="397"/>
    <col min="14337" max="14337" width="3.42578125" style="397" customWidth="1"/>
    <col min="14338" max="14338" width="18.7109375" style="397" customWidth="1"/>
    <col min="14339" max="14339" width="95.5703125" style="397" customWidth="1"/>
    <col min="14340" max="14340" width="15.140625" style="397" customWidth="1"/>
    <col min="14341" max="14341" width="2.85546875" style="397" customWidth="1"/>
    <col min="14342" max="14342" width="1.85546875" style="397" customWidth="1"/>
    <col min="14343" max="14592" width="15.85546875" style="397"/>
    <col min="14593" max="14593" width="3.42578125" style="397" customWidth="1"/>
    <col min="14594" max="14594" width="18.7109375" style="397" customWidth="1"/>
    <col min="14595" max="14595" width="95.5703125" style="397" customWidth="1"/>
    <col min="14596" max="14596" width="15.140625" style="397" customWidth="1"/>
    <col min="14597" max="14597" width="2.85546875" style="397" customWidth="1"/>
    <col min="14598" max="14598" width="1.85546875" style="397" customWidth="1"/>
    <col min="14599" max="14848" width="15.85546875" style="397"/>
    <col min="14849" max="14849" width="3.42578125" style="397" customWidth="1"/>
    <col min="14850" max="14850" width="18.7109375" style="397" customWidth="1"/>
    <col min="14851" max="14851" width="95.5703125" style="397" customWidth="1"/>
    <col min="14852" max="14852" width="15.140625" style="397" customWidth="1"/>
    <col min="14853" max="14853" width="2.85546875" style="397" customWidth="1"/>
    <col min="14854" max="14854" width="1.85546875" style="397" customWidth="1"/>
    <col min="14855" max="15104" width="15.85546875" style="397"/>
    <col min="15105" max="15105" width="3.42578125" style="397" customWidth="1"/>
    <col min="15106" max="15106" width="18.7109375" style="397" customWidth="1"/>
    <col min="15107" max="15107" width="95.5703125" style="397" customWidth="1"/>
    <col min="15108" max="15108" width="15.140625" style="397" customWidth="1"/>
    <col min="15109" max="15109" width="2.85546875" style="397" customWidth="1"/>
    <col min="15110" max="15110" width="1.85546875" style="397" customWidth="1"/>
    <col min="15111" max="15360" width="15.85546875" style="397"/>
    <col min="15361" max="15361" width="3.42578125" style="397" customWidth="1"/>
    <col min="15362" max="15362" width="18.7109375" style="397" customWidth="1"/>
    <col min="15363" max="15363" width="95.5703125" style="397" customWidth="1"/>
    <col min="15364" max="15364" width="15.140625" style="397" customWidth="1"/>
    <col min="15365" max="15365" width="2.85546875" style="397" customWidth="1"/>
    <col min="15366" max="15366" width="1.85546875" style="397" customWidth="1"/>
    <col min="15367" max="15616" width="15.85546875" style="397"/>
    <col min="15617" max="15617" width="3.42578125" style="397" customWidth="1"/>
    <col min="15618" max="15618" width="18.7109375" style="397" customWidth="1"/>
    <col min="15619" max="15619" width="95.5703125" style="397" customWidth="1"/>
    <col min="15620" max="15620" width="15.140625" style="397" customWidth="1"/>
    <col min="15621" max="15621" width="2.85546875" style="397" customWidth="1"/>
    <col min="15622" max="15622" width="1.85546875" style="397" customWidth="1"/>
    <col min="15623" max="15872" width="15.85546875" style="397"/>
    <col min="15873" max="15873" width="3.42578125" style="397" customWidth="1"/>
    <col min="15874" max="15874" width="18.7109375" style="397" customWidth="1"/>
    <col min="15875" max="15875" width="95.5703125" style="397" customWidth="1"/>
    <col min="15876" max="15876" width="15.140625" style="397" customWidth="1"/>
    <col min="15877" max="15877" width="2.85546875" style="397" customWidth="1"/>
    <col min="15878" max="15878" width="1.85546875" style="397" customWidth="1"/>
    <col min="15879" max="16128" width="15.85546875" style="397"/>
    <col min="16129" max="16129" width="3.42578125" style="397" customWidth="1"/>
    <col min="16130" max="16130" width="18.7109375" style="397" customWidth="1"/>
    <col min="16131" max="16131" width="95.5703125" style="397" customWidth="1"/>
    <col min="16132" max="16132" width="15.140625" style="397" customWidth="1"/>
    <col min="16133" max="16133" width="2.85546875" style="397" customWidth="1"/>
    <col min="16134" max="16134" width="1.85546875" style="397" customWidth="1"/>
    <col min="16135" max="16384" width="15.85546875" style="397"/>
  </cols>
  <sheetData>
    <row r="1" spans="2:4" ht="12" customHeight="1" x14ac:dyDescent="0.25"/>
    <row r="2" spans="2:4" ht="12" customHeight="1" x14ac:dyDescent="0.25"/>
    <row r="3" spans="2:4" ht="12" customHeight="1" x14ac:dyDescent="0.25"/>
    <row r="4" spans="2:4" ht="15.75" customHeight="1" x14ac:dyDescent="0.25">
      <c r="B4" s="344"/>
      <c r="C4" s="343"/>
    </row>
    <row r="5" spans="2:4" ht="191.25" customHeight="1" x14ac:dyDescent="0.5">
      <c r="B5" s="345"/>
      <c r="C5" s="604" t="s">
        <v>2642</v>
      </c>
      <c r="D5" s="604"/>
    </row>
    <row r="6" spans="2:4" ht="191.25" customHeight="1" x14ac:dyDescent="0.25">
      <c r="B6" s="345"/>
      <c r="C6" s="346" t="s">
        <v>2999</v>
      </c>
      <c r="D6" s="347"/>
    </row>
    <row r="7" spans="2:4" ht="124.5" customHeight="1" x14ac:dyDescent="0.25">
      <c r="C7" s="348"/>
    </row>
    <row r="8" spans="2:4" ht="27.75" customHeight="1" x14ac:dyDescent="0.25">
      <c r="B8" s="342"/>
      <c r="C8" s="349"/>
    </row>
    <row r="9" spans="2:4" ht="27.75" customHeight="1" x14ac:dyDescent="0.25">
      <c r="C9" s="349"/>
    </row>
    <row r="37" ht="2.25" customHeight="1" x14ac:dyDescent="0.25"/>
  </sheetData>
  <mergeCells count="1">
    <mergeCell ref="C5:D5"/>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pageSetUpPr fitToPage="1"/>
  </sheetPr>
  <dimension ref="A1:E57"/>
  <sheetViews>
    <sheetView view="pageBreakPreview" zoomScale="85" zoomScaleNormal="85" zoomScaleSheetLayoutView="85" workbookViewId="0">
      <selection activeCell="D7" sqref="D7"/>
    </sheetView>
  </sheetViews>
  <sheetFormatPr defaultColWidth="15.85546875" defaultRowHeight="15.75" x14ac:dyDescent="0.25"/>
  <cols>
    <col min="1" max="1" width="3.42578125" style="397" customWidth="1"/>
    <col min="2" max="2" width="33.7109375" style="364" bestFit="1" customWidth="1"/>
    <col min="3" max="3" width="1.5703125" style="365" customWidth="1"/>
    <col min="4" max="4" width="71" style="364" customWidth="1"/>
    <col min="5" max="6" width="23.5703125" style="364" customWidth="1"/>
    <col min="7" max="7" width="1.85546875" style="364" customWidth="1"/>
    <col min="8" max="8" width="15.85546875" style="364"/>
    <col min="9" max="9" width="6.140625" style="364" customWidth="1"/>
    <col min="10" max="16384" width="15.85546875" style="364"/>
  </cols>
  <sheetData>
    <row r="1" spans="1:4" s="397" customFormat="1" ht="12" customHeight="1" x14ac:dyDescent="0.25">
      <c r="C1" s="360"/>
    </row>
    <row r="2" spans="1:4" s="397" customFormat="1" ht="12" customHeight="1" x14ac:dyDescent="0.25">
      <c r="C2" s="360"/>
    </row>
    <row r="3" spans="1:4" s="397" customFormat="1" ht="12" customHeight="1" x14ac:dyDescent="0.25">
      <c r="C3" s="360"/>
    </row>
    <row r="4" spans="1:4" s="397" customFormat="1" ht="15.75" customHeight="1" x14ac:dyDescent="0.25">
      <c r="C4" s="360"/>
    </row>
    <row r="5" spans="1:4" s="397" customFormat="1" ht="24" customHeight="1" x14ac:dyDescent="0.4">
      <c r="B5" s="605" t="s">
        <v>2715</v>
      </c>
      <c r="C5" s="605"/>
      <c r="D5" s="605"/>
    </row>
    <row r="6" spans="1:4" s="397" customFormat="1" ht="6" customHeight="1" x14ac:dyDescent="0.25">
      <c r="C6" s="360"/>
    </row>
    <row r="7" spans="1:4" s="397" customFormat="1" ht="15.75" customHeight="1" x14ac:dyDescent="0.25">
      <c r="B7" s="361" t="s">
        <v>2714</v>
      </c>
      <c r="C7" s="362"/>
      <c r="D7" s="363" t="s">
        <v>3043</v>
      </c>
    </row>
    <row r="8" spans="1:4" ht="11.25" customHeight="1" x14ac:dyDescent="0.25">
      <c r="A8" s="364"/>
    </row>
    <row r="10" spans="1:4" x14ac:dyDescent="0.25">
      <c r="A10" s="364"/>
      <c r="B10" s="506" t="s">
        <v>2713</v>
      </c>
    </row>
    <row r="11" spans="1:4" x14ac:dyDescent="0.25">
      <c r="A11" s="364"/>
      <c r="B11" s="365" t="s">
        <v>2661</v>
      </c>
      <c r="D11" s="365"/>
    </row>
    <row r="12" spans="1:4" x14ac:dyDescent="0.25">
      <c r="A12" s="364"/>
      <c r="B12" s="350" t="s">
        <v>2662</v>
      </c>
      <c r="D12" s="366" t="s">
        <v>2661</v>
      </c>
    </row>
    <row r="13" spans="1:4" x14ac:dyDescent="0.25">
      <c r="A13" s="364"/>
      <c r="B13" s="350"/>
    </row>
    <row r="14" spans="1:4" x14ac:dyDescent="0.25">
      <c r="A14" s="364"/>
      <c r="B14" s="365" t="s">
        <v>2712</v>
      </c>
    </row>
    <row r="15" spans="1:4" x14ac:dyDescent="0.25">
      <c r="A15" s="364"/>
      <c r="B15" s="350" t="s">
        <v>2711</v>
      </c>
      <c r="D15" s="366" t="s">
        <v>2710</v>
      </c>
    </row>
    <row r="16" spans="1:4" x14ac:dyDescent="0.25">
      <c r="A16" s="364"/>
      <c r="B16" s="350" t="s">
        <v>2709</v>
      </c>
      <c r="D16" s="366" t="s">
        <v>2708</v>
      </c>
    </row>
    <row r="17" spans="2:4" s="364" customFormat="1" x14ac:dyDescent="0.25">
      <c r="B17" s="350" t="s">
        <v>2707</v>
      </c>
      <c r="C17" s="365"/>
      <c r="D17" s="366" t="s">
        <v>2706</v>
      </c>
    </row>
    <row r="18" spans="2:4" s="364" customFormat="1" x14ac:dyDescent="0.25">
      <c r="B18" s="350" t="s">
        <v>2705</v>
      </c>
      <c r="C18" s="365"/>
      <c r="D18" s="366" t="s">
        <v>2704</v>
      </c>
    </row>
    <row r="19" spans="2:4" s="364" customFormat="1" x14ac:dyDescent="0.25">
      <c r="B19" s="350" t="s">
        <v>2703</v>
      </c>
      <c r="C19" s="365"/>
      <c r="D19" s="366" t="s">
        <v>2702</v>
      </c>
    </row>
    <row r="20" spans="2:4" s="364" customFormat="1" x14ac:dyDescent="0.25">
      <c r="B20" s="350" t="s">
        <v>2701</v>
      </c>
      <c r="C20" s="365"/>
      <c r="D20" s="366" t="s">
        <v>2700</v>
      </c>
    </row>
    <row r="21" spans="2:4" s="364" customFormat="1" x14ac:dyDescent="0.25">
      <c r="B21" s="350"/>
      <c r="C21" s="365"/>
    </row>
    <row r="22" spans="2:4" s="364" customFormat="1" x14ac:dyDescent="0.25">
      <c r="B22" s="350" t="s">
        <v>2699</v>
      </c>
      <c r="C22" s="365"/>
      <c r="D22" s="366" t="s">
        <v>2698</v>
      </c>
    </row>
    <row r="23" spans="2:4" s="364" customFormat="1" x14ac:dyDescent="0.25">
      <c r="B23" s="350" t="s">
        <v>2697</v>
      </c>
      <c r="C23" s="365"/>
      <c r="D23" s="366" t="s">
        <v>2696</v>
      </c>
    </row>
    <row r="24" spans="2:4" s="364" customFormat="1" x14ac:dyDescent="0.25">
      <c r="B24" s="350" t="s">
        <v>2695</v>
      </c>
      <c r="C24" s="365"/>
      <c r="D24" s="366" t="s">
        <v>2694</v>
      </c>
    </row>
    <row r="25" spans="2:4" s="364" customFormat="1" x14ac:dyDescent="0.25">
      <c r="B25" s="350" t="s">
        <v>2693</v>
      </c>
      <c r="C25" s="365"/>
      <c r="D25" s="366" t="s">
        <v>2692</v>
      </c>
    </row>
    <row r="26" spans="2:4" s="364" customFormat="1" x14ac:dyDescent="0.25">
      <c r="B26" s="350" t="s">
        <v>2691</v>
      </c>
      <c r="C26" s="365"/>
      <c r="D26" s="366" t="s">
        <v>2690</v>
      </c>
    </row>
    <row r="27" spans="2:4" s="364" customFormat="1" x14ac:dyDescent="0.25">
      <c r="B27" s="350" t="s">
        <v>2689</v>
      </c>
      <c r="C27" s="365"/>
      <c r="D27" s="366" t="s">
        <v>2688</v>
      </c>
    </row>
    <row r="28" spans="2:4" s="364" customFormat="1" x14ac:dyDescent="0.25">
      <c r="B28" s="350" t="s">
        <v>2687</v>
      </c>
      <c r="C28" s="365"/>
      <c r="D28" s="366" t="s">
        <v>2686</v>
      </c>
    </row>
    <row r="29" spans="2:4" s="364" customFormat="1" x14ac:dyDescent="0.25">
      <c r="B29" s="350" t="s">
        <v>2685</v>
      </c>
      <c r="C29" s="365"/>
      <c r="D29" s="366" t="s">
        <v>2684</v>
      </c>
    </row>
    <row r="30" spans="2:4" s="364" customFormat="1" x14ac:dyDescent="0.25">
      <c r="B30" s="350" t="s">
        <v>2683</v>
      </c>
      <c r="C30" s="365"/>
      <c r="D30" s="366" t="s">
        <v>2682</v>
      </c>
    </row>
    <row r="31" spans="2:4" s="364" customFormat="1" x14ac:dyDescent="0.25">
      <c r="B31" s="350" t="s">
        <v>2681</v>
      </c>
      <c r="C31" s="365"/>
      <c r="D31" s="366" t="s">
        <v>2680</v>
      </c>
    </row>
    <row r="32" spans="2:4" s="364" customFormat="1" x14ac:dyDescent="0.25">
      <c r="B32" s="350" t="s">
        <v>2679</v>
      </c>
      <c r="C32" s="365"/>
      <c r="D32" s="366" t="s">
        <v>2678</v>
      </c>
    </row>
    <row r="33" spans="2:5" s="364" customFormat="1" x14ac:dyDescent="0.25">
      <c r="B33" s="350" t="s">
        <v>2677</v>
      </c>
      <c r="C33" s="365"/>
      <c r="D33" s="366" t="s">
        <v>2676</v>
      </c>
    </row>
    <row r="34" spans="2:5" s="364" customFormat="1" x14ac:dyDescent="0.25">
      <c r="B34" s="350" t="s">
        <v>2675</v>
      </c>
      <c r="C34" s="365"/>
      <c r="D34" s="366" t="s">
        <v>2674</v>
      </c>
    </row>
    <row r="35" spans="2:5" s="364" customFormat="1" x14ac:dyDescent="0.25">
      <c r="B35" s="350" t="s">
        <v>2673</v>
      </c>
      <c r="C35" s="365"/>
      <c r="D35" s="366" t="s">
        <v>2672</v>
      </c>
    </row>
    <row r="36" spans="2:5" s="364" customFormat="1" x14ac:dyDescent="0.25">
      <c r="B36" s="350" t="s">
        <v>2671</v>
      </c>
      <c r="C36" s="365"/>
      <c r="D36" s="366" t="s">
        <v>2670</v>
      </c>
    </row>
    <row r="37" spans="2:5" s="364" customFormat="1" x14ac:dyDescent="0.25">
      <c r="B37" s="350" t="s">
        <v>2669</v>
      </c>
      <c r="C37" s="365"/>
      <c r="D37" s="366" t="s">
        <v>2668</v>
      </c>
    </row>
    <row r="38" spans="2:5" s="364" customFormat="1" x14ac:dyDescent="0.25">
      <c r="B38" s="350" t="s">
        <v>2667</v>
      </c>
      <c r="C38" s="365"/>
      <c r="D38" s="366" t="s">
        <v>2666</v>
      </c>
    </row>
    <row r="39" spans="2:5" s="364" customFormat="1" x14ac:dyDescent="0.25">
      <c r="B39" s="350" t="s">
        <v>2665</v>
      </c>
      <c r="C39" s="365"/>
      <c r="D39" s="366" t="s">
        <v>2664</v>
      </c>
    </row>
    <row r="40" spans="2:5" s="364" customFormat="1" x14ac:dyDescent="0.25">
      <c r="B40" s="350"/>
      <c r="C40" s="365"/>
      <c r="D40" s="366"/>
    </row>
    <row r="41" spans="2:5" s="364" customFormat="1" x14ac:dyDescent="0.25">
      <c r="B41" s="350"/>
      <c r="C41" s="365"/>
      <c r="D41" s="367"/>
    </row>
    <row r="42" spans="2:5" s="364" customFormat="1" x14ac:dyDescent="0.25">
      <c r="B42" s="350"/>
      <c r="C42" s="365"/>
      <c r="D42" s="366"/>
    </row>
    <row r="43" spans="2:5" s="364" customFormat="1" ht="17.25" x14ac:dyDescent="0.3">
      <c r="B43" s="506" t="s">
        <v>2663</v>
      </c>
      <c r="C43" s="365"/>
      <c r="D43" s="368"/>
      <c r="E43" s="365"/>
    </row>
    <row r="44" spans="2:5" s="364" customFormat="1" x14ac:dyDescent="0.25">
      <c r="B44" s="365" t="s">
        <v>2662</v>
      </c>
      <c r="C44" s="365"/>
      <c r="D44" s="369" t="s">
        <v>2661</v>
      </c>
      <c r="E44" s="365"/>
    </row>
    <row r="45" spans="2:5" s="364" customFormat="1" x14ac:dyDescent="0.25">
      <c r="B45" s="365" t="s">
        <v>2660</v>
      </c>
      <c r="C45" s="365"/>
      <c r="D45" s="369" t="s">
        <v>2659</v>
      </c>
      <c r="E45" s="365"/>
    </row>
    <row r="46" spans="2:5" s="364" customFormat="1" x14ac:dyDescent="0.25">
      <c r="B46" s="365" t="s">
        <v>2658</v>
      </c>
      <c r="C46" s="365"/>
      <c r="D46" s="369" t="s">
        <v>2657</v>
      </c>
      <c r="E46" s="365"/>
    </row>
    <row r="47" spans="2:5" s="364" customFormat="1" x14ac:dyDescent="0.25">
      <c r="B47" s="365" t="s">
        <v>2656</v>
      </c>
      <c r="C47" s="365"/>
      <c r="D47" s="369" t="s">
        <v>2655</v>
      </c>
      <c r="E47" s="365"/>
    </row>
    <row r="48" spans="2:5" s="364" customFormat="1" x14ac:dyDescent="0.25">
      <c r="B48" s="365" t="s">
        <v>2654</v>
      </c>
      <c r="C48" s="365"/>
      <c r="D48" s="369" t="s">
        <v>2653</v>
      </c>
      <c r="E48" s="365"/>
    </row>
    <row r="49" spans="2:5" s="364" customFormat="1" x14ac:dyDescent="0.25">
      <c r="B49" s="365" t="s">
        <v>2652</v>
      </c>
      <c r="C49" s="365"/>
      <c r="D49" s="369" t="s">
        <v>2651</v>
      </c>
      <c r="E49" s="365"/>
    </row>
    <row r="50" spans="2:5" s="364" customFormat="1" x14ac:dyDescent="0.25">
      <c r="B50" s="365" t="s">
        <v>2650</v>
      </c>
      <c r="C50" s="365"/>
      <c r="D50" s="369" t="s">
        <v>2649</v>
      </c>
      <c r="E50" s="365"/>
    </row>
    <row r="51" spans="2:5" s="364" customFormat="1" x14ac:dyDescent="0.25">
      <c r="C51" s="365"/>
      <c r="E51" s="365"/>
    </row>
    <row r="52" spans="2:5" s="364" customFormat="1" x14ac:dyDescent="0.25">
      <c r="C52" s="365"/>
      <c r="E52" s="365"/>
    </row>
    <row r="53" spans="2:5" s="364" customFormat="1" x14ac:dyDescent="0.25">
      <c r="B53" s="506" t="s">
        <v>2648</v>
      </c>
      <c r="C53" s="365"/>
      <c r="E53" s="365"/>
    </row>
    <row r="54" spans="2:5" s="364" customFormat="1" x14ac:dyDescent="0.25">
      <c r="B54" s="350" t="s">
        <v>2647</v>
      </c>
      <c r="C54" s="365"/>
      <c r="D54" s="366" t="s">
        <v>2645</v>
      </c>
      <c r="E54" s="365"/>
    </row>
    <row r="55" spans="2:5" s="364" customFormat="1" x14ac:dyDescent="0.25">
      <c r="B55" s="350" t="s">
        <v>2646</v>
      </c>
      <c r="C55" s="365"/>
      <c r="D55" s="366" t="s">
        <v>2645</v>
      </c>
      <c r="E55" s="365"/>
    </row>
    <row r="56" spans="2:5" s="364" customFormat="1" x14ac:dyDescent="0.25">
      <c r="B56" s="350" t="s">
        <v>2644</v>
      </c>
      <c r="C56" s="365"/>
      <c r="D56" s="366" t="s">
        <v>2643</v>
      </c>
    </row>
    <row r="57" spans="2:5" s="364" customFormat="1" x14ac:dyDescent="0.25">
      <c r="C57" s="365"/>
    </row>
  </sheetData>
  <mergeCells count="1">
    <mergeCell ref="B5:D5"/>
  </mergeCells>
  <hyperlinks>
    <hyperlink ref="D12" location="'Tabel A - General Issuer Detail'!A1" display="General Issuer Detail" xr:uid="{00000000-0004-0000-0800-000000000000}"/>
    <hyperlink ref="D15" location="'G1-G4 - Cover pool inform.'!A1" display="General cover pool information " xr:uid="{00000000-0004-0000-0800-000001000000}"/>
    <hyperlink ref="D16" location="'G1-G4 - Cover pool inform.'!B25" display="Outstanding CBs" xr:uid="{00000000-0004-0000-0800-000002000000}"/>
    <hyperlink ref="D19" location="'G1-G4 - Cover pool inform.'!B61" display="Legal ALM (balance principle) adherence" xr:uid="{00000000-0004-0000-0800-000003000000}"/>
    <hyperlink ref="D20" location="'G1-G4 - Cover pool inform.'!B70" display="Additional characteristics of ALM business model for issued CBs" xr:uid="{00000000-0004-0000-0800-000004000000}"/>
    <hyperlink ref="D22" location="'Table 1-3 - Lending'!B7" display="Number of loans by property category" xr:uid="{00000000-0004-0000-0800-000005000000}"/>
    <hyperlink ref="D23" location="'Table 1-3 - Lending'!B16" display="Lending by property category, DKKbn" xr:uid="{00000000-0004-0000-0800-000006000000}"/>
    <hyperlink ref="D24" location="'Table 1-3 - Lending'!B23" display="Lending, by loan size, DKKbn" xr:uid="{00000000-0004-0000-0800-000007000000}"/>
    <hyperlink ref="D25" location="'Table 4 - LTV'!B7" display="Lending, by-loan to-value (LTV), current property value, DKKbn" xr:uid="{00000000-0004-0000-0800-000008000000}"/>
    <hyperlink ref="D26" location="'Table 4 - LTV'!B29" display="Lending, by-loan to-value (LTV), current property value, Per cent" xr:uid="{00000000-0004-0000-0800-000009000000}"/>
    <hyperlink ref="D27" location="'Table 4 - LTV'!B51" display="Lending, by-loan to-value (LTV), current property value, DKKbn (&quot;Sidste krone&quot;)" xr:uid="{00000000-0004-0000-0800-00000A000000}"/>
    <hyperlink ref="D28" location="'Table 4 - LTV'!B73" display="Lending, by-loan to-value (LTV), current property value, Per cent (&quot;Sidste krone&quot;)" xr:uid="{00000000-0004-0000-0800-00000B000000}"/>
    <hyperlink ref="D29" location="'Table 5 - Lending by region'!B7" display="Lending by region, DKKbn" xr:uid="{00000000-0004-0000-0800-00000C000000}"/>
    <hyperlink ref="D30" location="'Table 6-8 - Lending by loantype'!B6" display="Lending by loan type - IO Loans, DKKbn" xr:uid="{00000000-0004-0000-0800-00000D000000}"/>
    <hyperlink ref="D31" location="'Table 6-8 - Lending by loantype'!B23" display="Lending by loan type - Repayment Loans / Amortizing Loans, DKKbn" xr:uid="{00000000-0004-0000-0800-00000E000000}"/>
    <hyperlink ref="D32" location="'Table 6-8 - Lending by loantype'!B40" display="Lending by loan type - All loans, DKKbn" xr:uid="{00000000-0004-0000-0800-00000F000000}"/>
    <hyperlink ref="D33" location="'Table 9-11 - Lending'!B6" display="Lending by Seasoning, DKKbn (Seasoning defined by duration of customer relationship)" xr:uid="{00000000-0004-0000-0800-000010000000}"/>
    <hyperlink ref="D34" location="'Table 9-11 - Lending'!B20" display="Lending by remaining maturity, DKKbn" xr:uid="{00000000-0004-0000-0800-000011000000}"/>
    <hyperlink ref="D35" location="'Table 9-11 - Lending'!B35" display="90 day Non-performing loans by property type, as percentage of instalments payments, %" xr:uid="{00000000-0004-0000-0800-000012000000}"/>
    <hyperlink ref="D36" location="'Table 9-11 - Lending'!B45" display="90 day Non-performing loans by property type, as percentage of lending, %" xr:uid="{00000000-0004-0000-0800-000013000000}"/>
    <hyperlink ref="D37" location="'Table 9-11 - Lending'!B55" display="90 day Non-performing loans by property type, as percentage of lending, by continous LTV bracket, %" xr:uid="{00000000-0004-0000-0800-000014000000}"/>
    <hyperlink ref="D38" location="'Table 9-11 - Lending'!B67" display="Realised losses (DKKm)" xr:uid="{00000000-0004-0000-0800-000015000000}"/>
    <hyperlink ref="D39" location="'Table 9-11 - Lending'!B76" display="Realised losses (%)" xr:uid="{00000000-0004-0000-0800-000016000000}"/>
    <hyperlink ref="D54" location="'X1- Key Concepts'!B8" display="Key Concepts Explanation" xr:uid="{00000000-0004-0000-0800-000017000000}"/>
    <hyperlink ref="D56" location="'X1- Key Concepts'!B7" display="General explanation" xr:uid="{00000000-0004-0000-0800-000018000000}"/>
    <hyperlink ref="D44" location="'Tabel A - General Issuer Detail'!A1" display="General Issuer Detail" xr:uid="{00000000-0004-0000-0800-000019000000}"/>
    <hyperlink ref="D45" location="'G1-G4 - Cover pool inform.'!A1" display="Cover pool information" xr:uid="{00000000-0004-0000-0800-00001A000000}"/>
    <hyperlink ref="D46" location="'Table 1-3 - Lending'!A1" display="Lending" xr:uid="{00000000-0004-0000-0800-00001B000000}"/>
    <hyperlink ref="D47" location="'Table 4 - LTV'!A1" display="LTV" xr:uid="{00000000-0004-0000-0800-00001C000000}"/>
    <hyperlink ref="D48" location="'Table 5 - Region - Ship type'!A1" display="Lending by region and ship type" xr:uid="{00000000-0004-0000-0800-00001D000000}"/>
    <hyperlink ref="D49" location="'Table 6-8 - Lending by loan'!A1" display="Lending by ship type" xr:uid="{00000000-0004-0000-0800-00001E000000}"/>
    <hyperlink ref="D50" location="'Table 9-13 - Lending'!A1" display="Lending (Classification Societies, Size of Ships, NPL definition)" xr:uid="{00000000-0004-0000-0800-00001F000000}"/>
    <hyperlink ref="D17" location="'G1-G4 - Cover pool inform.'!A1" display="Cover assets and maturity structure" xr:uid="{00000000-0004-0000-0800-000020000000}"/>
    <hyperlink ref="D55" location="'X2 Key Concepts'!A1" display="Key Concepts Explanation" xr:uid="{00000000-0004-0000-0800-000021000000}"/>
    <hyperlink ref="D18" location="'G1-G4 - Cover pool inform.'!A1" display="Interest and currency risk" xr:uid="{00000000-0004-0000-0800-000022000000}"/>
  </hyperlinks>
  <pageMargins left="0.78740157480314965" right="0.59055118110236227" top="0.78740157480314965" bottom="0.78740157480314965" header="0" footer="0"/>
  <pageSetup paperSize="9" scale="5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pageSetUpPr fitToPage="1"/>
  </sheetPr>
  <dimension ref="B1:F46"/>
  <sheetViews>
    <sheetView zoomScale="85" zoomScaleNormal="85" workbookViewId="0">
      <selection activeCell="C9" sqref="C9:C42"/>
    </sheetView>
  </sheetViews>
  <sheetFormatPr defaultColWidth="15.85546875" defaultRowHeight="15" x14ac:dyDescent="0.25"/>
  <cols>
    <col min="1" max="1" width="3.42578125" style="397" customWidth="1"/>
    <col min="2" max="2" width="68.42578125" style="397" bestFit="1" customWidth="1"/>
    <col min="3" max="6" width="15.7109375" style="397" bestFit="1" customWidth="1"/>
    <col min="7" max="7" width="5.140625" style="397" customWidth="1"/>
    <col min="8" max="16384" width="15.85546875" style="397"/>
  </cols>
  <sheetData>
    <row r="1" spans="2:6" ht="12" customHeight="1" x14ac:dyDescent="0.25"/>
    <row r="2" spans="2:6" ht="12" customHeight="1" x14ac:dyDescent="0.25"/>
    <row r="3" spans="2:6" ht="12" customHeight="1" x14ac:dyDescent="0.25"/>
    <row r="4" spans="2:6" ht="36" customHeight="1" x14ac:dyDescent="0.25">
      <c r="B4" s="529" t="s">
        <v>2749</v>
      </c>
      <c r="C4" s="606"/>
      <c r="D4" s="606"/>
    </row>
    <row r="5" spans="2:6" ht="15.75" x14ac:dyDescent="0.25">
      <c r="B5" s="528" t="s">
        <v>2748</v>
      </c>
      <c r="C5" s="527"/>
      <c r="D5" s="527"/>
      <c r="E5" s="527"/>
      <c r="F5" s="527"/>
    </row>
    <row r="6" spans="2:6" ht="3.75" customHeight="1" x14ac:dyDescent="0.25">
      <c r="B6" s="522"/>
      <c r="C6" s="520"/>
      <c r="D6" s="520"/>
      <c r="E6" s="520"/>
      <c r="F6" s="520"/>
    </row>
    <row r="7" spans="2:6" ht="3" customHeight="1" x14ac:dyDescent="0.25">
      <c r="B7" s="522"/>
    </row>
    <row r="8" spans="2:6" ht="3.75" customHeight="1" x14ac:dyDescent="0.25"/>
    <row r="9" spans="2:6" x14ac:dyDescent="0.25">
      <c r="B9" s="526" t="s">
        <v>2747</v>
      </c>
      <c r="C9" s="525" t="s">
        <v>3044</v>
      </c>
      <c r="D9" s="525"/>
      <c r="E9" s="525"/>
      <c r="F9" s="525"/>
    </row>
    <row r="10" spans="2:6" x14ac:dyDescent="0.25">
      <c r="B10" s="510" t="s">
        <v>2746</v>
      </c>
      <c r="C10" s="386">
        <v>1649955.70679776</v>
      </c>
      <c r="D10" s="523"/>
      <c r="E10" s="523"/>
      <c r="F10" s="523"/>
    </row>
    <row r="11" spans="2:6" x14ac:dyDescent="0.25">
      <c r="B11" s="510" t="s">
        <v>2745</v>
      </c>
      <c r="C11" s="386">
        <v>1360146.8989858201</v>
      </c>
      <c r="D11" s="523"/>
      <c r="E11" s="523"/>
      <c r="F11" s="523"/>
    </row>
    <row r="12" spans="2:6" x14ac:dyDescent="0.25">
      <c r="B12" s="376" t="s">
        <v>2744</v>
      </c>
      <c r="C12" s="394">
        <v>1360146.8989858201</v>
      </c>
      <c r="D12" s="393"/>
      <c r="E12" s="393"/>
      <c r="F12" s="393"/>
    </row>
    <row r="13" spans="2:6" x14ac:dyDescent="0.25">
      <c r="B13" s="392" t="s">
        <v>2743</v>
      </c>
      <c r="C13" s="391">
        <v>0.20499999999999999</v>
      </c>
      <c r="D13" s="391"/>
      <c r="E13" s="391"/>
      <c r="F13" s="391"/>
    </row>
    <row r="14" spans="2:6" x14ac:dyDescent="0.25">
      <c r="B14" s="510" t="s">
        <v>2742</v>
      </c>
      <c r="C14" s="390">
        <v>0.22700000000000001</v>
      </c>
      <c r="D14" s="390"/>
      <c r="E14" s="390"/>
      <c r="F14" s="390"/>
    </row>
    <row r="15" spans="2:6" x14ac:dyDescent="0.25">
      <c r="B15" s="510" t="s">
        <v>2741</v>
      </c>
      <c r="C15" s="386">
        <v>1342457.54323202</v>
      </c>
      <c r="D15" s="523"/>
      <c r="E15" s="523"/>
      <c r="F15" s="523"/>
    </row>
    <row r="16" spans="2:6" x14ac:dyDescent="0.25">
      <c r="B16" s="510" t="s">
        <v>2740</v>
      </c>
      <c r="C16" s="386">
        <v>54204.408963469999</v>
      </c>
      <c r="D16" s="523"/>
      <c r="E16" s="523"/>
      <c r="F16" s="523"/>
    </row>
    <row r="17" spans="2:6" x14ac:dyDescent="0.25">
      <c r="B17" s="373" t="s">
        <v>2739</v>
      </c>
      <c r="C17" s="386">
        <v>993</v>
      </c>
      <c r="D17" s="523"/>
      <c r="E17" s="523"/>
      <c r="F17" s="523"/>
    </row>
    <row r="18" spans="2:6" x14ac:dyDescent="0.25">
      <c r="B18" s="389" t="s">
        <v>2738</v>
      </c>
      <c r="C18" s="388">
        <v>47031</v>
      </c>
      <c r="D18" s="387"/>
      <c r="E18" s="387"/>
      <c r="F18" s="387"/>
    </row>
    <row r="19" spans="2:6" x14ac:dyDescent="0.25">
      <c r="B19" s="524" t="s">
        <v>2737</v>
      </c>
      <c r="C19" s="388">
        <v>-68</v>
      </c>
      <c r="D19" s="387"/>
      <c r="E19" s="387"/>
      <c r="F19" s="387"/>
    </row>
    <row r="20" spans="2:6" x14ac:dyDescent="0.25">
      <c r="B20" s="510" t="s">
        <v>2736</v>
      </c>
      <c r="C20" s="386">
        <v>8</v>
      </c>
      <c r="D20" s="523"/>
      <c r="E20" s="523"/>
      <c r="F20" s="523"/>
    </row>
    <row r="21" spans="2:6" ht="9.75" customHeight="1" x14ac:dyDescent="0.25">
      <c r="B21" s="522"/>
      <c r="C21" s="520"/>
      <c r="D21" s="520"/>
      <c r="E21" s="520"/>
      <c r="F21" s="520"/>
    </row>
    <row r="22" spans="2:6" ht="15.75" x14ac:dyDescent="0.25">
      <c r="B22" s="521"/>
      <c r="C22" s="520"/>
      <c r="D22" s="520"/>
      <c r="E22" s="520"/>
      <c r="F22" s="520"/>
    </row>
    <row r="23" spans="2:6" x14ac:dyDescent="0.25">
      <c r="B23" s="517" t="s">
        <v>2735</v>
      </c>
      <c r="C23" s="514"/>
      <c r="D23" s="514"/>
      <c r="E23" s="514"/>
      <c r="F23" s="514"/>
    </row>
    <row r="24" spans="2:6" x14ac:dyDescent="0.25">
      <c r="B24" s="519" t="s">
        <v>2734</v>
      </c>
      <c r="C24" s="385">
        <v>1342457.54323202</v>
      </c>
      <c r="D24" s="518"/>
      <c r="E24" s="518"/>
      <c r="F24" s="518"/>
    </row>
    <row r="25" spans="2:6" x14ac:dyDescent="0.25">
      <c r="B25" s="517" t="s">
        <v>2733</v>
      </c>
      <c r="C25" s="517"/>
      <c r="D25" s="514"/>
      <c r="E25" s="514"/>
      <c r="F25" s="514"/>
    </row>
    <row r="26" spans="2:6" ht="3" customHeight="1" x14ac:dyDescent="0.25">
      <c r="B26" s="516"/>
      <c r="C26" s="515"/>
      <c r="D26" s="514"/>
      <c r="E26" s="514"/>
      <c r="F26" s="514"/>
    </row>
    <row r="27" spans="2:6" x14ac:dyDescent="0.25">
      <c r="B27" s="376" t="s">
        <v>2732</v>
      </c>
      <c r="C27" s="513"/>
      <c r="D27" s="373"/>
      <c r="E27" s="373"/>
      <c r="F27" s="373"/>
    </row>
    <row r="28" spans="2:6" x14ac:dyDescent="0.25">
      <c r="B28" s="511" t="s">
        <v>2731</v>
      </c>
      <c r="C28" s="378">
        <v>2.4607038856447279</v>
      </c>
      <c r="D28" s="384"/>
      <c r="E28" s="384"/>
      <c r="F28" s="377"/>
    </row>
    <row r="29" spans="2:6" x14ac:dyDescent="0.25">
      <c r="B29" s="511" t="s">
        <v>2730</v>
      </c>
      <c r="C29" s="378">
        <v>13.361319792324794</v>
      </c>
      <c r="D29" s="377"/>
      <c r="E29" s="377"/>
      <c r="F29" s="377"/>
    </row>
    <row r="30" spans="2:6" x14ac:dyDescent="0.25">
      <c r="B30" s="511" t="s">
        <v>2729</v>
      </c>
      <c r="C30" s="378">
        <v>1326.6355195540505</v>
      </c>
      <c r="D30" s="377"/>
      <c r="E30" s="377"/>
      <c r="F30" s="377"/>
    </row>
    <row r="31" spans="2:6" x14ac:dyDescent="0.25">
      <c r="B31" s="376" t="s">
        <v>2728</v>
      </c>
      <c r="C31" s="512"/>
      <c r="D31" s="379"/>
      <c r="E31" s="379"/>
      <c r="F31" s="379"/>
    </row>
    <row r="32" spans="2:6" x14ac:dyDescent="0.25">
      <c r="B32" s="511" t="s">
        <v>2727</v>
      </c>
      <c r="C32" s="378">
        <v>1268.1063781609616</v>
      </c>
      <c r="D32" s="377"/>
      <c r="E32" s="377"/>
      <c r="F32" s="377"/>
    </row>
    <row r="33" spans="2:6" x14ac:dyDescent="0.25">
      <c r="B33" s="511" t="s">
        <v>2726</v>
      </c>
      <c r="C33" s="378">
        <v>41.552478963218114</v>
      </c>
      <c r="D33" s="377"/>
      <c r="E33" s="377"/>
      <c r="F33" s="377"/>
    </row>
    <row r="34" spans="2:6" x14ac:dyDescent="0.25">
      <c r="B34" s="511" t="s">
        <v>2725</v>
      </c>
      <c r="C34" s="383"/>
      <c r="D34" s="381"/>
      <c r="E34" s="381"/>
      <c r="F34" s="381"/>
    </row>
    <row r="35" spans="2:6" x14ac:dyDescent="0.25">
      <c r="B35" s="511" t="s">
        <v>2724</v>
      </c>
      <c r="C35" s="382">
        <v>32.798686107840226</v>
      </c>
      <c r="D35" s="381"/>
      <c r="E35" s="381"/>
      <c r="F35" s="381"/>
    </row>
    <row r="36" spans="2:6" x14ac:dyDescent="0.25">
      <c r="B36" s="376" t="s">
        <v>2723</v>
      </c>
      <c r="C36" s="380"/>
      <c r="D36" s="379"/>
      <c r="E36" s="379"/>
      <c r="F36" s="379"/>
    </row>
    <row r="37" spans="2:6" ht="30" x14ac:dyDescent="0.25">
      <c r="B37" s="511" t="s">
        <v>2722</v>
      </c>
      <c r="C37" s="378">
        <v>1032.8383671148015</v>
      </c>
      <c r="D37" s="377"/>
      <c r="E37" s="377"/>
      <c r="F37" s="377"/>
    </row>
    <row r="38" spans="2:6" ht="30" x14ac:dyDescent="0.25">
      <c r="B38" s="511" t="s">
        <v>2721</v>
      </c>
      <c r="C38" s="378">
        <v>237.27173760936492</v>
      </c>
      <c r="D38" s="377"/>
      <c r="E38" s="377"/>
      <c r="F38" s="377"/>
    </row>
    <row r="39" spans="2:6" x14ac:dyDescent="0.25">
      <c r="B39" s="511" t="s">
        <v>2720</v>
      </c>
      <c r="C39" s="378">
        <v>72.347438507853624</v>
      </c>
      <c r="D39" s="377"/>
      <c r="E39" s="377"/>
      <c r="F39" s="377"/>
    </row>
    <row r="40" spans="2:6" x14ac:dyDescent="0.25">
      <c r="B40" s="376" t="s">
        <v>2719</v>
      </c>
      <c r="C40" s="375"/>
      <c r="D40" s="374"/>
      <c r="E40" s="374"/>
      <c r="F40" s="374"/>
    </row>
    <row r="41" spans="2:6" x14ac:dyDescent="0.25">
      <c r="B41" s="510" t="s">
        <v>2718</v>
      </c>
      <c r="C41" s="509">
        <v>20.544</v>
      </c>
      <c r="D41" s="508"/>
      <c r="E41" s="508"/>
      <c r="F41" s="507"/>
    </row>
    <row r="42" spans="2:6" ht="30" x14ac:dyDescent="0.25">
      <c r="B42" s="373" t="s">
        <v>2717</v>
      </c>
      <c r="C42" s="372">
        <v>6.5439999999999996</v>
      </c>
      <c r="D42" s="371"/>
      <c r="E42" s="371"/>
      <c r="F42" s="371"/>
    </row>
    <row r="46" spans="2:6" x14ac:dyDescent="0.25">
      <c r="F46" s="370" t="s">
        <v>2716</v>
      </c>
    </row>
  </sheetData>
  <mergeCells count="1">
    <mergeCell ref="C4:D4"/>
  </mergeCells>
  <hyperlinks>
    <hyperlink ref="F46" location="Contents!A1" display="To Contents" xr:uid="{00000000-0004-0000-0900-000000000000}"/>
  </hyperlinks>
  <pageMargins left="0.70866141732283472" right="0.70866141732283472" top="0.74803149606299213" bottom="0.74803149606299213" header="0.31496062992125984" footer="0.31496062992125984"/>
  <pageSetup paperSize="9" scale="6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24</vt:i4>
      </vt:variant>
      <vt:variant>
        <vt:lpstr>Navngivne områder</vt:lpstr>
      </vt:variant>
      <vt:variant>
        <vt:i4>18</vt:i4>
      </vt:variant>
    </vt:vector>
  </HeadingPairs>
  <TitlesOfParts>
    <vt:vector size="42" baseType="lpstr">
      <vt:lpstr>Disclaimer</vt:lpstr>
      <vt:lpstr>Introduction</vt:lpstr>
      <vt:lpstr>FAQ</vt:lpstr>
      <vt:lpstr>A. HTT General</vt:lpstr>
      <vt:lpstr>B1. HTT Mortgage Assets</vt:lpstr>
      <vt:lpstr>C. HTT Harmonised Glossary</vt:lpstr>
      <vt:lpstr>D. NTT Front page</vt:lpstr>
      <vt:lpstr>D. NTT Contents</vt:lpstr>
      <vt:lpstr>D. General Issuer Details</vt:lpstr>
      <vt:lpstr>D. G1-G4 - Cover pool inform.</vt:lpstr>
      <vt:lpstr>D. Table 1-3 - Lending</vt:lpstr>
      <vt:lpstr>D. Table 4 - LTV</vt:lpstr>
      <vt:lpstr>D. Table 5 - Region</vt:lpstr>
      <vt:lpstr>D. Table 6-8 - Loan types</vt:lpstr>
      <vt:lpstr>D. Table 9-13 - Lending</vt:lpstr>
      <vt:lpstr>E. Optional ECB-ECAIs data (2)</vt:lpstr>
      <vt:lpstr>B2. HTT Public Sector Assets</vt:lpstr>
      <vt:lpstr>B3. HTT Shipping Assets</vt:lpstr>
      <vt:lpstr>D. Insert Nat Trans Templ</vt:lpstr>
      <vt:lpstr>E. Optional ECB-ECAIs data</vt:lpstr>
      <vt:lpstr>F1. Optional Sustainable M data</vt:lpstr>
      <vt:lpstr>Temp. Optional COVID 19 imp</vt:lpstr>
      <vt:lpstr>E.g. General</vt:lpstr>
      <vt:lpstr>E.g. Other</vt:lpstr>
      <vt:lpstr>Disclaimer!general_tc</vt:lpstr>
      <vt:lpstr>Disclaimer!privacy_policy</vt:lpstr>
      <vt:lpstr>'A. HTT General'!Udskriftsområde</vt:lpstr>
      <vt:lpstr>'B1. HTT Mortgage Assets'!Udskriftsområde</vt:lpstr>
      <vt:lpstr>'B2. HTT Public Sector Assets'!Udskriftsområde</vt:lpstr>
      <vt:lpstr>'B3. HTT Shipping Assets'!Udskriftsområde</vt:lpstr>
      <vt:lpstr>'C. HTT Harmonised Glossary'!Udskriftsområde</vt:lpstr>
      <vt:lpstr>'D. G1-G4 - Cover pool inform.'!Udskriftsområde</vt:lpstr>
      <vt:lpstr>'D. NTT Contents'!Udskriftsområde</vt:lpstr>
      <vt:lpstr>'D. Table 4 - LTV'!Udskriftsområde</vt:lpstr>
      <vt:lpstr>'D. Table 9-13 - Lending'!Udskriftsområde</vt:lpstr>
      <vt:lpstr>Disclaimer!Udskriftsområde</vt:lpstr>
      <vt:lpstr>'E. Optional ECB-ECAIs data'!Udskriftsområde</vt:lpstr>
      <vt:lpstr>'E. Optional ECB-ECAIs data (2)'!Udskriftsområde</vt:lpstr>
      <vt:lpstr>FAQ!Udskriftsområde</vt:lpstr>
      <vt:lpstr>Introduction!Udskriftsområde</vt:lpstr>
      <vt:lpstr>Disclaimer!Udskriftstitler</vt:lpstr>
      <vt:lpstr>FAQ!Udskriftstitler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Victoria Retz</cp:lastModifiedBy>
  <cp:lastPrinted>2016-05-20T08:25:54Z</cp:lastPrinted>
  <dcterms:created xsi:type="dcterms:W3CDTF">2016-04-21T08:07:20Z</dcterms:created>
  <dcterms:modified xsi:type="dcterms:W3CDTF">2021-11-12T11:32:02Z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