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ECBC Labbeling af Covered Bonds\2022Q4\"/>
    </mc:Choice>
  </mc:AlternateContent>
  <xr:revisionPtr revIDLastSave="0" documentId="13_ncr:1_{FCBCDFC7-35AB-49CA-81D8-CA09F08937D9}" xr6:coauthVersionLast="47" xr6:coauthVersionMax="47" xr10:uidLastSave="{00000000-0000-0000-0000-000000000000}"/>
  <bookViews>
    <workbookView xWindow="-120" yWindow="-120" windowWidth="29040" windowHeight="17640" tabRatio="879" firstSheet="1"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4 - LTV" sheetId="28" r:id="rId13"/>
    <sheet name="D. Table 5 - Region" sheetId="29" r:id="rId14"/>
    <sheet name="D. Table 6-8 - Loan types" sheetId="30" r:id="rId15"/>
    <sheet name="D. Table 9-13 - Lending" sheetId="31" r:id="rId16"/>
    <sheet name="E. Optional ECB-ECAIs data" sheetId="18" r:id="rId17"/>
    <sheet name="F1. Sustainable M data" sheetId="19" r:id="rId18"/>
    <sheet name="G1. Crisis M Payment Holidays" sheetId="22" r:id="rId19"/>
    <sheet name="E.g. General" sheetId="15" r:id="rId20"/>
    <sheet name="E.g. Other" sheetId="16" r:id="rId21"/>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uld_udskrift">#REF!</definedName>
    <definedName name="general_tc" localSheetId="0">Disclaimer!$A$61</definedName>
    <definedName name="Hovedst.">#REF!</definedName>
    <definedName name="Kolonneoverskrift">ROW(#REF!)</definedName>
    <definedName name="Lån_start">#REF!</definedName>
    <definedName name="Låneår">#REF!</definedName>
    <definedName name="Lånebeløb">#REF!</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idste_række">IF(Værdier_angivet,Kolonneoverskrift+Antal_betalinger,Kolonneoverskrift)</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2">'D. Table 4 - LTV'!$A$1:$O$90</definedName>
    <definedName name="_xlnm.Print_Area" localSheetId="15">'D.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0" i="31" l="1"/>
  <c r="L150" i="31"/>
  <c r="K150" i="31"/>
  <c r="J150" i="31"/>
  <c r="I150" i="31"/>
  <c r="H150" i="31"/>
  <c r="G150" i="31"/>
  <c r="F150" i="31"/>
  <c r="E150" i="31"/>
  <c r="D150" i="31"/>
  <c r="C150" i="31"/>
  <c r="N149" i="31"/>
  <c r="N148" i="31"/>
  <c r="N147" i="31"/>
  <c r="N146" i="31"/>
  <c r="N145" i="31"/>
  <c r="N150" i="31" s="1"/>
  <c r="F138" i="31"/>
  <c r="F132" i="31"/>
  <c r="F126" i="31"/>
  <c r="F117" i="31"/>
  <c r="M109" i="31"/>
  <c r="L109" i="31"/>
  <c r="K109" i="31"/>
  <c r="J109" i="31"/>
  <c r="I109" i="31"/>
  <c r="H109" i="31"/>
  <c r="G109" i="31"/>
  <c r="F109" i="31"/>
  <c r="E109" i="31"/>
  <c r="D109" i="31"/>
  <c r="C109" i="31"/>
  <c r="N108" i="31"/>
  <c r="N107" i="31"/>
  <c r="N106" i="31"/>
  <c r="N105" i="31"/>
  <c r="N104" i="31"/>
  <c r="N103" i="31"/>
  <c r="N102" i="31"/>
  <c r="N109" i="31" s="1"/>
  <c r="N101" i="31"/>
  <c r="M94" i="31"/>
  <c r="L94" i="31"/>
  <c r="K94" i="31"/>
  <c r="J94" i="31"/>
  <c r="I94" i="31"/>
  <c r="H94" i="31"/>
  <c r="G94" i="31"/>
  <c r="F94" i="31"/>
  <c r="E94" i="31"/>
  <c r="D94" i="31"/>
  <c r="C94" i="31"/>
  <c r="N93" i="31"/>
  <c r="N92" i="31"/>
  <c r="N91" i="31"/>
  <c r="N90" i="31"/>
  <c r="N89" i="31"/>
  <c r="N94" i="31" s="1"/>
  <c r="M72" i="31"/>
  <c r="L29" i="31"/>
  <c r="K29" i="31"/>
  <c r="J29" i="31"/>
  <c r="I29" i="31"/>
  <c r="H29" i="31"/>
  <c r="G29" i="31"/>
  <c r="F29" i="31"/>
  <c r="E29" i="31"/>
  <c r="D29" i="31"/>
  <c r="C29" i="31"/>
  <c r="M28" i="31"/>
  <c r="M27" i="31"/>
  <c r="M26" i="31"/>
  <c r="M25" i="31"/>
  <c r="M24" i="31"/>
  <c r="M23" i="31"/>
  <c r="M29" i="31" s="1"/>
  <c r="L14" i="31"/>
  <c r="K14" i="31"/>
  <c r="J14" i="31"/>
  <c r="I14" i="31"/>
  <c r="H14" i="31"/>
  <c r="G14" i="31"/>
  <c r="F14" i="31"/>
  <c r="E14" i="31"/>
  <c r="D14" i="31"/>
  <c r="C14" i="31"/>
  <c r="M13" i="31"/>
  <c r="M12" i="31"/>
  <c r="M11" i="31"/>
  <c r="M10" i="31"/>
  <c r="M9" i="31"/>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K50" i="30"/>
  <c r="J50" i="30"/>
  <c r="I50" i="30"/>
  <c r="H50" i="30"/>
  <c r="G50" i="30"/>
  <c r="F50" i="30"/>
  <c r="E50" i="30"/>
  <c r="D50" i="30"/>
  <c r="C50" i="30"/>
  <c r="M49" i="30"/>
  <c r="L49" i="30"/>
  <c r="K49" i="30"/>
  <c r="J49" i="30"/>
  <c r="I49" i="30"/>
  <c r="H49" i="30"/>
  <c r="G49" i="30"/>
  <c r="F49" i="30"/>
  <c r="E49" i="30"/>
  <c r="D49" i="30"/>
  <c r="C49" i="30"/>
  <c r="M39" i="30"/>
  <c r="M38" i="30"/>
  <c r="M37" i="30"/>
  <c r="L36" i="30"/>
  <c r="K36" i="30"/>
  <c r="J36" i="30"/>
  <c r="I36" i="30"/>
  <c r="H36" i="30"/>
  <c r="G36" i="30"/>
  <c r="F36" i="30"/>
  <c r="F40" i="30" s="1"/>
  <c r="E36" i="30"/>
  <c r="D36" i="30"/>
  <c r="C36" i="30"/>
  <c r="M35" i="30"/>
  <c r="M34" i="30"/>
  <c r="M33" i="30"/>
  <c r="M32" i="30"/>
  <c r="L31" i="30"/>
  <c r="L40" i="30" s="1"/>
  <c r="K31" i="30"/>
  <c r="K40" i="30" s="1"/>
  <c r="J31" i="30"/>
  <c r="I31" i="30"/>
  <c r="I40" i="30" s="1"/>
  <c r="H31" i="30"/>
  <c r="G31" i="30"/>
  <c r="F31" i="30"/>
  <c r="E31" i="30"/>
  <c r="D31" i="30"/>
  <c r="D40" i="30" s="1"/>
  <c r="C31" i="30"/>
  <c r="C40" i="30" s="1"/>
  <c r="M30" i="30"/>
  <c r="M29" i="30"/>
  <c r="M19" i="30"/>
  <c r="M59" i="30" s="1"/>
  <c r="M18" i="30"/>
  <c r="M58" i="30" s="1"/>
  <c r="M17" i="30"/>
  <c r="M57" i="30" s="1"/>
  <c r="L16" i="30"/>
  <c r="L56" i="30" s="1"/>
  <c r="K16" i="30"/>
  <c r="K56" i="30" s="1"/>
  <c r="J16" i="30"/>
  <c r="I16" i="30"/>
  <c r="I56" i="30" s="1"/>
  <c r="H16" i="30"/>
  <c r="G16" i="30"/>
  <c r="F16" i="30"/>
  <c r="F56" i="30" s="1"/>
  <c r="E16" i="30"/>
  <c r="E56" i="30" s="1"/>
  <c r="D16" i="30"/>
  <c r="D56" i="30" s="1"/>
  <c r="C16" i="30"/>
  <c r="M16" i="30" s="1"/>
  <c r="M15" i="30"/>
  <c r="M14" i="30"/>
  <c r="M54" i="30" s="1"/>
  <c r="M13" i="30"/>
  <c r="M12" i="30"/>
  <c r="L11" i="30"/>
  <c r="K11" i="30"/>
  <c r="J11" i="30"/>
  <c r="I11" i="30"/>
  <c r="I51" i="30" s="1"/>
  <c r="H11" i="30"/>
  <c r="G11" i="30"/>
  <c r="G20" i="30" s="1"/>
  <c r="F11" i="30"/>
  <c r="F20" i="30" s="1"/>
  <c r="E11" i="30"/>
  <c r="E20" i="30" s="1"/>
  <c r="D11" i="30"/>
  <c r="C11" i="30"/>
  <c r="M10" i="30"/>
  <c r="M9" i="30"/>
  <c r="K44" i="29"/>
  <c r="J44" i="29"/>
  <c r="I44" i="29"/>
  <c r="H44" i="29"/>
  <c r="G44" i="29"/>
  <c r="F44" i="29"/>
  <c r="E44" i="29"/>
  <c r="D44" i="29"/>
  <c r="C44" i="29"/>
  <c r="H22" i="29"/>
  <c r="G22" i="29"/>
  <c r="F22" i="29"/>
  <c r="E22" i="29"/>
  <c r="D22" i="29"/>
  <c r="C22" i="29"/>
  <c r="I20" i="29"/>
  <c r="I19" i="29"/>
  <c r="I18" i="29"/>
  <c r="I17" i="29"/>
  <c r="I16" i="29"/>
  <c r="I15" i="29"/>
  <c r="I14" i="29"/>
  <c r="I13" i="29"/>
  <c r="I12" i="29"/>
  <c r="I11" i="29"/>
  <c r="E82" i="28"/>
  <c r="I81" i="28"/>
  <c r="L66" i="28"/>
  <c r="K66" i="28"/>
  <c r="J66" i="28"/>
  <c r="I66" i="28"/>
  <c r="H66" i="28"/>
  <c r="G66" i="28"/>
  <c r="F66" i="28"/>
  <c r="E66" i="28"/>
  <c r="D66" i="28"/>
  <c r="C66" i="28"/>
  <c r="P64" i="28"/>
  <c r="L86" i="28" s="1"/>
  <c r="P63" i="28"/>
  <c r="F85" i="28" s="1"/>
  <c r="P62" i="28"/>
  <c r="H84" i="28" s="1"/>
  <c r="P61" i="28"/>
  <c r="J83" i="28" s="1"/>
  <c r="P60" i="28"/>
  <c r="L82" i="28" s="1"/>
  <c r="P59" i="28"/>
  <c r="F81" i="28" s="1"/>
  <c r="P58" i="28"/>
  <c r="H80" i="28" s="1"/>
  <c r="P57" i="28"/>
  <c r="J79" i="28" s="1"/>
  <c r="P56" i="28"/>
  <c r="L78" i="28" s="1"/>
  <c r="P55" i="28"/>
  <c r="F77" i="28" s="1"/>
  <c r="L41" i="28"/>
  <c r="J41" i="28"/>
  <c r="J35" i="28"/>
  <c r="F33" i="28"/>
  <c r="D33" i="28"/>
  <c r="L22" i="28"/>
  <c r="K22" i="28"/>
  <c r="J22" i="28"/>
  <c r="I22" i="28"/>
  <c r="H22" i="28"/>
  <c r="G22" i="28"/>
  <c r="F22" i="28"/>
  <c r="E22" i="28"/>
  <c r="D22" i="28"/>
  <c r="C22" i="28"/>
  <c r="N21" i="28"/>
  <c r="N20" i="28"/>
  <c r="G42" i="28" s="1"/>
  <c r="N19" i="28"/>
  <c r="I41" i="28" s="1"/>
  <c r="N18" i="28"/>
  <c r="K40" i="28" s="1"/>
  <c r="N17" i="28"/>
  <c r="E39" i="28" s="1"/>
  <c r="N16" i="28"/>
  <c r="G38" i="28" s="1"/>
  <c r="N15" i="28"/>
  <c r="I37" i="28" s="1"/>
  <c r="N14" i="28"/>
  <c r="K36" i="28" s="1"/>
  <c r="N13" i="28"/>
  <c r="E35" i="28" s="1"/>
  <c r="N12" i="28"/>
  <c r="G34" i="28" s="1"/>
  <c r="N11" i="28"/>
  <c r="I33" i="28" s="1"/>
  <c r="I26" i="27"/>
  <c r="F27" i="27" s="1"/>
  <c r="K19" i="27"/>
  <c r="M18" i="27"/>
  <c r="J19" i="27" s="1"/>
  <c r="M11" i="27"/>
  <c r="F12" i="27" s="1"/>
  <c r="E83" i="26"/>
  <c r="D83" i="26"/>
  <c r="C83" i="26"/>
  <c r="F82" i="26"/>
  <c r="F81" i="26"/>
  <c r="F80" i="26"/>
  <c r="F79" i="26"/>
  <c r="I75" i="26"/>
  <c r="H75" i="26"/>
  <c r="G75" i="26"/>
  <c r="F75" i="26"/>
  <c r="E75" i="26"/>
  <c r="D75" i="26"/>
  <c r="C75" i="26"/>
  <c r="I67" i="26"/>
  <c r="H67" i="26"/>
  <c r="G67" i="26"/>
  <c r="F67" i="26"/>
  <c r="E67" i="26"/>
  <c r="D67" i="26"/>
  <c r="C67" i="26"/>
  <c r="F7" i="26"/>
  <c r="F26" i="26" s="1"/>
  <c r="F83" i="26" l="1"/>
  <c r="F86" i="26" s="1"/>
  <c r="H56" i="30"/>
  <c r="J40" i="30"/>
  <c r="G56" i="30"/>
  <c r="J56" i="30"/>
  <c r="G40" i="30"/>
  <c r="H51" i="30"/>
  <c r="M55" i="30"/>
  <c r="H40" i="30"/>
  <c r="G82" i="28"/>
  <c r="I84" i="28"/>
  <c r="K77" i="28"/>
  <c r="E79" i="28"/>
  <c r="F35" i="28"/>
  <c r="H35" i="28"/>
  <c r="F37" i="28"/>
  <c r="D41" i="28"/>
  <c r="F41" i="28"/>
  <c r="G19" i="27"/>
  <c r="G12" i="27"/>
  <c r="M14" i="31"/>
  <c r="M36" i="30"/>
  <c r="M56" i="30" s="1"/>
  <c r="E40" i="30"/>
  <c r="J51" i="30"/>
  <c r="J60" i="30" s="1"/>
  <c r="C51" i="30"/>
  <c r="D51" i="30"/>
  <c r="D60" i="30" s="1"/>
  <c r="L51" i="30"/>
  <c r="M52" i="30"/>
  <c r="K51" i="30"/>
  <c r="K60" i="30" s="1"/>
  <c r="M53" i="30"/>
  <c r="M50" i="30"/>
  <c r="D20" i="30"/>
  <c r="H20" i="30"/>
  <c r="J20" i="30"/>
  <c r="L20" i="30"/>
  <c r="L60" i="30"/>
  <c r="I22" i="29"/>
  <c r="G79" i="28"/>
  <c r="K79" i="28"/>
  <c r="C83" i="28"/>
  <c r="C85" i="28"/>
  <c r="C77" i="28"/>
  <c r="I80" i="28"/>
  <c r="E83" i="28"/>
  <c r="G85" i="28"/>
  <c r="P66" i="28"/>
  <c r="F88" i="28" s="1"/>
  <c r="K84" i="28"/>
  <c r="G77" i="28"/>
  <c r="C81" i="28"/>
  <c r="G83" i="28"/>
  <c r="I85" i="28"/>
  <c r="I77" i="28"/>
  <c r="G81" i="28"/>
  <c r="K83" i="28"/>
  <c r="K85" i="28"/>
  <c r="C84" i="28"/>
  <c r="C79" i="28"/>
  <c r="K81" i="28"/>
  <c r="E84" i="28"/>
  <c r="J33" i="28"/>
  <c r="F36" i="28"/>
  <c r="H39" i="28"/>
  <c r="H42" i="28"/>
  <c r="L37" i="28"/>
  <c r="L33" i="28"/>
  <c r="H36" i="28"/>
  <c r="J39" i="28"/>
  <c r="J42" i="28"/>
  <c r="J37" i="28"/>
  <c r="F39" i="28"/>
  <c r="H34" i="28"/>
  <c r="L36" i="28"/>
  <c r="D40" i="28"/>
  <c r="D36" i="28"/>
  <c r="J34" i="28"/>
  <c r="D37" i="28"/>
  <c r="L40" i="28"/>
  <c r="F13" i="26"/>
  <c r="C27" i="27"/>
  <c r="G27" i="27"/>
  <c r="C19" i="27"/>
  <c r="E19" i="27"/>
  <c r="C12" i="27"/>
  <c r="K12" i="27"/>
  <c r="I12" i="27"/>
  <c r="I44" i="28"/>
  <c r="H60" i="30"/>
  <c r="I60" i="30"/>
  <c r="E86" i="28"/>
  <c r="M11" i="30"/>
  <c r="M20" i="30" s="1"/>
  <c r="E51" i="30"/>
  <c r="E60" i="30" s="1"/>
  <c r="H12" i="27"/>
  <c r="D19" i="27"/>
  <c r="L19" i="27"/>
  <c r="H27" i="27"/>
  <c r="C33" i="28"/>
  <c r="K33" i="28"/>
  <c r="I34" i="28"/>
  <c r="G35" i="28"/>
  <c r="E36" i="28"/>
  <c r="C37" i="28"/>
  <c r="K37" i="28"/>
  <c r="I38" i="28"/>
  <c r="G39" i="28"/>
  <c r="E40" i="28"/>
  <c r="C41" i="28"/>
  <c r="K41" i="28"/>
  <c r="I42" i="28"/>
  <c r="H77" i="28"/>
  <c r="F78" i="28"/>
  <c r="D79" i="28"/>
  <c r="L79" i="28"/>
  <c r="J80" i="28"/>
  <c r="H81" i="28"/>
  <c r="F82" i="28"/>
  <c r="D83" i="28"/>
  <c r="L83" i="28"/>
  <c r="J84" i="28"/>
  <c r="H85" i="28"/>
  <c r="F86" i="28"/>
  <c r="I20" i="30"/>
  <c r="F51" i="30"/>
  <c r="F60" i="30" s="1"/>
  <c r="E78" i="28"/>
  <c r="M31" i="30"/>
  <c r="G51" i="30"/>
  <c r="G60" i="30" s="1"/>
  <c r="J12" i="27"/>
  <c r="F19" i="27"/>
  <c r="E33" i="28"/>
  <c r="C34" i="28"/>
  <c r="K34" i="28"/>
  <c r="I35" i="28"/>
  <c r="G36" i="28"/>
  <c r="E37" i="28"/>
  <c r="C38" i="28"/>
  <c r="K38" i="28"/>
  <c r="I39" i="28"/>
  <c r="G40" i="28"/>
  <c r="E41" i="28"/>
  <c r="C42" i="28"/>
  <c r="K42" i="28"/>
  <c r="J77" i="28"/>
  <c r="H78" i="28"/>
  <c r="F79" i="28"/>
  <c r="D80" i="28"/>
  <c r="L80" i="28"/>
  <c r="J81" i="28"/>
  <c r="H82" i="28"/>
  <c r="F83" i="28"/>
  <c r="D84" i="28"/>
  <c r="L84" i="28"/>
  <c r="J85" i="28"/>
  <c r="H86" i="28"/>
  <c r="C20" i="30"/>
  <c r="K20" i="30"/>
  <c r="J38" i="28"/>
  <c r="F40" i="28"/>
  <c r="C80" i="28"/>
  <c r="L34" i="28"/>
  <c r="L38" i="28"/>
  <c r="L42" i="28"/>
  <c r="I78" i="28"/>
  <c r="E80" i="28"/>
  <c r="I82" i="28"/>
  <c r="D12" i="27"/>
  <c r="L12" i="27"/>
  <c r="H19" i="27"/>
  <c r="D27" i="27"/>
  <c r="G33" i="28"/>
  <c r="E34" i="28"/>
  <c r="C35" i="28"/>
  <c r="K35" i="28"/>
  <c r="I36" i="28"/>
  <c r="G37" i="28"/>
  <c r="E38" i="28"/>
  <c r="C39" i="28"/>
  <c r="K39" i="28"/>
  <c r="I40" i="28"/>
  <c r="G41" i="28"/>
  <c r="E42" i="28"/>
  <c r="D77" i="28"/>
  <c r="L77" i="28"/>
  <c r="J78" i="28"/>
  <c r="H79" i="28"/>
  <c r="F80" i="28"/>
  <c r="D81" i="28"/>
  <c r="L81" i="28"/>
  <c r="J82" i="28"/>
  <c r="H83" i="28"/>
  <c r="F84" i="28"/>
  <c r="D85" i="28"/>
  <c r="L85" i="28"/>
  <c r="J86" i="28"/>
  <c r="C56" i="30"/>
  <c r="C60" i="30" s="1"/>
  <c r="N22" i="28"/>
  <c r="L44" i="28" s="1"/>
  <c r="H38" i="28"/>
  <c r="D34" i="28"/>
  <c r="H40" i="28"/>
  <c r="D42" i="28"/>
  <c r="I86" i="28"/>
  <c r="E12" i="27"/>
  <c r="I19" i="27"/>
  <c r="E27" i="27"/>
  <c r="H33" i="28"/>
  <c r="F34" i="28"/>
  <c r="D35" i="28"/>
  <c r="L35" i="28"/>
  <c r="J36" i="28"/>
  <c r="H37" i="28"/>
  <c r="F38" i="28"/>
  <c r="D39" i="28"/>
  <c r="L39" i="28"/>
  <c r="J40" i="28"/>
  <c r="H41" i="28"/>
  <c r="F42" i="28"/>
  <c r="E77" i="28"/>
  <c r="C78" i="28"/>
  <c r="K78" i="28"/>
  <c r="I79" i="28"/>
  <c r="G80" i="28"/>
  <c r="E81" i="28"/>
  <c r="C82" i="28"/>
  <c r="K82" i="28"/>
  <c r="I83" i="28"/>
  <c r="G84" i="28"/>
  <c r="E85" i="28"/>
  <c r="C86" i="28"/>
  <c r="K86" i="28"/>
  <c r="G78" i="28"/>
  <c r="K80" i="28"/>
  <c r="G86" i="28"/>
  <c r="D38" i="28"/>
  <c r="C36" i="28"/>
  <c r="C40" i="28"/>
  <c r="D78" i="28"/>
  <c r="D82" i="28"/>
  <c r="D86" i="28"/>
  <c r="M40" i="30" l="1"/>
  <c r="G88" i="28"/>
  <c r="D88" i="28"/>
  <c r="M12" i="27"/>
  <c r="H88" i="28"/>
  <c r="I88" i="28"/>
  <c r="J88" i="28"/>
  <c r="L88" i="28"/>
  <c r="K88" i="28"/>
  <c r="C88" i="28"/>
  <c r="E88" i="28"/>
  <c r="F27" i="26"/>
  <c r="C105" i="26" s="1"/>
  <c r="M19" i="27"/>
  <c r="J44" i="28"/>
  <c r="H44" i="28"/>
  <c r="F44" i="28"/>
  <c r="G44" i="28"/>
  <c r="E44" i="28"/>
  <c r="I27" i="27"/>
  <c r="M51" i="30"/>
  <c r="M60" i="30" s="1"/>
  <c r="D44" i="28"/>
  <c r="C44" i="28"/>
  <c r="K44" i="28"/>
  <c r="D383" i="9" l="1"/>
  <c r="C531" i="19" l="1"/>
  <c r="C290" i="19"/>
  <c r="F173" i="19"/>
  <c r="D173" i="19"/>
  <c r="C173" i="19"/>
  <c r="F50" i="19"/>
  <c r="C510" i="9" l="1"/>
  <c r="C265" i="9"/>
  <c r="F151" i="9"/>
  <c r="D151" i="9"/>
  <c r="C151" i="9"/>
  <c r="D166" i="8" l="1"/>
  <c r="D165" i="8"/>
  <c r="D164" i="8"/>
  <c r="D155" i="8"/>
  <c r="C155" i="8"/>
  <c r="D154" i="8"/>
  <c r="C154" i="8"/>
  <c r="D153" i="8"/>
  <c r="C153" i="8"/>
  <c r="D152"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25" i="8"/>
  <c r="D124" i="8"/>
  <c r="D123" i="8"/>
  <c r="D122" i="8"/>
  <c r="D121" i="8"/>
  <c r="D120" i="8"/>
  <c r="D119" i="8"/>
  <c r="D118" i="8"/>
  <c r="D144" i="8" s="1"/>
  <c r="D117" i="8"/>
  <c r="D116" i="8"/>
  <c r="D115" i="8"/>
  <c r="D114" i="8"/>
  <c r="D113" i="8"/>
  <c r="D112" i="8"/>
  <c r="D138" i="8" s="1"/>
  <c r="D367" i="19" l="1"/>
  <c r="C367" i="19"/>
  <c r="D346" i="9"/>
  <c r="C346" i="9"/>
  <c r="C585" i="9"/>
  <c r="D585" i="9"/>
  <c r="D636" i="19"/>
  <c r="C636" i="19"/>
  <c r="D618" i="9"/>
  <c r="C618" i="9"/>
  <c r="G293" i="8"/>
  <c r="F307" i="8"/>
  <c r="F293" i="8"/>
  <c r="F295" i="8"/>
  <c r="D543" i="9" l="1"/>
  <c r="D566" i="9"/>
  <c r="C566" i="9"/>
  <c r="C543" i="9"/>
  <c r="F355" i="19"/>
  <c r="C326" i="19"/>
  <c r="C327" i="19" s="1"/>
  <c r="C349" i="19"/>
  <c r="G355" i="19"/>
  <c r="D326" i="19"/>
  <c r="D327" i="19" s="1"/>
  <c r="D349" i="19"/>
  <c r="C304" i="9"/>
  <c r="C327" i="9"/>
  <c r="D327" i="9"/>
  <c r="D304" i="9"/>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C446" i="19" s="1"/>
  <c r="D274" i="19"/>
  <c r="C274" i="19"/>
  <c r="C252" i="19"/>
  <c r="D252" i="19"/>
  <c r="D239" i="19"/>
  <c r="C239" i="19"/>
  <c r="C212" i="19" s="1"/>
  <c r="D19" i="19"/>
  <c r="C386" i="19"/>
  <c r="D350" i="19"/>
  <c r="C350" i="19"/>
  <c r="G606" i="9"/>
  <c r="G624" i="19"/>
  <c r="G343" i="19" l="1"/>
  <c r="G368" i="19"/>
  <c r="F347" i="19"/>
  <c r="F332" i="19"/>
  <c r="F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D372" i="9"/>
  <c r="G370" i="9" s="1"/>
  <c r="C372" i="9"/>
  <c r="F368" i="9" s="1"/>
  <c r="D365" i="9"/>
  <c r="G360" i="9" s="1"/>
  <c r="C365" i="9"/>
  <c r="F359" i="9" s="1"/>
  <c r="D328" i="9"/>
  <c r="C328" i="9"/>
  <c r="F578" i="19" l="1"/>
  <c r="F591" i="19"/>
  <c r="F600" i="19"/>
  <c r="F601" i="19"/>
  <c r="F598" i="19"/>
  <c r="F597" i="19"/>
  <c r="F599" i="19"/>
  <c r="G596" i="19"/>
  <c r="G600" i="19"/>
  <c r="G601" i="19"/>
  <c r="G598" i="19"/>
  <c r="G599" i="19"/>
  <c r="F370" i="9"/>
  <c r="G314" i="9"/>
  <c r="G318" i="9"/>
  <c r="G327" i="9"/>
  <c r="G321" i="9"/>
  <c r="G322" i="9"/>
  <c r="G323" i="9"/>
  <c r="G311" i="9"/>
  <c r="G315" i="9"/>
  <c r="G319" i="9"/>
  <c r="G310" i="9"/>
  <c r="G324" i="9"/>
  <c r="G316" i="9"/>
  <c r="G320" i="9"/>
  <c r="G325" i="9"/>
  <c r="G312" i="9"/>
  <c r="G326" i="9"/>
  <c r="G313" i="9"/>
  <c r="G317" i="9"/>
  <c r="F321" i="9"/>
  <c r="F323" i="9"/>
  <c r="F327" i="9"/>
  <c r="F311" i="9"/>
  <c r="F315" i="9"/>
  <c r="F319" i="9"/>
  <c r="F317" i="9"/>
  <c r="F318" i="9"/>
  <c r="F324" i="9"/>
  <c r="F326" i="9"/>
  <c r="F312" i="9"/>
  <c r="F316" i="9"/>
  <c r="F320" i="9"/>
  <c r="F310" i="9"/>
  <c r="F325" i="9"/>
  <c r="F314" i="9"/>
  <c r="F313" i="9"/>
  <c r="F322"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D295" i="8"/>
  <c r="D307" i="8"/>
  <c r="D293" i="8"/>
  <c r="C307" i="8"/>
  <c r="C291" i="8"/>
  <c r="C295" i="8"/>
  <c r="C293" i="8"/>
  <c r="D291" i="8"/>
  <c r="C179" i="8" l="1"/>
  <c r="C56" i="8" s="1"/>
  <c r="F10" i="26" s="1"/>
  <c r="C288" i="8"/>
  <c r="D167" i="8"/>
  <c r="F20" i="26" l="1"/>
  <c r="F11" i="26"/>
  <c r="F8" i="26"/>
  <c r="G166" i="8"/>
  <c r="F44" i="26" s="1"/>
  <c r="G165" i="8"/>
  <c r="F43" i="26" s="1"/>
  <c r="G164" i="8"/>
  <c r="F42" i="26" s="1"/>
  <c r="F177" i="8"/>
  <c r="F181" i="8"/>
  <c r="F185" i="8"/>
  <c r="F178" i="8"/>
  <c r="F182" i="8"/>
  <c r="F186" i="8"/>
  <c r="F175" i="8"/>
  <c r="F184" i="8"/>
  <c r="F187" i="8"/>
  <c r="F180" i="8"/>
  <c r="F174" i="8"/>
  <c r="F183" i="8"/>
  <c r="D487" i="9"/>
  <c r="G492" i="9" s="1"/>
  <c r="C487" i="9"/>
  <c r="F488" i="9" s="1"/>
  <c r="D465" i="9"/>
  <c r="G470" i="9" s="1"/>
  <c r="C465" i="9"/>
  <c r="F470" i="9" s="1"/>
  <c r="D452" i="9"/>
  <c r="C452" i="9"/>
  <c r="D249" i="9"/>
  <c r="G247" i="9" s="1"/>
  <c r="C249" i="9"/>
  <c r="D227" i="9"/>
  <c r="G228" i="9" s="1"/>
  <c r="C227" i="9"/>
  <c r="F219" i="9" s="1"/>
  <c r="D214" i="9"/>
  <c r="C214" i="9"/>
  <c r="C187" i="9" s="1"/>
  <c r="F76" i="9"/>
  <c r="D76" i="9"/>
  <c r="C76" i="9"/>
  <c r="F72" i="9"/>
  <c r="D72" i="9"/>
  <c r="C72" i="9"/>
  <c r="C15" i="9"/>
  <c r="F17" i="22" s="1"/>
  <c r="C304" i="8"/>
  <c r="C303" i="8"/>
  <c r="C302" i="8"/>
  <c r="C298" i="8"/>
  <c r="C297" i="8"/>
  <c r="C296" i="8"/>
  <c r="C292" i="8"/>
  <c r="C289" i="8"/>
  <c r="C208" i="8"/>
  <c r="C167" i="8"/>
  <c r="D156" i="8"/>
  <c r="C156" i="8"/>
  <c r="D130" i="8"/>
  <c r="G121" i="8" s="1"/>
  <c r="C130" i="8"/>
  <c r="F121" i="8" s="1"/>
  <c r="D100" i="8"/>
  <c r="C100" i="8"/>
  <c r="D77" i="8"/>
  <c r="G80" i="8" s="1"/>
  <c r="C77" i="8"/>
  <c r="C39" i="8" s="1"/>
  <c r="F198" i="8" l="1"/>
  <c r="C218" i="8"/>
  <c r="C220" i="8" s="1"/>
  <c r="F428" i="9"/>
  <c r="C425" i="9"/>
  <c r="C53" i="8"/>
  <c r="C58" i="8" s="1"/>
  <c r="F61" i="8" s="1"/>
  <c r="C38" i="8"/>
  <c r="G222" i="8"/>
  <c r="G217" i="8"/>
  <c r="G227" i="8"/>
  <c r="G226" i="8"/>
  <c r="G225" i="8"/>
  <c r="G221" i="8"/>
  <c r="G223" i="8"/>
  <c r="G224" i="8"/>
  <c r="G219"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F45" i="26" s="1"/>
  <c r="G142" i="8"/>
  <c r="G140" i="8"/>
  <c r="G138" i="8"/>
  <c r="F46" i="26" s="1"/>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8" i="8" l="1"/>
  <c r="G220" i="8" s="1"/>
  <c r="G130" i="8"/>
  <c r="F60" i="8"/>
  <c r="F62" i="8"/>
  <c r="F53" i="8"/>
  <c r="F55" i="8"/>
  <c r="F64" i="8"/>
  <c r="F57" i="8"/>
  <c r="F56" i="8"/>
  <c r="F54" i="8"/>
  <c r="F59" i="8"/>
  <c r="F63" i="8"/>
  <c r="D45" i="8"/>
  <c r="F227" i="8"/>
  <c r="F223" i="8"/>
  <c r="F218" i="8"/>
  <c r="F222" i="8"/>
  <c r="F217" i="8"/>
  <c r="F221" i="8"/>
  <c r="F219" i="8"/>
  <c r="F226" i="8"/>
  <c r="F224" i="8"/>
  <c r="F225" i="8"/>
  <c r="F130" i="8"/>
  <c r="F19" i="19"/>
  <c r="F167" i="8"/>
  <c r="F156" i="8"/>
  <c r="F77" i="8"/>
  <c r="F100" i="8"/>
  <c r="F208" i="8"/>
  <c r="G156" i="8"/>
  <c r="G214" i="9"/>
  <c r="G100" i="8"/>
  <c r="G452" i="9"/>
  <c r="G249" i="9"/>
  <c r="G465" i="9"/>
  <c r="G227" i="9"/>
  <c r="F15" i="9"/>
  <c r="F249" i="9"/>
  <c r="F452" i="9"/>
  <c r="F465" i="9"/>
  <c r="G487" i="9"/>
  <c r="F487" i="9"/>
  <c r="F227" i="9"/>
  <c r="G77" i="8"/>
  <c r="F214" i="9"/>
  <c r="F58" i="8" l="1"/>
  <c r="F220" i="8"/>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<sst xmlns="http://schemas.openxmlformats.org/spreadsheetml/2006/main" count="4426" uniqueCount="2779">
  <si>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</si>
  <si>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</si>
  <si>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</si>
  <si>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</si>
  <si>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</si>
  <si>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</si>
  <si>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</si>
  <si>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</si>
  <si>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</si>
  <si>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</si>
  <si>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</si>
  <si>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</si>
  <si>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</si>
  <si>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</si>
  <si>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</si>
  <si>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</si>
  <si>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</si>
  <si>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</si>
  <si>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</si>
  <si>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</si>
  <si>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</si>
  <si>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</si>
  <si>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</si>
  <si>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</si>
  <si>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</si>
  <si>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</si>
  <si>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</si>
  <si>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</si>
  <si>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</si>
  <si>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</si>
  <si>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</si>
  <si>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</si>
  <si>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</si>
  <si>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</si>
  <si>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</si>
  <si>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</si>
  <si>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</si>
  <si>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</si>
  <si>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</si>
  <si>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</si>
  <si>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</si>
  <si>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</si>
  <si>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</si>
  <si>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</si>
  <si>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</si>
  <si>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</si>
  <si>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</si>
  <si>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</si>
  <si>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</si>
  <si>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</si>
  <si>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</si>
  <si>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</si>
  <si>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</si>
  <si>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</si>
  <si>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</si>
  <si>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</si>
  <si>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</si>
  <si>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</si>
  <si>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</si>
  <si>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</si>
  <si>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</si>
  <si>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</si>
  <si>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</si>
  <si>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</si>
  <si>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</si>
  <si>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</si>
  <si>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</si>
  <si>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</si>
  <si>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</si>
  <si>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</si>
  <si>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</si>
  <si>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</si>
  <si>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</si>
  <si>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</si>
  <si>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</si>
  <si>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</si>
  <si>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</si>
  <si>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</si>
  <si>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</si>
  <si>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</si>
  <si>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</si>
  <si>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</si>
  <si>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</si>
  <si>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</si>
  <si>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</si>
  <si>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</si>
  <si>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</si>
  <si>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</si>
  <si>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</si>
  <si>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</si>
  <si>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</si>
  <si>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</si>
  <si>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</si>
  <si>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</si>
  <si>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</si>
  <si>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</si>
  <si>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</si>
  <si>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</si>
  <si>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</si>
  <si>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</si>
  <si>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</si>
  <si>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</si>
  <si>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</si>
  <si>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</si>
  <si>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</si>
  <si>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</si>
  <si>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</si>
  <si>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</si>
  <si>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</si>
  <si>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</si>
  <si>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</si>
  <si>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</si>
  <si>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</si>
  <si>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</si>
  <si>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</si>
  <si>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</si>
  <si>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</si>
  <si>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</si>
  <si>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</si>
  <si>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</si>
  <si>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</si>
  <si>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</si>
  <si>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</si>
  <si>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</si>
  <si>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</si>
  <si>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</si>
  <si>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</si>
  <si>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</si>
  <si>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</si>
  <si>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</si>
  <si>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</si>
  <si>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</si>
  <si>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</si>
  <si>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</si>
  <si>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</si>
  <si>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</si>
  <si>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</si>
  <si>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</si>
  <si>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</si>
  <si>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</si>
  <si>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</si>
  <si>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</si>
  <si>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</si>
  <si>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</si>
  <si>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</si>
  <si>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</si>
  <si>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</si>
  <si>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</si>
  <si>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</si>
  <si>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</si>
  <si>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</si>
  <si>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</si>
  <si>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</si>
  <si>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</si>
  <si>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</si>
  <si>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</si>
  <si>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</si>
  <si>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</si>
  <si>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</si>
  <si>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</si>
  <si>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</si>
  <si>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</si>
  <si>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</si>
  <si>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</si>
  <si>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</si>
  <si>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</si>
  <si>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</si>
  <si>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</si>
  <si>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</si>
  <si>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</si>
  <si>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</si>
  <si>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</si>
  <si>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</si>
  <si>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</si>
  <si>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</si>
  <si>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</si>
  <si>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</si>
  <si>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</si>
  <si>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</si>
  <si>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</si>
  <si>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</si>
  <si>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</si>
  <si>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</si>
  <si>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</si>
  <si>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</si>
  <si>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</si>
  <si>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</si>
  <si>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</si>
  <si>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</si>
  <si>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</si>
  <si>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</si>
  <si>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</si>
  <si>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</si>
  <si>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</si>
  <si>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</si>
  <si>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</si>
  <si>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</si>
  <si>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</si>
  <si>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</si>
  <si>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</si>
  <si>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</si>
  <si>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</si>
  <si>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</si>
  <si>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</si>
  <si>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</si>
  <si>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</si>
  <si>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</si>
  <si>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</si>
  <si>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</si>
  <si>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</si>
  <si>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</si>
  <si>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</si>
  <si>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</si>
  <si>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</si>
  <si>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</si>
  <si>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</si>
  <si>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</si>
  <si>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</si>
  <si>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</si>
  <si>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</si>
  <si>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</si>
  <si>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</si>
  <si>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</si>
  <si>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</si>
  <si>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</si>
  <si>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</si>
  <si>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</si>
  <si>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</si>
  <si>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</si>
  <si>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</si>
  <si>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</si>
  <si>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</si>
  <si>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</si>
  <si>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</si>
  <si>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</si>
  <si>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</si>
  <si>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</si>
  <si>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</si>
  <si>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</si>
  <si>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</si>
  <si>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</si>
  <si>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</si>
  <si>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</si>
  <si>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</si>
  <si>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</si>
  <si>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</si>
  <si>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</si>
  <si>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</si>
  <si>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</si>
  <si>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</si>
  <si>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</si>
  <si>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</si>
  <si>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</si>
  <si>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</si>
  <si>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</si>
  <si>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</si>
  <si>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</si>
  <si>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</si>
  <si>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</si>
  <si>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</si>
  <si>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</si>
  <si>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</si>
  <si>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</si>
  <si>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</si>
  <si>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</si>
  <si>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</si>
  <si>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</si>
  <si>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</si>
  <si>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</si>
  <si>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</si>
  <si>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</si>
  <si>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</si>
  <si>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</si>
  <si>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</si>
  <si>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</si>
  <si>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</si>
  <si>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</si>
  <si>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</si>
  <si>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</si>
  <si>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</si>
  <si>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</si>
  <si>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</si>
  <si>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</si>
  <si>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</si>
  <si>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</si>
  <si>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</si>
  <si>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</si>
  <si>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</si>
  <si>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</si>
  <si>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</si>
  <si>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</si>
  <si>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</si>
  <si>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</si>
  <si>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</si>
  <si>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</si>
  <si>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</si>
  <si>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</si>
  <si>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</si>
  <si>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</si>
  <si>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</si>
  <si>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</si>
  <si>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</si>
  <si>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</si>
  <si>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</si>
  <si>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</si>
  <si>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</si>
  <si>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</si>
  <si>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</si>
  <si>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</si>
  <si>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</si>
  <si>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</si>
  <si>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</si>
  <si>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</si>
  <si>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</si>
  <si>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</si>
  <si>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</si>
  <si>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</si>
  <si>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</si>
  <si>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</si>
  <si>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</si>
  <si>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</si>
  <si>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</si>
  <si>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</si>
  <si>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</si>
  <si>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</si>
  <si>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</si>
  <si>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</si>
  <si>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</si>
  <si>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</si>
  <si>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</si>
  <si>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</si>
  <si>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</si>
  <si>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</si>
  <si>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</si>
  <si>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</si>
  <si>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</si>
  <si>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</si>
  <si>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</si>
  <si>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</si>
  <si>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</si>
  <si>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</si>
  <si>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</si>
  <si>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</si>
  <si>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</si>
  <si>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</si>
  <si>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</si>
  <si>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</si>
  <si>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</si>
  <si>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</si>
  <si>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</si>
  <si>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</si>
  <si>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</si>
  <si>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</si>
  <si>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</si>
  <si>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</si>
  <si>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</si>
  <si>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</si>
  <si>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</si>
  <si>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</si>
  <si>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</si>
  <si>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</si>
  <si>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</si>
  <si>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</si>
  <si>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</si>
  <si>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</si>
  <si>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</si>
  <si>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</si>
  <si>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</si>
  <si>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</si>
  <si>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</si>
  <si>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</si>
  <si>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</si>
  <si>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</si>
  <si>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</si>
  <si>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</si>
  <si>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</si>
  <si>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</si>
  <si>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</si>
  <si>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</si>
  <si>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</si>
  <si>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</si>
  <si>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</si>
  <si>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</si>
  <si>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</si>
  <si>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</si>
  <si>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</si>
  <si>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</si>
  <si>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</si>
  <si>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</si>
  <si>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</si>
  <si>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</si>
  <si>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</si>
  <si>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</si>
  <si>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</si>
  <si>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</si>
  <si>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</si>
  <si>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</si>
  <si>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</si>
  <si>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</si>
  <si>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</si>
  <si>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</si>
  <si>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</si>
  <si>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</si>
  <si>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</si>
  <si>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</si>
  <si>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</si>
  <si>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</si>
  <si>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</si>
  <si>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</si>
  <si>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</si>
  <si>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</si>
  <si>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</si>
  <si>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</si>
  <si>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</si>
  <si>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</si>
  <si>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</si>
  <si>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</si>
  <si>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</si>
  <si>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</si>
  <si>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</si>
  <si>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</si>
  <si>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</si>
  <si>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</si>
  <si>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</si>
  <si>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</si>
  <si>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</si>
  <si>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</si>
  <si>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</si>
  <si>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</si>
  <si>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</si>
  <si>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</si>
  <si>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</si>
  <si>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</si>
  <si>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</si>
  <si>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</si>
  <si>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</si>
  <si>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</si>
  <si>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</si>
  <si>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</si>
  <si>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</si>
  <si>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</si>
  <si>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</si>
  <si>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</si>
  <si>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</si>
  <si>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</si>
  <si>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</si>
  <si>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</si>
  <si>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</si>
  <si>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</si>
  <si>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</si>
  <si>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</si>
  <si>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</si>
  <si>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</si>
  <si>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</si>
  <si>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</si>
  <si>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</si>
  <si>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</si>
  <si>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</si>
  <si>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</si>
  <si>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</si>
  <si>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</si>
  <si>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</si>
  <si>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</si>
  <si>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</si>
  <si>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</si>
  <si>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</si>
  <si>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</si>
  <si>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</si>
  <si>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</si>
  <si>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</si>
  <si>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</si>
  <si>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</si>
  <si>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</si>
  <si>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</si>
  <si>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</si>
  <si>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</si>
  <si>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</si>
  <si>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</si>
  <si>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</si>
  <si>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</si>
  <si>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</si>
  <si>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</si>
  <si>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</si>
  <si>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</si>
  <si>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</si>
  <si>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</si>
  <si>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</si>
  <si>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</si>
  <si>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</si>
  <si>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</si>
  <si>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</si>
  <si>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</si>
  <si>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</si>
  <si>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</si>
  <si>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</si>
  <si>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</si>
  <si>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</si>
  <si>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</si>
  <si>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</si>
  <si>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</si>
  <si>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</si>
  <si>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</si>
  <si>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</si>
  <si>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</si>
  <si>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</si>
  <si>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</si>
  <si>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</si>
  <si>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</si>
  <si>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</si>
  <si>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</si>
  <si>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</si>
  <si>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</si>
  <si>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</si>
  <si>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</si>
  <si>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</si>
  <si>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</si>
  <si>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</si>
  <si>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</si>
  <si>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</si>
  <si>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</si>
  <si>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</si>
  <si>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</si>
  <si>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</si>
  <si>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</si>
  <si>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</si>
  <si>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</si>
  <si>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</si>
  <si>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</si>
  <si>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</si>
  <si>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</si>
  <si>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</si>
  <si>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</si>
  <si>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</si>
  <si>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</si>
  <si>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</si>
  <si>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</si>
  <si>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</si>
  <si>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</si>
  <si>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</si>
  <si>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</si>
  <si>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</si>
  <si>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</si>
  <si>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</si>
  <si>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</si>
  <si>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</si>
  <si>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</si>
  <si>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</si>
  <si>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</si>
  <si>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</si>
  <si>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</si>
  <si>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</si>
  <si>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</si>
  <si>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</si>
  <si>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</si>
  <si>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</si>
  <si>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</si>
  <si>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</si>
  <si>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</si>
  <si>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</si>
  <si>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</si>
  <si>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</si>
  <si>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</si>
  <si>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</si>
  <si>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</si>
  <si>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</si>
  <si>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</si>
  <si>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</si>
  <si>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</si>
  <si>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</si>
  <si>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</si>
  <si>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</si>
  <si>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</si>
  <si>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</si>
  <si>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</si>
  <si>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</si>
  <si>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</si>
  <si>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</si>
  <si>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</si>
  <si>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</si>
  <si>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</si>
  <si>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</si>
  <si>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</si>
  <si>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</si>
  <si>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</si>
  <si>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</si>
  <si>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</si>
  <si>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</si>
  <si>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</si>
  <si>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</si>
  <si>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</si>
  <si>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</si>
  <si>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</si>
  <si>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</si>
  <si>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</si>
  <si>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</si>
  <si>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</si>
  <si>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</si>
  <si>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</si>
  <si>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</si>
  <si>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</si>
  <si>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</si>
  <si>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</si>
  <si>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</si>
  <si>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</si>
  <si>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</si>
  <si>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</si>
  <si>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</si>
  <si>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</si>
  <si>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</si>
  <si>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</si>
  <si>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</si>
  <si>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</si>
  <si>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</si>
  <si>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</si>
  <si>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</si>
  <si>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</si>
  <si>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</si>
  <si>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</si>
  <si>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</si>
  <si>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</si>
  <si>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</si>
  <si>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</si>
  <si>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</si>
  <si>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</si>
  <si>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</si>
  <si>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</si>
  <si>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</si>
  <si>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</si>
  <si>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</si>
  <si>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</si>
  <si>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</si>
  <si>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</si>
  <si>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</si>
  <si>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</si>
  <si>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</si>
  <si>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</si>
  <si>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</si>
  <si>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</si>
  <si>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</si>
  <si>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</si>
  <si>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</si>
  <si>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</si>
  <si>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</si>
  <si>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</si>
  <si>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</si>
  <si>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</si>
  <si>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</si>
  <si>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</si>
  <si>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</si>
  <si>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</si>
  <si>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</si>
  <si>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</si>
  <si>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</si>
  <si>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</si>
  <si>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</si>
  <si>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</si>
  <si>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</si>
  <si>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</si>
  <si>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</si>
  <si>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</si>
  <si>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</si>
  <si>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</si>
  <si>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</si>
  <si>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</si>
  <si>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</si>
  <si>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</si>
  <si>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</si>
  <si>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</si>
  <si>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</si>
  <si>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</si>
  <si>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</si>
  <si>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</si>
  <si>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</si>
  <si>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</si>
  <si>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</si>
  <si>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</si>
  <si>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</si>
  <si>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</si>
  <si>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</si>
  <si>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</si>
  <si>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</si>
  <si>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</si>
  <si>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</si>
  <si>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</si>
  <si>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</si>
  <si>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</si>
  <si>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</si>
  <si>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</si>
  <si>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</si>
  <si>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</si>
  <si>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</si>
  <si>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</si>
  <si>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</si>
  <si>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</si>
  <si>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</si>
  <si>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</si>
  <si>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</si>
  <si>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</si>
  <si>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</si>
  <si>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</si>
  <si>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</si>
  <si>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</si>
  <si>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</si>
  <si>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</si>
  <si>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</si>
  <si>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</si>
  <si>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</si>
  <si>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</si>
  <si>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</si>
  <si>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</si>
  <si>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</si>
  <si>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</si>
  <si>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</si>
  <si>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</si>
  <si>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</si>
  <si>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</si>
  <si>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</si>
  <si>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</si>
  <si>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</si>
  <si>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</si>
  <si>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</si>
  <si>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</si>
  <si>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</si>
  <si>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</si>
  <si>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</si>
  <si>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</si>
  <si>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</si>
  <si>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</si>
  <si>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</si>
  <si>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</si>
  <si>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</si>
  <si>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</si>
  <si>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</si>
  <si>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</si>
  <si>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</si>
  <si>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</si>
  <si>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</si>
  <si>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</si>
  <si>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</si>
  <si>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</si>
  <si>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</si>
  <si>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</si>
  <si>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</si>
  <si>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</si>
  <si>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</si>
  <si>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</si>
  <si>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</si>
  <si>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</si>
  <si>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</si>
  <si>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</si>
  <si>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</si>
  <si>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</si>
  <si>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</si>
  <si>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</si>
  <si>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</si>
  <si>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</si>
  <si>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</si>
  <si>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</si>
  <si>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</si>
  <si>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</si>
  <si>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</si>
  <si>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</si>
  <si>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</si>
  <si>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</si>
  <si>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</si>
  <si>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</si>
  <si>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</si>
  <si>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</si>
  <si>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</si>
  <si>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</si>
  <si>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</si>
  <si>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</si>
  <si>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</si>
  <si>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</si>
  <si>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</si>
  <si>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</si>
  <si>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</si>
  <si>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</si>
  <si>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</si>
  <si>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</si>
  <si>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</si>
  <si>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</si>
  <si>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</si>
  <si>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</si>
  <si>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</si>
  <si>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</si>
  <si>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</si>
  <si>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</si>
  <si>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</si>
  <si>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</si>
  <si>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</si>
  <si>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</si>
  <si>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</si>
  <si>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</si>
  <si>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</si>
  <si>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</si>
  <si>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</si>
  <si>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</si>
  <si>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</si>
  <si>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</si>
  <si>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</si>
  <si>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</si>
  <si>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</si>
  <si>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</si>
  <si>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</si>
  <si>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</si>
  <si>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</si>
  <si>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</si>
  <si>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</si>
  <si>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</si>
  <si>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</si>
  <si>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</si>
  <si>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</si>
  <si>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</si>
  <si>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</si>
  <si>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</si>
  <si>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</si>
  <si>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</si>
  <si>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</si>
  <si>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</si>
  <si>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</si>
  <si>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</si>
  <si>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</si>
  <si>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</si>
  <si>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</si>
  <si>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</si>
  <si>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</si>
  <si>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</si>
  <si>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</si>
  <si>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</si>
  <si>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</si>
  <si>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</si>
  <si>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</si>
  <si>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</si>
  <si>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</si>
  <si>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</si>
  <si>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</si>
  <si>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</si>
  <si>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</si>
  <si>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</si>
  <si>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</si>
  <si>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</si>
  <si>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</si>
  <si>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</si>
  <si>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</si>
  <si>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</si>
  <si>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</si>
  <si>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</si>
  <si>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</si>
  <si>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</si>
  <si>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</si>
  <si>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</si>
  <si>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</si>
  <si>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</si>
  <si>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</si>
  <si>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</si>
  <si>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</si>
  <si>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</si>
  <si>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</si>
  <si>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</si>
  <si>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</si>
  <si>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</si>
  <si>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</si>
  <si>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</si>
  <si>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</si>
  <si>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</si>
  <si>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</si>
  <si>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</si>
  <si>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</si>
  <si>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</si>
  <si>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</si>
  <si>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</si>
  <si>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</si>
  <si>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</si>
  <si>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</si>
  <si>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</si>
  <si>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</si>
  <si>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</si>
  <si>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</si>
  <si>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</si>
  <si>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</si>
  <si>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</si>
  <si>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</si>
  <si>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</si>
  <si>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</si>
  <si>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</si>
  <si>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</si>
  <si>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</si>
  <si>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</si>
  <si>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</si>
  <si>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</si>
  <si>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</si>
  <si>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</si>
  <si>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</si>
  <si>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</si>
  <si>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</si>
  <si>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</si>
  <si>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</si>
  <si>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</si>
  <si>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</si>
  <si>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</si>
  <si>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</si>
  <si>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</si>
  <si>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</si>
  <si>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</si>
  <si>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</si>
  <si>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</si>
  <si>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</si>
  <si>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</si>
  <si>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</si>
  <si>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</si>
  <si>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</si>
  <si>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</si>
  <si>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</si>
  <si>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</si>
  <si>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</si>
  <si>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</si>
  <si>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</si>
  <si>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</si>
  <si>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</si>
  <si>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</si>
  <si>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</si>
  <si>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</si>
  <si>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</si>
  <si>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</si>
  <si>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</si>
  <si>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</si>
  <si>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</si>
  <si>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</si>
  <si>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</si>
  <si>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</si>
  <si>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</si>
  <si>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</si>
  <si>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</si>
  <si>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</si>
  <si>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</si>
  <si>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</si>
  <si>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</si>
  <si>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</si>
  <si>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</si>
  <si>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</si>
  <si>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</si>
  <si>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</si>
  <si>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</si>
  <si>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</si>
  <si>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</si>
  <si>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</si>
  <si>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</si>
  <si>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</si>
  <si>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</si>
  <si>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</si>
  <si>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</si>
  <si>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</si>
  <si>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</si>
  <si>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</si>
  <si>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</si>
  <si>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</si>
  <si>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</si>
  <si>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</si>
  <si>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</si>
  <si>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</si>
  <si>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</si>
  <si>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</si>
  <si>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</si>
  <si>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</si>
  <si>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</si>
  <si>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</si>
  <si>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</si>
  <si>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</si>
  <si>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</si>
  <si>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</si>
  <si>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</si>
  <si>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</si>
  <si>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</si>
  <si>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</si>
  <si>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</si>
  <si>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</si>
  <si>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</si>
  <si>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</si>
  <si>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</si>
  <si>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</si>
  <si>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</si>
  <si>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</si>
  <si>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</si>
  <si>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</si>
  <si>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</si>
  <si>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</si>
  <si>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</si>
  <si>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</si>
  <si>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</si>
  <si>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</si>
  <si>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</si>
  <si>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</si>
  <si>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</si>
  <si>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</si>
  <si>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</si>
  <si>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</si>
  <si>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</si>
  <si>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</si>
  <si>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</si>
  <si>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</si>
  <si>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</si>
  <si>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</si>
  <si>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</si>
  <si>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</si>
  <si>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</si>
  <si>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</si>
  <si>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</si>
  <si>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</si>
  <si>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</si>
  <si>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</si>
  <si>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</si>
  <si>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</si>
  <si>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</si>
  <si>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</si>
  <si>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</si>
  <si>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</si>
  <si>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</si>
  <si>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</si>
  <si>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</si>
  <si>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</si>
  <si>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</si>
  <si>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</si>
  <si>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</si>
  <si>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</si>
  <si>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</si>
  <si>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</si>
  <si>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</si>
  <si>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</si>
  <si>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</si>
  <si>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</si>
  <si>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</si>
  <si>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</si>
  <si>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</si>
  <si>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</si>
  <si>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</si>
  <si>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</si>
  <si>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</si>
  <si>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</si>
  <si>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</si>
  <si>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</si>
  <si>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</si>
  <si>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</si>
  <si>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</si>
  <si>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</si>
  <si>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</si>
  <si>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</si>
  <si>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</si>
  <si>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</si>
  <si>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</si>
  <si>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</si>
  <si>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</si>
  <si>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</si>
  <si>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</si>
  <si>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</si>
  <si>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</si>
  <si>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</si>
  <si>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</si>
  <si>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</si>
  <si>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</si>
  <si>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</si>
  <si>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</si>
  <si>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</si>
  <si>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</si>
  <si>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</si>
  <si>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</si>
  <si>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</si>
  <si>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</si>
  <si>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</si>
  <si>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</si>
  <si>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</si>
  <si>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</si>
  <si>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</si>
  <si>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</si>
  <si>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</si>
  <si>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</si>
  <si>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</si>
  <si>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</si>
  <si>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</si>
  <si>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</si>
  <si>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</si>
  <si>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</si>
  <si>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</si>
  <si>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</si>
  <si>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</si>
  <si>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</si>
  <si>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</si>
  <si>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</si>
  <si>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</si>
  <si>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</si>
  <si>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</si>
  <si>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</si>
  <si>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</si>
  <si>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</si>
  <si>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</si>
  <si>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</si>
  <si>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</si>
  <si>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</si>
  <si>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</si>
  <si>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</si>
  <si>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</si>
  <si>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</si>
  <si>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</si>
  <si>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</si>
  <si>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</si>
  <si>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</si>
  <si>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</si>
  <si>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</si>
  <si>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</si>
  <si>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</si>
  <si>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</si>
  <si>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</si>
  <si>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</si>
  <si>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</si>
  <si>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</si>
  <si>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</si>
  <si>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</si>
  <si>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</si>
  <si>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</si>
  <si>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</si>
  <si>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</si>
  <si>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</si>
  <si>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</si>
  <si>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</si>
  <si>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</si>
  <si>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</si>
  <si>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</si>
  <si>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</si>
  <si>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</si>
  <si>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</si>
  <si>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</si>
  <si>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</si>
  <si>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</si>
  <si>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</si>
  <si>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</si>
  <si>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</si>
  <si>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</si>
  <si>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</si>
  <si>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</si>
  <si>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</si>
  <si>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</si>
  <si>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</si>
  <si>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</si>
  <si>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</si>
  <si>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</si>
  <si>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</si>
  <si>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</si>
  <si>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</si>
  <si>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</si>
  <si>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</si>
  <si>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</si>
  <si>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</si>
  <si>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</si>
  <si>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</si>
  <si>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</si>
  <si>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</si>
  <si>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</si>
  <si>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</si>
  <si>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</si>
  <si>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</si>
  <si>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</si>
  <si>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</si>
  <si>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</si>
  <si>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</si>
  <si>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</si>
  <si>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</si>
  <si>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</si>
  <si>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</si>
  <si>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</si>
  <si>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</si>
  <si>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</si>
  <si>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</si>
  <si>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</si>
  <si>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</si>
  <si>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</si>
  <si>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</si>
  <si>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</si>
  <si>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</si>
  <si>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</si>
  <si>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</si>
  <si>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</si>
  <si>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</si>
  <si>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</si>
  <si>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</si>
  <si>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</si>
  <si>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</si>
  <si>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</si>
  <si>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</si>
  <si>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</si>
  <si>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</si>
  <si>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</si>
  <si>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</si>
  <si>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</si>
  <si>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</si>
  <si>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</si>
  <si>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</si>
  <si>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</si>
  <si>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</si>
  <si>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</si>
  <si>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</si>
  <si>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</si>
  <si>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</si>
  <si>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</si>
  <si>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</si>
  <si>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</si>
  <si>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</si>
  <si>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</si>
  <si>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</si>
  <si>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</si>
  <si>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</si>
  <si>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</si>
  <si>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</si>
  <si>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</si>
  <si>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</si>
  <si>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</si>
  <si>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</si>
  <si>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</si>
  <si>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</si>
  <si>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</si>
  <si>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</si>
  <si>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</si>
  <si>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</si>
  <si>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</si>
  <si>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</si>
  <si>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</si>
  <si>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</si>
  <si>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</si>
  <si>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</si>
  <si>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</si>
  <si>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</si>
  <si>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</si>
  <si>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</si>
  <si>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</si>
  <si>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</si>
  <si>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</si>
  <si>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</si>
  <si>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</si>
  <si>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</si>
  <si>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</si>
  <si>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</si>
  <si>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</si>
  <si>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</si>
  <si>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</si>
  <si>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</si>
  <si>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</si>
  <si>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</si>
  <si>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</si>
  <si>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</si>
  <si>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</si>
  <si>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</si>
  <si>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</si>
  <si>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</si>
  <si>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</si>
  <si>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</si>
  <si>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</si>
  <si>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</si>
  <si>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</si>
  <si>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</si>
  <si>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</si>
  <si>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</si>
  <si>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</si>
  <si>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</si>
  <si>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</si>
  <si>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</si>
  <si>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</si>
  <si>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</si>
  <si>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</si>
  <si>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</si>
  <si>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</si>
  <si>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</si>
  <si>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</si>
  <si>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</si>
  <si>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</si>
  <si>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</si>
  <si>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</si>
  <si>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</si>
  <si>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</si>
  <si>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</si>
  <si>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</si>
  <si>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</si>
  <si>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</si>
  <si>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</si>
  <si>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</si>
  <si>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</si>
  <si>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</si>
  <si>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</si>
  <si>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</si>
  <si>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</si>
  <si>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</si>
  <si>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</si>
  <si>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</si>
  <si>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</si>
  <si>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</si>
  <si>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</si>
  <si>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</si>
  <si>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</si>
  <si>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</si>
  <si>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</si>
  <si>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</si>
  <si>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</si>
  <si>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</si>
  <si>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</si>
  <si>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</si>
  <si>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</si>
  <si>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</si>
  <si>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</si>
  <si>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</si>
  <si>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</si>
  <si>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</si>
  <si>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</si>
  <si>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</si>
  <si>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</si>
  <si>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</si>
  <si>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</si>
  <si>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</si>
  <si>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</si>
  <si>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</si>
  <si>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</si>
  <si>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</si>
  <si>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</si>
  <si>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</si>
  <si>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</si>
  <si>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</si>
  <si>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</si>
  <si>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</si>
  <si>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</si>
  <si>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</si>
  <si>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</si>
  <si>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</si>
  <si>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</si>
  <si>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</si>
  <si>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</si>
  <si>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</si>
  <si>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</si>
  <si>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</si>
  <si>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</si>
  <si>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</si>
  <si>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</si>
  <si>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</si>
  <si>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</si>
  <si>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</si>
  <si>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</si>
  <si>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</si>
  <si>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</si>
  <si>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</si>
  <si>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</si>
  <si>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</si>
  <si>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</si>
  <si>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</si>
  <si>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</si>
  <si>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</si>
  <si>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</si>
  <si>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</si>
  <si>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</si>
  <si>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</si>
  <si>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</si>
  <si>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</si>
  <si>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</si>
  <si>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</si>
  <si>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</si>
  <si>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</si>
  <si>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</si>
  <si>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</si>
  <si>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</si>
  <si>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</si>
  <si>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</si>
  <si>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</si>
  <si>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</si>
  <si>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</si>
  <si>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</si>
  <si>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</si>
  <si>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</si>
  <si>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</si>
  <si>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</si>
  <si>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</si>
  <si>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</si>
  <si>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</si>
  <si>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</si>
  <si>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</si>
  <si>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</si>
  <si>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</si>
  <si>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</si>
  <si>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</si>
  <si>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</si>
  <si>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</si>
  <si>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</si>
  <si>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</si>
  <si>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</si>
  <si>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</si>
  <si>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</si>
  <si>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</si>
  <si>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</si>
  <si>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</si>
  <si>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</si>
  <si>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</si>
  <si>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</si>
  <si>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</si>
  <si>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</si>
  <si>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</si>
  <si>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</si>
  <si>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</si>
  <si>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</si>
  <si>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</si>
  <si>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</si>
  <si>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</si>
  <si>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</si>
  <si>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</si>
  <si>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</si>
  <si>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</si>
  <si>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</si>
  <si>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</si>
  <si>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</si>
  <si>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</si>
  <si>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</si>
  <si>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</si>
  <si>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</si>
  <si>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</si>
  <si>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</si>
  <si>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</si>
  <si>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</si>
  <si>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</si>
  <si>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</si>
  <si>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</si>
  <si>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</si>
  <si>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</si>
  <si>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</si>
  <si>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</si>
  <si>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</si>
  <si>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</si>
  <si>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</si>
  <si>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</si>
  <si>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</si>
  <si>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</si>
  <si>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</si>
  <si>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</si>
  <si>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</si>
  <si>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</si>
  <si>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</si>
  <si>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</si>
  <si>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</si>
  <si>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</si>
  <si>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</si>
  <si>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</si>
  <si>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</si>
  <si>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</si>
  <si>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</si>
  <si>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</si>
  <si>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</si>
  <si>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</si>
  <si>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</si>
  <si>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</si>
  <si>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</si>
  <si>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</si>
  <si>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</si>
  <si>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</si>
  <si>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</si>
  <si>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</si>
  <si>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</si>
  <si>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</si>
  <si>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</si>
  <si>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</si>
  <si>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</si>
  <si>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</si>
  <si>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</si>
  <si>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</si>
  <si>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</si>
  <si>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</si>
  <si>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</si>
  <si>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</si>
  <si>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</si>
  <si>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</si>
  <si>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</si>
  <si>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</si>
  <si>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</si>
  <si>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</si>
  <si>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</si>
  <si>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</si>
  <si>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</si>
  <si>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</si>
  <si>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</si>
  <si>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</si>
  <si>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</si>
  <si>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</si>
  <si>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</si>
  <si>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</si>
  <si>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</si>
  <si>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</si>
  <si>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</si>
  <si>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</si>
  <si>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</si>
  <si>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</si>
  <si>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</si>
  <si>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</si>
  <si>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</si>
  <si>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</si>
  <si>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</si>
  <si>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</si>
  <si>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</si>
  <si>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</si>
  <si>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</si>
  <si>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</si>
  <si>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</si>
  <si>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</si>
  <si>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</si>
  <si>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</si>
  <si>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</si>
  <si>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</si>
  <si>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</si>
  <si>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</si>
  <si>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</si>
  <si>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</si>
  <si>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</si>
  <si>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</si>
  <si>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</si>
  <si>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</si>
  <si>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</si>
  <si>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</si>
  <si>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</si>
  <si>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</si>
  <si>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</si>
  <si>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</si>
  <si>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</si>
  <si>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</si>
  <si>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</si>
  <si>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</si>
  <si>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</si>
  <si>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</si>
  <si>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</si>
  <si>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</si>
  <si>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</si>
  <si>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</si>
  <si>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</si>
  <si>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</si>
  <si>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</si>
  <si>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</si>
  <si>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</si>
  <si>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</si>
  <si>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</si>
  <si>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</si>
  <si>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</si>
  <si>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</si>
  <si>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</si>
  <si>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</si>
  <si>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</si>
  <si>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</si>
  <si>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</si>
  <si>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</si>
  <si>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</si>
  <si>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</si>
  <si>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</si>
  <si>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</si>
  <si>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</si>
  <si>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</si>
  <si>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</si>
  <si>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</si>
  <si>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</si>
  <si>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</si>
  <si>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</si>
  <si>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</si>
  <si>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</si>
  <si>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</si>
  <si>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</si>
  <si>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</si>
  <si>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</si>
  <si>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</si>
  <si>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</si>
  <si>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</si>
  <si>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</si>
  <si>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</si>
  <si>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</si>
  <si>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</si>
  <si>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</si>
  <si>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</si>
  <si>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</si>
  <si>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</si>
  <si>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</si>
  <si>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</si>
  <si>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</si>
  <si>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</si>
  <si>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</si>
  <si>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</si>
  <si>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</si>
  <si>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</si>
  <si>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</si>
  <si>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</si>
  <si>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</si>
  <si>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</si>
  <si>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</si>
  <si>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</si>
  <si>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</si>
  <si>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</si>
  <si>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</si>
  <si>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</si>
  <si>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</si>
  <si>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</si>
  <si>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</si>
  <si>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</si>
  <si>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</si>
  <si>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</si>
  <si>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</si>
  <si>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</si>
  <si>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</si>
  <si>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</si>
  <si>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</si>
  <si>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</si>
  <si>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</si>
  <si>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</si>
  <si>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</si>
  <si>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</si>
  <si>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</si>
  <si>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</si>
  <si>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</si>
  <si>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</si>
  <si>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</si>
  <si>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</si>
  <si>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</si>
  <si>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</si>
  <si>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</si>
  <si>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</si>
  <si>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</si>
  <si>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</si>
  <si>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</si>
  <si>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</si>
  <si>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</si>
  <si>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</si>
  <si>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</si>
  <si>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</si>
  <si>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</si>
  <si>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</si>
  <si>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</si>
  <si>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</si>
  <si>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</si>
  <si>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</si>
  <si>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</si>
  <si>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</si>
  <si>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</si>
  <si>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</si>
  <si>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</si>
  <si>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</si>
  <si>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</si>
  <si>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</si>
  <si>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</si>
  <si>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</si>
  <si>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</si>
  <si>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</si>
  <si>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</si>
  <si>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</si>
  <si>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</si>
  <si>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</si>
  <si>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</si>
  <si>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</si>
  <si>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</si>
  <si>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</si>
  <si>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</si>
  <si>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</si>
  <si>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</si>
  <si>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</si>
  <si>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</si>
  <si>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</si>
  <si>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</si>
  <si>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</si>
  <si>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</si>
  <si>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</si>
  <si>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</si>
  <si>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</si>
  <si>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</si>
  <si>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</si>
  <si>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</si>
  <si>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</si>
  <si>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</si>
  <si>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</si>
  <si>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</si>
  <si>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</si>
  <si>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</si>
  <si>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</si>
  <si>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</si>
  <si>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</si>
  <si>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</si>
  <si>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</si>
  <si>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</si>
  <si>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</si>
  <si>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</si>
  <si>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</si>
  <si>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</si>
  <si>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</si>
  <si>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</si>
  <si>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</si>
  <si>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</si>
  <si>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</si>
  <si>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</si>
  <si>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</si>
  <si>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</si>
  <si>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</si>
  <si>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</si>
  <si>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</si>
  <si>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</si>
  <si>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</si>
  <si>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</si>
  <si>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</si>
  <si>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</si>
  <si>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</si>
  <si>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</si>
  <si>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</si>
  <si>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</si>
  <si>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</si>
  <si>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</si>
  <si>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</si>
  <si>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</si>
  <si>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</si>
  <si>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</si>
  <si>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</si>
  <si>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</si>
  <si>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</si>
  <si>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</si>
  <si>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</si>
  <si>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</si>
  <si>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</si>
  <si>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</si>
  <si>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</si>
  <si>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</si>
  <si>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</si>
  <si>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</si>
  <si>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</si>
  <si>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</si>
  <si>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</si>
  <si>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</si>
  <si>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</si>
  <si>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</si>
  <si>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</si>
  <si>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</si>
  <si>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</si>
  <si>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</si>
  <si>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</si>
  <si>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</si>
  <si>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</si>
  <si>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</si>
  <si>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</si>
  <si>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</si>
  <si>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</si>
  <si>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</si>
  <si>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</si>
  <si>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</si>
  <si>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</si>
  <si>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</si>
  <si>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</si>
  <si>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</si>
  <si>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</si>
  <si>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</si>
  <si>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</si>
  <si>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</si>
  <si>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</si>
  <si>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</si>
  <si>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</si>
  <si>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</si>
  <si>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</si>
  <si>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</si>
  <si>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</si>
  <si>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</si>
  <si>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</si>
  <si>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</si>
  <si>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</si>
  <si>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</si>
  <si>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</si>
  <si>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</si>
  <si>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</si>
  <si>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</si>
  <si>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</si>
  <si>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</si>
  <si>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</si>
  <si>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</si>
  <si>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</si>
  <si>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</si>
  <si>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</si>
  <si>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</si>
  <si>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</si>
  <si>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</si>
  <si>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</si>
  <si>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</si>
  <si>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</si>
  <si>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</si>
  <si>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</si>
  <si>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</si>
  <si>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</si>
  <si>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</si>
  <si>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</si>
  <si>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</si>
  <si>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</si>
  <si>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</si>
  <si>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</si>
  <si>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</si>
  <si>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</si>
  <si>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</si>
  <si>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</si>
  <si>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</si>
  <si>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</si>
  <si>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</si>
  <si>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</si>
  <si>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</si>
  <si>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</si>
  <si>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</si>
  <si>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</si>
  <si>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</si>
  <si>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</si>
  <si>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</si>
  <si>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</si>
  <si>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</si>
  <si>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</si>
  <si>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</si>
  <si>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</si>
  <si>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</si>
  <si>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</si>
  <si>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</si>
  <si>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</si>
  <si>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</si>
  <si>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</si>
  <si>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</si>
  <si>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</si>
  <si>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</si>
  <si>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</si>
  <si>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</si>
  <si>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</si>
  <si>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</si>
  <si>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</si>
  <si>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</si>
  <si>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</si>
  <si>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</si>
  <si>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</si>
  <si>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</si>
  <si>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</si>
  <si>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</si>
  <si>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</si>
  <si>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</si>
  <si>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</si>
  <si>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</si>
  <si>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</si>
  <si>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</si>
  <si>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</si>
  <si>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</si>
  <si>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</si>
  <si>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</si>
  <si>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</si>
  <si>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</si>
  <si>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</si>
  <si>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</si>
  <si>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</si>
  <si>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</si>
  <si>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</si>
  <si>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</si>
  <si>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</si>
  <si>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</si>
  <si>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</si>
  <si>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</si>
  <si>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</si>
  <si>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</si>
  <si>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</si>
  <si>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</si>
  <si>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</si>
  <si>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</si>
  <si>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</si>
  <si>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</si>
  <si>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</si>
  <si>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</si>
  <si>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</si>
  <si>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</si>
  <si>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</si>
  <si>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</si>
  <si>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</si>
  <si>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</si>
  <si>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</si>
  <si>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</si>
  <si>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</si>
  <si>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</si>
  <si>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</si>
  <si>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</si>
  <si>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</si>
  <si>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</si>
  <si>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</si>
  <si>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</si>
  <si>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</si>
  <si>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</si>
  <si>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</si>
  <si>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</si>
  <si>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</si>
  <si>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</si>
  <si>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</si>
  <si>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</si>
  <si>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</si>
  <si>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</si>
  <si>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</si>
  <si>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</si>
  <si>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</si>
  <si>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</si>
  <si>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</si>
  <si>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</si>
  <si>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</si>
  <si>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</si>
  <si>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</si>
  <si>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</si>
  <si>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</si>
  <si>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</si>
  <si>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</si>
  <si>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</si>
  <si>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</si>
  <si>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</si>
  <si>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</si>
  <si>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</si>
  <si>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</si>
  <si>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</si>
  <si>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</si>
  <si>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</si>
  <si>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</si>
  <si>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</si>
  <si>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</si>
  <si>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</si>
  <si>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</si>
  <si>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</si>
  <si>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</si>
  <si>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</si>
  <si>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</si>
  <si>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</si>
  <si>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</si>
  <si>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</si>
  <si>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</si>
  <si>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</si>
  <si>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</si>
  <si>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</si>
  <si>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</si>
  <si>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</si>
  <si>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</si>
  <si>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</si>
  <si>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</si>
  <si>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</si>
  <si>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</si>
  <si>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</si>
  <si>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</si>
  <si>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</si>
  <si>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</si>
  <si>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</si>
  <si>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</si>
  <si>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</si>
  <si>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</si>
  <si>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</si>
  <si>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</si>
  <si>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</si>
  <si>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</si>
  <si>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</si>
  <si>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</si>
  <si>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</si>
  <si>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</si>
  <si>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</si>
  <si>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</si>
  <si>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</si>
  <si>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</si>
  <si>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</si>
  <si>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</si>
  <si>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</si>
  <si>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</si>
  <si>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</si>
  <si>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</si>
  <si>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</si>
  <si>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</si>
  <si>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</si>
  <si>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</si>
  <si>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</si>
  <si>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</si>
  <si>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</si>
  <si>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</si>
  <si>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</si>
  <si>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</si>
  <si>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</si>
  <si>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</si>
  <si>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</si>
  <si>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</si>
  <si>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</si>
  <si>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</si>
  <si>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</si>
  <si>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</si>
  <si>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</si>
  <si>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</si>
  <si>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</si>
  <si>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</si>
  <si>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</si>
  <si>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</si>
  <si>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</si>
  <si>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</si>
  <si>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</si>
  <si>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</si>
  <si>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</si>
  <si>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</si>
  <si>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</si>
  <si>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</si>
  <si>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</si>
  <si>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</si>
  <si>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</si>
  <si>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</si>
  <si>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</si>
  <si>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</si>
  <si>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</si>
  <si>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</si>
  <si>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</si>
  <si>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</si>
  <si>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</si>
  <si>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</si>
  <si>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</si>
  <si>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</si>
  <si>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</si>
  <si>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</si>
  <si>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</si>
  <si>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</si>
  <si>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</si>
  <si>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</si>
  <si>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</si>
  <si>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</si>
  <si>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</si>
  <si>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</si>
  <si>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</si>
  <si>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</si>
  <si>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</si>
  <si>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</si>
  <si>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</si>
  <si>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</si>
  <si>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</si>
  <si>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</si>
  <si>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</si>
  <si>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</si>
  <si>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</si>
  <si>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</si>
  <si>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</si>
  <si>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</si>
  <si>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</si>
  <si>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</si>
  <si>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</si>
  <si>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</si>
  <si>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</si>
  <si>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</si>
  <si>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</si>
  <si>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</si>
  <si>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</si>
  <si>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</si>
  <si>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</si>
  <si>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</si>
  <si>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</si>
  <si>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</si>
  <si>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</si>
  <si>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</si>
  <si>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</si>
  <si>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</si>
  <si>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</si>
  <si>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</si>
  <si>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</si>
  <si>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</si>
  <si>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</si>
  <si>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</si>
  <si>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</si>
  <si>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</si>
  <si>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</si>
  <si>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</si>
  <si>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</si>
  <si>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</si>
  <si>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</si>
  <si>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</si>
  <si>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</si>
  <si>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</si>
  <si>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</si>
  <si>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</si>
  <si>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</si>
  <si>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</si>
  <si>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</si>
  <si>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</si>
  <si>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</si>
  <si>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</si>
  <si>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</si>
  <si>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</si>
  <si>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</si>
  <si>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</si>
  <si>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</si>
  <si>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</si>
  <si>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</si>
  <si>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</si>
  <si>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</si>
  <si>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</si>
  <si>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</si>
  <si>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</si>
  <si>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</si>
  <si>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</si>
  <si>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</si>
  <si>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</si>
  <si>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</si>
  <si>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</si>
  <si>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</si>
  <si>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</si>
  <si>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</si>
  <si>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</si>
  <si>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</si>
  <si>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</si>
  <si>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</si>
  <si>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</si>
  <si>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</si>
  <si>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</si>
  <si>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</si>
  <si>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</si>
  <si>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</si>
  <si>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</si>
  <si>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</si>
  <si>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</si>
  <si>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</si>
  <si>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</si>
  <si>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</si>
  <si>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</si>
  <si>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</si>
  <si>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</si>
  <si>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</si>
  <si>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</si>
  <si>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</si>
  <si>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</si>
  <si>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</si>
  <si>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</si>
  <si>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</si>
  <si>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</si>
  <si>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</si>
  <si>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</si>
  <si>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</si>
  <si>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</si>
  <si>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</si>
  <si>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</si>
  <si>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</si>
  <si>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</si>
  <si>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</si>
  <si>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</si>
  <si>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</si>
  <si>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</si>
  <si>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</si>
  <si>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</si>
  <si>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</si>
  <si>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</si>
  <si>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</si>
  <si>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</si>
  <si>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</si>
  <si>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</si>
  <si>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</si>
  <si>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</si>
  <si>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</si>
  <si>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</si>
  <si>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</si>
  <si>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</si>
  <si>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</si>
  <si>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</si>
  <si>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</si>
  <si>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</si>
  <si>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</si>
  <si>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</si>
  <si>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</si>
  <si>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</si>
  <si>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</si>
  <si>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</si>
  <si>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</si>
  <si>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</si>
  <si>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</si>
  <si>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</si>
  <si>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</si>
  <si>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</si>
  <si>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</si>
  <si>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</si>
  <si>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</si>
  <si>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</si>
  <si>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</si>
  <si>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</si>
  <si>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</si>
  <si>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</si>
  <si>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</si>
  <si>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</si>
  <si>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</si>
  <si>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</si>
  <si>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</si>
  <si>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</si>
  <si>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</si>
  <si>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</si>
  <si>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</si>
  <si>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</si>
  <si>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</si>
  <si>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</si>
  <si>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</si>
  <si>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</si>
  <si>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</si>
  <si>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</si>
  <si>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</si>
  <si>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</si>
  <si>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</si>
  <si>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</si>
  <si>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</si>
  <si>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</si>
  <si>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</si>
  <si>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</si>
  <si>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</si>
  <si>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</si>
  <si>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</si>
  <si>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</si>
  <si>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</si>
  <si>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</si>
  <si>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</si>
  <si>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</si>
  <si>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</si>
  <si>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</si>
  <si>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</si>
  <si>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</si>
  <si>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</si>
  <si>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</si>
  <si>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</si>
  <si>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</si>
  <si>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</si>
  <si>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</si>
  <si>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</si>
  <si>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</si>
  <si>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</si>
  <si>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</si>
  <si>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</si>
  <si>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</si>
  <si>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</si>
  <si>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</si>
  <si>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</si>
  <si>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</si>
  <si>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</si>
  <si>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</si>
  <si>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</si>
  <si>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</si>
  <si>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</si>
  <si>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</si>
  <si>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</si>
  <si>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</si>
  <si>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</si>
  <si>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</si>
  <si>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</si>
  <si>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</si>
  <si>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</si>
  <si>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</si>
  <si>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</si>
  <si>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</si>
  <si>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</si>
  <si>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</si>
  <si>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</si>
  <si>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</si>
  <si>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</si>
  <si>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</si>
  <si>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</si>
  <si>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</si>
  <si>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</si>
  <si>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</si>
  <si>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</si>
  <si>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</si>
  <si>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</si>
  <si>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</si>
  <si>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</si>
  <si>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</si>
  <si>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</si>
  <si>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</si>
  <si>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</si>
  <si>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</si>
  <si>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</si>
  <si>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</si>
  <si>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</si>
  <si>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</si>
  <si>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</si>
  <si>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</si>
  <si>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</si>
  <si>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</si>
  <si>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</si>
  <si>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</si>
  <si>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</si>
  <si>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</si>
  <si>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</si>
  <si>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</si>
  <si>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</si>
  <si>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</si>
  <si>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</si>
  <si>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</si>
  <si>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</si>
  <si>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</si>
  <si>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</si>
  <si>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</si>
  <si>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</si>
  <si>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</si>
  <si>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</si>
  <si>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</si>
  <si>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</si>
  <si>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</si>
  <si>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</si>
  <si>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</si>
  <si>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</si>
  <si>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</si>
  <si>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</si>
  <si>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</si>
  <si>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</si>
  <si>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</si>
  <si>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</si>
  <si>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</si>
  <si>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</si>
  <si>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</si>
  <si>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</si>
  <si>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</si>
  <si>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</si>
  <si>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</si>
  <si>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</si>
  <si>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</si>
  <si>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</si>
  <si>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</si>
  <si>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</si>
  <si>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</si>
  <si>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</si>
  <si>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</si>
  <si>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</si>
  <si>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</si>
  <si>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</si>
  <si>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</si>
  <si>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</si>
  <si>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</si>
  <si>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</si>
  <si>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</si>
  <si>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</si>
  <si>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</si>
  <si>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</si>
  <si>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</si>
  <si>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</si>
  <si>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</si>
  <si>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</si>
  <si>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</si>
  <si>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</si>
  <si>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</si>
  <si>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</si>
  <si>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</si>
  <si>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</si>
  <si>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</si>
  <si>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</si>
  <si>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</si>
  <si>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</si>
  <si>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</si>
  <si>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</si>
  <si>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</si>
  <si>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</si>
  <si>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</si>
  <si>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</si>
  <si>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</si>
  <si>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</si>
  <si>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</si>
  <si>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</si>
  <si>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</si>
  <si>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</si>
  <si>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</si>
  <si>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</si>
  <si>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</si>
  <si>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</si>
  <si>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</si>
  <si>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</si>
  <si>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</si>
  <si>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</si>
  <si>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</si>
  <si>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</si>
  <si>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</si>
  <si>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</si>
  <si>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</si>
  <si>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</si>
  <si>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</si>
  <si>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</si>
  <si>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</si>
  <si>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</si>
  <si>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</si>
  <si>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</si>
  <si>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</si>
  <si>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</si>
  <si>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</si>
  <si>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</si>
  <si>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</si>
  <si>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</si>
  <si>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</si>
  <si>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</si>
  <si>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</si>
  <si>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A/S</t>
  </si>
  <si>
    <t>https://www.nykredit.com/en-gb/investor-relations/</t>
  </si>
  <si>
    <t>Nykredit Realkredit - Capital Center Residual</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</si>
  <si>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</si>
  <si>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</si>
  <si>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</si>
  <si>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</si>
  <si>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</si>
  <si>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</si>
  <si>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</si>
  <si>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</si>
  <si>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</si>
  <si>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</si>
  <si>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</si>
  <si>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</si>
  <si>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</si>
  <si>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</si>
  <si>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</si>
  <si>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</si>
  <si>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</si>
  <si>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</si>
  <si>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</si>
  <si>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</si>
  <si>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</si>
  <si>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</si>
  <si>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</si>
  <si>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</si>
  <si>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</si>
  <si>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</si>
  <si>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</si>
  <si>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</si>
  <si>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</si>
  <si>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</si>
  <si>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</si>
  <si>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</si>
  <si>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</si>
  <si>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</si>
  <si>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</si>
  <si>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</si>
  <si>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</si>
  <si>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</si>
  <si>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</si>
  <si>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</si>
  <si>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</si>
  <si>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</si>
  <si>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</si>
  <si>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</si>
  <si>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</si>
  <si>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</si>
  <si>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</si>
  <si>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</si>
  <si>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</si>
  <si>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</si>
  <si>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</si>
  <si>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</si>
  <si>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</si>
  <si>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</si>
  <si>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</si>
  <si>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</si>
  <si>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</si>
  <si>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</si>
  <si>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</si>
  <si>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</si>
  <si>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</si>
  <si>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</si>
  <si>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</si>
  <si>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</si>
  <si>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</si>
  <si>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</si>
  <si>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</si>
  <si>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</si>
  <si>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</si>
  <si>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</si>
  <si>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</si>
  <si>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</si>
  <si>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</si>
  <si>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</si>
  <si>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</si>
  <si>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</si>
  <si>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</si>
  <si>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</si>
  <si>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</si>
  <si>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</si>
  <si>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</si>
  <si>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</si>
  <si>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</si>
  <si>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</si>
  <si>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</si>
  <si>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</si>
  <si>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</si>
  <si>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</si>
  <si>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</si>
  <si>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</si>
  <si>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</si>
  <si>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</si>
  <si>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</si>
  <si>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</si>
  <si>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</si>
  <si>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</si>
  <si>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</si>
  <si>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</si>
  <si>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</si>
  <si>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</si>
  <si>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</si>
  <si>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</si>
  <si>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</si>
  <si>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</si>
  <si>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</si>
  <si>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</si>
  <si>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</si>
  <si>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</si>
  <si>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</si>
  <si>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</si>
  <si>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</si>
  <si>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</si>
  <si>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</si>
  <si>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</si>
  <si>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</si>
  <si>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</si>
  <si>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</si>
  <si>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</si>
  <si>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</si>
  <si>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</si>
  <si>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</si>
  <si>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</si>
  <si>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</si>
  <si>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</si>
  <si>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</si>
  <si>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</si>
  <si>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</si>
  <si>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</si>
  <si>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</si>
  <si>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</si>
  <si>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</si>
  <si>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</si>
  <si>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</si>
  <si>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</si>
  <si>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</si>
  <si>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</si>
  <si>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</si>
  <si>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</si>
  <si>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</si>
  <si>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</si>
  <si>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</si>
  <si>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</si>
  <si>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</si>
  <si>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</si>
  <si>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</si>
  <si>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</si>
  <si>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</si>
  <si>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</si>
  <si>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</si>
  <si>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</si>
  <si>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</si>
  <si>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</si>
  <si>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</si>
  <si>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</si>
  <si>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</si>
  <si>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</si>
  <si>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</si>
  <si>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</si>
  <si>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</si>
  <si>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</si>
  <si>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</si>
  <si>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</si>
  <si>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</si>
  <si>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</si>
  <si>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</si>
  <si>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</si>
  <si>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</si>
  <si>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</si>
  <si>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</si>
  <si>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</si>
  <si>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</si>
  <si>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</si>
  <si>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</si>
  <si>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</si>
  <si>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</si>
  <si>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</si>
  <si>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</si>
  <si>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</si>
  <si>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</si>
  <si>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</si>
  <si>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</si>
  <si>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</si>
  <si>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</si>
  <si>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</si>
  <si>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</si>
  <si>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</si>
  <si>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</si>
  <si>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</si>
  <si>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</si>
  <si>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</si>
  <si>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</si>
  <si>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</si>
  <si>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</si>
  <si>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</si>
  <si>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</si>
  <si>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</si>
  <si>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</si>
  <si>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</si>
  <si>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</si>
  <si>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</si>
  <si>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</si>
  <si>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</si>
  <si>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</si>
  <si>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</si>
  <si>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</si>
  <si>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</si>
  <si>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</si>
  <si>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</si>
  <si>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</si>
  <si>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</si>
  <si>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</si>
  <si>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</si>
  <si>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</si>
  <si>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</si>
  <si>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</si>
  <si>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</si>
  <si>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</si>
  <si>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</si>
  <si>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</si>
  <si>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</si>
  <si>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</si>
  <si>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</si>
  <si>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</si>
  <si>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</si>
  <si>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</si>
  <si>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</si>
  <si>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</si>
  <si>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</si>
  <si>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</si>
  <si>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</si>
  <si>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</si>
  <si>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</si>
  <si>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</si>
  <si>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</si>
  <si>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</si>
  <si>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</si>
  <si>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</si>
  <si>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</si>
  <si>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</si>
  <si>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</si>
  <si>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</si>
  <si>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</si>
  <si>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</si>
  <si>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</si>
  <si>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</si>
  <si>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</si>
  <si>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</si>
  <si>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</si>
  <si>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</si>
  <si>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</si>
  <si>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</si>
  <si>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</si>
  <si>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</si>
  <si>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</si>
  <si>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</si>
  <si>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</si>
  <si>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</si>
  <si>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</si>
  <si>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</si>
  <si>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</si>
  <si>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</si>
  <si>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</si>
  <si>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</si>
  <si>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</si>
  <si>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</si>
  <si>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</si>
  <si>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</si>
  <si>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</si>
  <si>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</si>
  <si>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</si>
  <si>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</si>
  <si>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</si>
  <si>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</si>
  <si>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</si>
  <si>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</si>
  <si>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</si>
  <si>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</si>
  <si>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</si>
  <si>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Table M4d/B4d</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</si>
  <si>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</si>
  <si>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</si>
  <si>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</si>
  <si>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</si>
  <si>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</si>
  <si>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</si>
  <si>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</si>
  <si>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</si>
  <si>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</si>
  <si>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</si>
  <si>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</si>
  <si>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</si>
  <si>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</si>
  <si>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</si>
  <si>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</si>
  <si>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</si>
  <si>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</si>
  <si>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</si>
  <si>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</si>
  <si>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</si>
  <si>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</si>
  <si>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</si>
  <si>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</si>
  <si>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</si>
  <si>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</si>
  <si>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</si>
  <si>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</si>
  <si>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</si>
  <si>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</si>
  <si>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</si>
  <si>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</si>
  <si>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</si>
  <si>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</si>
  <si>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</si>
  <si>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</si>
  <si>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</si>
  <si>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</si>
  <si>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</si>
  <si>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</si>
  <si>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</si>
  <si>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</si>
  <si>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</si>
  <si>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</si>
  <si>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</si>
  <si>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</si>
  <si>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</si>
  <si>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</si>
  <si>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</si>
  <si>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</si>
  <si>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</si>
  <si>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</si>
  <si>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</si>
  <si>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</si>
  <si>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</si>
  <si>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</si>
  <si>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</si>
  <si>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</si>
  <si>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</si>
  <si>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</si>
  <si>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</si>
  <si>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</si>
  <si>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</si>
  <si>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</si>
  <si>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</si>
  <si>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</si>
  <si>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</si>
  <si>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</si>
  <si>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</si>
  <si>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</si>
  <si>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</si>
  <si>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</si>
  <si>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</si>
  <si>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</si>
  <si>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</si>
  <si>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</si>
  <si>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</si>
  <si>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</si>
  <si>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</si>
  <si>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</si>
  <si>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</si>
  <si>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</si>
  <si>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</si>
  <si>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</si>
  <si>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</si>
  <si>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</si>
  <si>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</si>
  <si>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</si>
  <si>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</si>
  <si>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</si>
  <si>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</si>
  <si>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</si>
  <si>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</si>
  <si>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</si>
  <si>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</si>
  <si>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</si>
  <si>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</si>
  <si>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</si>
  <si>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</si>
  <si>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</si>
  <si>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</si>
  <si>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</si>
  <si>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</si>
  <si>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</si>
  <si>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</si>
  <si>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</si>
  <si>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</si>
  <si>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Nykredit Realkredit A/S :: Covered Bond Label</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</si>
  <si>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</si>
  <si>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</si>
  <si>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Base Prospectur dated 12 May 2022 (nykredit.com)</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</si>
  <si>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</si>
  <si>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</si>
  <si>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</si>
  <si>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</si>
  <si>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</si>
  <si>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</si>
  <si>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</si>
  <si>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t>2022</t>
  </si>
  <si>
    <t>Cut-off Date: 31/12/22</t>
  </si>
  <si>
    <t>31 December 2022</t>
  </si>
  <si>
    <t>Q4 2022</t>
  </si>
  <si>
    <t>Reporting Date: 21/02/23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</si>
</sst>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9"/>
      <name val="Calibri"/>
      <family val="2"/>
      <scheme val="minor"/>
    </font>
    <font>
      <b/>
      <sz val="9"/>
      <name val="Calibri"/>
      <family val="2"/>
      <scheme val="minor"/>
    </font>
    <font>
      <sz val="11"/>
      <color rgb="FF000000"/>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62" fillId="0" borderId="0" applyNumberFormat="0" applyFill="0" applyBorder="0" applyAlignment="0" applyProtection="0">
      <alignment vertical="top"/>
      <protection locked="0"/>
    </xf>
  </cellStyleXfs>
  <cellXfs count="6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43" fontId="2" fillId="0" borderId="0" xfId="9" applyFont="1" applyFill="1" applyBorder="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10" applyFont="1" applyFill="1"/>
    <xf numFmtId="49" fontId="52" fillId="8" borderId="0" xfId="10" quotePrefix="1" applyNumberFormat="1" applyFont="1" applyFill="1" applyAlignment="1">
      <alignment horizontal="center" vertical="top"/>
    </xf>
    <xf numFmtId="168" fontId="42" fillId="8" borderId="0" xfId="10"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1" applyFont="1" applyFill="1" applyBorder="1" applyAlignment="1" applyProtection="1"/>
    <xf numFmtId="0" fontId="62" fillId="4" borderId="0" xfId="11" quotePrefix="1" applyFill="1" applyBorder="1" applyAlignment="1" applyProtection="1"/>
    <xf numFmtId="0" fontId="64" fillId="4" borderId="0" xfId="0" applyFont="1" applyFill="1"/>
    <xf numFmtId="0" fontId="63" fillId="4" borderId="0" xfId="11"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4"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0" borderId="32" xfId="0" applyNumberFormat="1" applyFont="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69" fontId="49" fillId="4" borderId="32" xfId="0" applyNumberFormat="1" applyFont="1" applyFill="1" applyBorder="1" applyAlignment="1">
      <alignment vertical="center" wrapText="1"/>
    </xf>
    <xf numFmtId="170" fontId="49" fillId="0"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1"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169" fontId="46" fillId="0"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9" fontId="0" fillId="0" borderId="0" xfId="0" applyNumberFormat="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9"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9"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85" fillId="0" borderId="0" xfId="0" applyFont="1" applyAlignment="1" applyProtection="1">
      <alignment horizontal="left" vertical="center" wrapText="1"/>
      <protection locked="0"/>
    </xf>
    <xf numFmtId="0" fontId="14" fillId="0" borderId="0" xfId="2" applyProtection="1">
      <protection locked="0"/>
    </xf>
    <xf numFmtId="0" fontId="84" fillId="0" borderId="0" xfId="0"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10"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0" fillId="4" borderId="0" xfId="0" applyFill="1" applyAlignment="1">
      <alignment horizontal="center" vertical="center"/>
    </xf>
    <xf numFmtId="0" fontId="0" fillId="4" borderId="32" xfId="0" applyFill="1" applyBorder="1" applyAlignment="1">
      <alignment horizontal="center" vertical="center"/>
    </xf>
    <xf numFmtId="0" fontId="50" fillId="4" borderId="0" xfId="0" applyFont="1" applyFill="1" applyAlignment="1">
      <alignment horizontal="left" vertical="center"/>
    </xf>
    <xf numFmtId="0" fontId="71" fillId="9" borderId="0" xfId="0" applyFont="1" applyFill="1" applyAlignment="1">
      <alignment horizontal="center" vertical="center" wrapText="1"/>
    </xf>
    <xf numFmtId="0" fontId="69" fillId="4"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2">
    <cellStyle name="Comma 2" xfId="3" xr:uid="{00000000-0005-0000-0000-000000000000}"/>
    <cellStyle name="Hyperlink 2" xfId="11" xr:uid="{87FAEDA2-800B-401C-8D49-979EEB06A9C5}"/>
    <cellStyle name="Komma" xfId="9" builtinId="3"/>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97D309C5-3AC1-4557-8980-695CAA1612FA}"/>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97ED6877-4405-454F-8543-27028BE39D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77D2F02D-777C-4C32-B4DC-4BAE3464760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6E7AD161-DFE7-454B-8193-BF51BE4B63B2}"/>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a:t>
          </a:r>
          <a:r>
            <a:rPr lang="da-DK" sz="1100" baseline="0">
              <a:solidFill>
                <a:schemeClr val="dk1"/>
              </a:solidFill>
              <a:effectLst/>
              <a:latin typeface="+mn-lt"/>
              <a:ea typeface="+mn-ea"/>
              <a:cs typeface="+mn-cs"/>
            </a:rPr>
            <a:t>Residual</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tx1"/>
              </a:solidFill>
              <a:latin typeface="+mn-lt"/>
              <a:ea typeface="+mn-ea"/>
              <a:cs typeface="+mn-cs"/>
            </a:rPr>
            <a:t>21/02/2023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31/12/2022</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421467A6-B636-42E1-897D-9782EE8C60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0F407C0F-A131-4DEF-845F-B9D55A347C92}"/>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a:t>
          </a:r>
          <a:r>
            <a:rPr lang="en-GB" sz="1100" baseline="0">
              <a:solidFill>
                <a:schemeClr val="dk1"/>
              </a:solidFill>
              <a:effectLst/>
              <a:latin typeface="Arial" panose="020B0604020202020204" pitchFamily="34" charset="0"/>
              <a:ea typeface="+mn-ea"/>
              <a:cs typeface="Arial" panose="020B0604020202020204" pitchFamily="34" charset="0"/>
            </a:rPr>
            <a:t>the Covered Bond Directive article 14</a:t>
          </a:r>
          <a:r>
            <a:rPr lang="en-GB" sz="1100" baseline="0">
              <a:solidFill>
                <a:schemeClr val="dk1"/>
              </a:solidFill>
              <a:effectLst/>
              <a:latin typeface="+mn-lt"/>
              <a:ea typeface="+mn-ea"/>
              <a:cs typeface="+mn-cs"/>
            </a:rPr>
            <a:t> </a:t>
          </a:r>
          <a:r>
            <a:rPr lang="en-GB" sz="1100" baseline="0">
              <a:solidFill>
                <a:schemeClr val="dk1"/>
              </a:solidFill>
              <a:latin typeface="Arial" pitchFamily="34" charset="0"/>
              <a:ea typeface="+mn-ea"/>
              <a:cs typeface="Arial" pitchFamily="34" charset="0"/>
            </a:rPr>
            <a:t>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2100B9BD-6517-4FD4-9572-DA195345741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B7086B8A-92AB-4585-9382-DA24BFC984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E92C9613-64A6-45D9-9173-00783B96F509}"/>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717738F9-E371-4FB8-82B9-8CA914355E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97389869-A3A3-4F88-B3CC-B564C01176C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166F2C25-53BD-48B9-BF83-0799663CE3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E6930A3B-9E04-47B8-BBE1-731EE88A85B2}"/>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F9636568-445B-4721-ACA9-94C2776BD5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4DFACCD2-7C14-4838-8DEB-1AF4E54BA73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597607D9-714E-4C7C-B3DA-171792B874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5EEC0498-6249-4ACF-B57C-F2268D5F940F}"/>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A8C800C8-91CC-4AE6-9167-AB70DEF74C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7BF02167-86D1-4E7A-A44A-C3ED7FD680F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5" Type="http://schemas.openxmlformats.org/officeDocument/2006/relationships/hyperlink" Target="https://www.nykredit.com/en-gb/investor-relation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47" t="s">
        <v>822</v>
      </c>
    </row>
    <row r="3" spans="1:1" x14ac:dyDescent="0.25">
      <c r="A3" s="100"/>
    </row>
    <row r="4" spans="1:1" ht="34.5" x14ac:dyDescent="0.25">
      <c r="A4" s="101" t="s">
        <v>823</v>
      </c>
    </row>
    <row r="5" spans="1:1" ht="34.5" x14ac:dyDescent="0.25">
      <c r="A5" s="101" t="s">
        <v>824</v>
      </c>
    </row>
    <row r="6" spans="1:1" ht="34.5" x14ac:dyDescent="0.25">
      <c r="A6" s="101" t="s">
        <v>825</v>
      </c>
    </row>
    <row r="7" spans="1:1" ht="17.25" x14ac:dyDescent="0.25">
      <c r="A7" s="101"/>
    </row>
    <row r="8" spans="1:1" ht="18.75" x14ac:dyDescent="0.25">
      <c r="A8" s="102" t="s">
        <v>826</v>
      </c>
    </row>
    <row r="9" spans="1:1" ht="34.5" x14ac:dyDescent="0.3">
      <c r="A9" s="111" t="s">
        <v>988</v>
      </c>
    </row>
    <row r="10" spans="1:1" ht="69" x14ac:dyDescent="0.25">
      <c r="A10" s="104" t="s">
        <v>827</v>
      </c>
    </row>
    <row r="11" spans="1:1" ht="34.5" x14ac:dyDescent="0.25">
      <c r="A11" s="104" t="s">
        <v>828</v>
      </c>
    </row>
    <row r="12" spans="1:1" ht="17.25" x14ac:dyDescent="0.25">
      <c r="A12" s="104" t="s">
        <v>829</v>
      </c>
    </row>
    <row r="13" spans="1:1" ht="17.25" x14ac:dyDescent="0.25">
      <c r="A13" s="104" t="s">
        <v>830</v>
      </c>
    </row>
    <row r="14" spans="1:1" ht="34.5" x14ac:dyDescent="0.25">
      <c r="A14" s="104" t="s">
        <v>831</v>
      </c>
    </row>
    <row r="15" spans="1:1" ht="17.25" x14ac:dyDescent="0.25">
      <c r="A15" s="104"/>
    </row>
    <row r="16" spans="1:1" ht="18.75" x14ac:dyDescent="0.25">
      <c r="A16" s="102" t="s">
        <v>832</v>
      </c>
    </row>
    <row r="17" spans="1:1" ht="17.25" x14ac:dyDescent="0.25">
      <c r="A17" s="105" t="s">
        <v>833</v>
      </c>
    </row>
    <row r="18" spans="1:1" ht="34.5" x14ac:dyDescent="0.25">
      <c r="A18" s="106" t="s">
        <v>834</v>
      </c>
    </row>
    <row r="19" spans="1:1" ht="34.5" x14ac:dyDescent="0.25">
      <c r="A19" s="106" t="s">
        <v>835</v>
      </c>
    </row>
    <row r="20" spans="1:1" ht="51.75" x14ac:dyDescent="0.25">
      <c r="A20" s="106" t="s">
        <v>836</v>
      </c>
    </row>
    <row r="21" spans="1:1" ht="86.25" x14ac:dyDescent="0.25">
      <c r="A21" s="106" t="s">
        <v>837</v>
      </c>
    </row>
    <row r="22" spans="1:1" ht="51.75" x14ac:dyDescent="0.25">
      <c r="A22" s="106" t="s">
        <v>838</v>
      </c>
    </row>
    <row r="23" spans="1:1" ht="34.5" x14ac:dyDescent="0.25">
      <c r="A23" s="106" t="s">
        <v>839</v>
      </c>
    </row>
    <row r="24" spans="1:1" ht="17.25" x14ac:dyDescent="0.25">
      <c r="A24" s="106" t="s">
        <v>840</v>
      </c>
    </row>
    <row r="25" spans="1:1" ht="17.25" x14ac:dyDescent="0.25">
      <c r="A25" s="105" t="s">
        <v>841</v>
      </c>
    </row>
    <row r="26" spans="1:1" ht="51.75" x14ac:dyDescent="0.3">
      <c r="A26" s="107" t="s">
        <v>842</v>
      </c>
    </row>
    <row r="27" spans="1:1" ht="17.25" x14ac:dyDescent="0.3">
      <c r="A27" s="107" t="s">
        <v>843</v>
      </c>
    </row>
    <row r="28" spans="1:1" ht="17.25" x14ac:dyDescent="0.25">
      <c r="A28" s="105" t="s">
        <v>844</v>
      </c>
    </row>
    <row r="29" spans="1:1" ht="34.5" x14ac:dyDescent="0.25">
      <c r="A29" s="106" t="s">
        <v>845</v>
      </c>
    </row>
    <row r="30" spans="1:1" ht="34.5" x14ac:dyDescent="0.25">
      <c r="A30" s="106" t="s">
        <v>846</v>
      </c>
    </row>
    <row r="31" spans="1:1" ht="34.5" x14ac:dyDescent="0.25">
      <c r="A31" s="106" t="s">
        <v>847</v>
      </c>
    </row>
    <row r="32" spans="1:1" ht="34.5" x14ac:dyDescent="0.25">
      <c r="A32" s="106" t="s">
        <v>848</v>
      </c>
    </row>
    <row r="33" spans="1:1" ht="17.25" x14ac:dyDescent="0.25">
      <c r="A33" s="106"/>
    </row>
    <row r="34" spans="1:1" ht="18.75" x14ac:dyDescent="0.25">
      <c r="A34" s="102" t="s">
        <v>849</v>
      </c>
    </row>
    <row r="35" spans="1:1" ht="17.25" x14ac:dyDescent="0.25">
      <c r="A35" s="105" t="s">
        <v>850</v>
      </c>
    </row>
    <row r="36" spans="1:1" ht="34.5" x14ac:dyDescent="0.25">
      <c r="A36" s="106" t="s">
        <v>851</v>
      </c>
    </row>
    <row r="37" spans="1:1" ht="34.5" x14ac:dyDescent="0.25">
      <c r="A37" s="106" t="s">
        <v>852</v>
      </c>
    </row>
    <row r="38" spans="1:1" ht="34.5" x14ac:dyDescent="0.25">
      <c r="A38" s="106" t="s">
        <v>853</v>
      </c>
    </row>
    <row r="39" spans="1:1" ht="17.25" x14ac:dyDescent="0.25">
      <c r="A39" s="106" t="s">
        <v>854</v>
      </c>
    </row>
    <row r="40" spans="1:1" ht="34.5" x14ac:dyDescent="0.25">
      <c r="A40" s="106" t="s">
        <v>855</v>
      </c>
    </row>
    <row r="41" spans="1:1" ht="17.25" x14ac:dyDescent="0.25">
      <c r="A41" s="105" t="s">
        <v>856</v>
      </c>
    </row>
    <row r="42" spans="1:1" ht="17.25" x14ac:dyDescent="0.25">
      <c r="A42" s="106" t="s">
        <v>857</v>
      </c>
    </row>
    <row r="43" spans="1:1" ht="17.25" x14ac:dyDescent="0.3">
      <c r="A43" s="107" t="s">
        <v>858</v>
      </c>
    </row>
    <row r="44" spans="1:1" ht="17.25" x14ac:dyDescent="0.25">
      <c r="A44" s="105" t="s">
        <v>859</v>
      </c>
    </row>
    <row r="45" spans="1:1" ht="34.5" x14ac:dyDescent="0.3">
      <c r="A45" s="107" t="s">
        <v>860</v>
      </c>
    </row>
    <row r="46" spans="1:1" ht="34.5" x14ac:dyDescent="0.25">
      <c r="A46" s="106" t="s">
        <v>861</v>
      </c>
    </row>
    <row r="47" spans="1:1" ht="34.5" x14ac:dyDescent="0.25">
      <c r="A47" s="106" t="s">
        <v>862</v>
      </c>
    </row>
    <row r="48" spans="1:1" ht="17.25" x14ac:dyDescent="0.25">
      <c r="A48" s="106" t="s">
        <v>863</v>
      </c>
    </row>
    <row r="49" spans="1:1" ht="17.25" x14ac:dyDescent="0.3">
      <c r="A49" s="107" t="s">
        <v>864</v>
      </c>
    </row>
    <row r="50" spans="1:1" ht="17.25" x14ac:dyDescent="0.25">
      <c r="A50" s="105" t="s">
        <v>865</v>
      </c>
    </row>
    <row r="51" spans="1:1" ht="34.5" x14ac:dyDescent="0.3">
      <c r="A51" s="107" t="s">
        <v>866</v>
      </c>
    </row>
    <row r="52" spans="1:1" ht="17.25" x14ac:dyDescent="0.25">
      <c r="A52" s="106" t="s">
        <v>867</v>
      </c>
    </row>
    <row r="53" spans="1:1" ht="34.5" x14ac:dyDescent="0.3">
      <c r="A53" s="107" t="s">
        <v>868</v>
      </c>
    </row>
    <row r="54" spans="1:1" ht="17.25" x14ac:dyDescent="0.25">
      <c r="A54" s="105" t="s">
        <v>869</v>
      </c>
    </row>
    <row r="55" spans="1:1" ht="17.25" x14ac:dyDescent="0.3">
      <c r="A55" s="107" t="s">
        <v>870</v>
      </c>
    </row>
    <row r="56" spans="1:1" ht="34.5" x14ac:dyDescent="0.25">
      <c r="A56" s="106" t="s">
        <v>871</v>
      </c>
    </row>
    <row r="57" spans="1:1" ht="17.25" x14ac:dyDescent="0.25">
      <c r="A57" s="106" t="s">
        <v>872</v>
      </c>
    </row>
    <row r="58" spans="1:1" ht="17.25" x14ac:dyDescent="0.25">
      <c r="A58" s="106" t="s">
        <v>873</v>
      </c>
    </row>
    <row r="59" spans="1:1" ht="17.25" x14ac:dyDescent="0.25">
      <c r="A59" s="105" t="s">
        <v>874</v>
      </c>
    </row>
    <row r="60" spans="1:1" ht="34.5" x14ac:dyDescent="0.25">
      <c r="A60" s="106" t="s">
        <v>875</v>
      </c>
    </row>
    <row r="61" spans="1:1" ht="17.25" x14ac:dyDescent="0.25">
      <c r="A61" s="108"/>
    </row>
    <row r="62" spans="1:1" ht="18.75" x14ac:dyDescent="0.25">
      <c r="A62" s="102" t="s">
        <v>876</v>
      </c>
    </row>
    <row r="63" spans="1:1" ht="17.25" x14ac:dyDescent="0.25">
      <c r="A63" s="105" t="s">
        <v>877</v>
      </c>
    </row>
    <row r="64" spans="1:1" ht="34.5" x14ac:dyDescent="0.25">
      <c r="A64" s="106" t="s">
        <v>878</v>
      </c>
    </row>
    <row r="65" spans="1:1" ht="17.25" x14ac:dyDescent="0.25">
      <c r="A65" s="106" t="s">
        <v>879</v>
      </c>
    </row>
    <row r="66" spans="1:1" ht="34.5" x14ac:dyDescent="0.25">
      <c r="A66" s="104" t="s">
        <v>880</v>
      </c>
    </row>
    <row r="67" spans="1:1" ht="34.5" x14ac:dyDescent="0.25">
      <c r="A67" s="104" t="s">
        <v>881</v>
      </c>
    </row>
    <row r="68" spans="1:1" ht="34.5" x14ac:dyDescent="0.25">
      <c r="A68" s="104" t="s">
        <v>882</v>
      </c>
    </row>
    <row r="69" spans="1:1" ht="17.25" x14ac:dyDescent="0.25">
      <c r="A69" s="109" t="s">
        <v>883</v>
      </c>
    </row>
    <row r="70" spans="1:1" ht="51.75" x14ac:dyDescent="0.25">
      <c r="A70" s="104" t="s">
        <v>884</v>
      </c>
    </row>
    <row r="71" spans="1:1" ht="17.25" x14ac:dyDescent="0.25">
      <c r="A71" s="104" t="s">
        <v>885</v>
      </c>
    </row>
    <row r="72" spans="1:1" ht="17.25" x14ac:dyDescent="0.25">
      <c r="A72" s="109" t="s">
        <v>886</v>
      </c>
    </row>
    <row r="73" spans="1:1" ht="17.25" x14ac:dyDescent="0.25">
      <c r="A73" s="104" t="s">
        <v>887</v>
      </c>
    </row>
    <row r="74" spans="1:1" ht="17.25" x14ac:dyDescent="0.25">
      <c r="A74" s="109" t="s">
        <v>888</v>
      </c>
    </row>
    <row r="75" spans="1:1" ht="34.5" x14ac:dyDescent="0.25">
      <c r="A75" s="104" t="s">
        <v>889</v>
      </c>
    </row>
    <row r="76" spans="1:1" ht="17.25" x14ac:dyDescent="0.25">
      <c r="A76" s="104" t="s">
        <v>890</v>
      </c>
    </row>
    <row r="77" spans="1:1" ht="51.75" x14ac:dyDescent="0.25">
      <c r="A77" s="104" t="s">
        <v>891</v>
      </c>
    </row>
    <row r="78" spans="1:1" ht="17.25" x14ac:dyDescent="0.25">
      <c r="A78" s="109" t="s">
        <v>892</v>
      </c>
    </row>
    <row r="79" spans="1:1" ht="17.25" x14ac:dyDescent="0.3">
      <c r="A79" s="103" t="s">
        <v>893</v>
      </c>
    </row>
    <row r="80" spans="1:1" ht="17.25" x14ac:dyDescent="0.25">
      <c r="A80" s="109" t="s">
        <v>894</v>
      </c>
    </row>
    <row r="81" spans="1:1" ht="34.5" x14ac:dyDescent="0.25">
      <c r="A81" s="104" t="s">
        <v>895</v>
      </c>
    </row>
    <row r="82" spans="1:1" ht="34.5" x14ac:dyDescent="0.25">
      <c r="A82" s="104" t="s">
        <v>896</v>
      </c>
    </row>
    <row r="83" spans="1:1" ht="34.5" x14ac:dyDescent="0.25">
      <c r="A83" s="104" t="s">
        <v>897</v>
      </c>
    </row>
    <row r="84" spans="1:1" ht="34.5" x14ac:dyDescent="0.25">
      <c r="A84" s="104" t="s">
        <v>898</v>
      </c>
    </row>
    <row r="85" spans="1:1" ht="34.5" x14ac:dyDescent="0.25">
      <c r="A85" s="104" t="s">
        <v>899</v>
      </c>
    </row>
    <row r="86" spans="1:1" ht="17.25" x14ac:dyDescent="0.25">
      <c r="A86" s="109" t="s">
        <v>900</v>
      </c>
    </row>
    <row r="87" spans="1:1" ht="17.25" x14ac:dyDescent="0.25">
      <c r="A87" s="104" t="s">
        <v>901</v>
      </c>
    </row>
    <row r="88" spans="1:1" ht="34.5" x14ac:dyDescent="0.25">
      <c r="A88" s="104" t="s">
        <v>902</v>
      </c>
    </row>
    <row r="89" spans="1:1" ht="17.25" x14ac:dyDescent="0.25">
      <c r="A89" s="109" t="s">
        <v>903</v>
      </c>
    </row>
    <row r="90" spans="1:1" ht="34.5" x14ac:dyDescent="0.25">
      <c r="A90" s="104" t="s">
        <v>904</v>
      </c>
    </row>
    <row r="91" spans="1:1" ht="17.25" x14ac:dyDescent="0.25">
      <c r="A91" s="109" t="s">
        <v>905</v>
      </c>
    </row>
    <row r="92" spans="1:1" ht="17.25" x14ac:dyDescent="0.3">
      <c r="A92" s="103" t="s">
        <v>906</v>
      </c>
    </row>
    <row r="93" spans="1:1" ht="17.25" x14ac:dyDescent="0.25">
      <c r="A93" s="104" t="s">
        <v>907</v>
      </c>
    </row>
    <row r="94" spans="1:1" ht="17.25" x14ac:dyDescent="0.25">
      <c r="A94" s="104"/>
    </row>
    <row r="95" spans="1:1" ht="18.75" x14ac:dyDescent="0.25">
      <c r="A95" s="102" t="s">
        <v>908</v>
      </c>
    </row>
    <row r="96" spans="1:1" ht="34.5" x14ac:dyDescent="0.3">
      <c r="A96" s="103" t="s">
        <v>909</v>
      </c>
    </row>
    <row r="97" spans="1:1" ht="17.25" x14ac:dyDescent="0.3">
      <c r="A97" s="103" t="s">
        <v>910</v>
      </c>
    </row>
    <row r="98" spans="1:1" ht="17.25" x14ac:dyDescent="0.25">
      <c r="A98" s="109" t="s">
        <v>911</v>
      </c>
    </row>
    <row r="99" spans="1:1" ht="17.25" x14ac:dyDescent="0.25">
      <c r="A99" s="101" t="s">
        <v>912</v>
      </c>
    </row>
    <row r="100" spans="1:1" ht="17.25" x14ac:dyDescent="0.25">
      <c r="A100" s="104" t="s">
        <v>913</v>
      </c>
    </row>
    <row r="101" spans="1:1" ht="17.25" x14ac:dyDescent="0.25">
      <c r="A101" s="104" t="s">
        <v>914</v>
      </c>
    </row>
    <row r="102" spans="1:1" ht="17.25" x14ac:dyDescent="0.25">
      <c r="A102" s="104" t="s">
        <v>915</v>
      </c>
    </row>
    <row r="103" spans="1:1" ht="17.25" x14ac:dyDescent="0.25">
      <c r="A103" s="104" t="s">
        <v>916</v>
      </c>
    </row>
    <row r="104" spans="1:1" ht="34.5" x14ac:dyDescent="0.25">
      <c r="A104" s="104" t="s">
        <v>917</v>
      </c>
    </row>
    <row r="105" spans="1:1" ht="17.25" x14ac:dyDescent="0.25">
      <c r="A105" s="101" t="s">
        <v>918</v>
      </c>
    </row>
    <row r="106" spans="1:1" ht="17.25" x14ac:dyDescent="0.25">
      <c r="A106" s="104" t="s">
        <v>919</v>
      </c>
    </row>
    <row r="107" spans="1:1" ht="17.25" x14ac:dyDescent="0.25">
      <c r="A107" s="104" t="s">
        <v>920</v>
      </c>
    </row>
    <row r="108" spans="1:1" ht="17.25" x14ac:dyDescent="0.25">
      <c r="A108" s="104" t="s">
        <v>921</v>
      </c>
    </row>
    <row r="109" spans="1:1" ht="17.25" x14ac:dyDescent="0.25">
      <c r="A109" s="104" t="s">
        <v>922</v>
      </c>
    </row>
    <row r="110" spans="1:1" ht="17.25" x14ac:dyDescent="0.25">
      <c r="A110" s="104" t="s">
        <v>923</v>
      </c>
    </row>
    <row r="111" spans="1:1" ht="17.25" x14ac:dyDescent="0.25">
      <c r="A111" s="104" t="s">
        <v>924</v>
      </c>
    </row>
    <row r="112" spans="1:1" ht="17.25" x14ac:dyDescent="0.25">
      <c r="A112" s="109" t="s">
        <v>925</v>
      </c>
    </row>
    <row r="113" spans="1:1" ht="17.25" x14ac:dyDescent="0.25">
      <c r="A113" s="104" t="s">
        <v>926</v>
      </c>
    </row>
    <row r="114" spans="1:1" ht="17.25" x14ac:dyDescent="0.25">
      <c r="A114" s="101" t="s">
        <v>927</v>
      </c>
    </row>
    <row r="115" spans="1:1" ht="17.25" x14ac:dyDescent="0.25">
      <c r="A115" s="104" t="s">
        <v>928</v>
      </c>
    </row>
    <row r="116" spans="1:1" ht="17.25" x14ac:dyDescent="0.25">
      <c r="A116" s="104" t="s">
        <v>929</v>
      </c>
    </row>
    <row r="117" spans="1:1" ht="17.25" x14ac:dyDescent="0.25">
      <c r="A117" s="101" t="s">
        <v>930</v>
      </c>
    </row>
    <row r="118" spans="1:1" ht="17.25" x14ac:dyDescent="0.25">
      <c r="A118" s="104" t="s">
        <v>931</v>
      </c>
    </row>
    <row r="119" spans="1:1" ht="17.25" x14ac:dyDescent="0.25">
      <c r="A119" s="104" t="s">
        <v>932</v>
      </c>
    </row>
    <row r="120" spans="1:1" ht="17.25" x14ac:dyDescent="0.25">
      <c r="A120" s="104" t="s">
        <v>933</v>
      </c>
    </row>
    <row r="121" spans="1:1" ht="17.25" x14ac:dyDescent="0.25">
      <c r="A121" s="109" t="s">
        <v>934</v>
      </c>
    </row>
    <row r="122" spans="1:1" ht="17.25" x14ac:dyDescent="0.25">
      <c r="A122" s="101" t="s">
        <v>935</v>
      </c>
    </row>
    <row r="123" spans="1:1" ht="17.25" x14ac:dyDescent="0.25">
      <c r="A123" s="101" t="s">
        <v>936</v>
      </c>
    </row>
    <row r="124" spans="1:1" ht="17.25" x14ac:dyDescent="0.25">
      <c r="A124" s="104" t="s">
        <v>937</v>
      </c>
    </row>
    <row r="125" spans="1:1" ht="17.25" x14ac:dyDescent="0.25">
      <c r="A125" s="104" t="s">
        <v>938</v>
      </c>
    </row>
    <row r="126" spans="1:1" ht="17.25" x14ac:dyDescent="0.25">
      <c r="A126" s="104" t="s">
        <v>939</v>
      </c>
    </row>
    <row r="127" spans="1:1" ht="17.25" x14ac:dyDescent="0.25">
      <c r="A127" s="104" t="s">
        <v>940</v>
      </c>
    </row>
    <row r="128" spans="1:1" ht="17.25" x14ac:dyDescent="0.25">
      <c r="A128" s="104" t="s">
        <v>941</v>
      </c>
    </row>
    <row r="129" spans="1:1" ht="17.25" x14ac:dyDescent="0.25">
      <c r="A129" s="109" t="s">
        <v>942</v>
      </c>
    </row>
    <row r="130" spans="1:1" ht="34.5" x14ac:dyDescent="0.25">
      <c r="A130" s="104" t="s">
        <v>943</v>
      </c>
    </row>
    <row r="131" spans="1:1" ht="69" x14ac:dyDescent="0.25">
      <c r="A131" s="104" t="s">
        <v>944</v>
      </c>
    </row>
    <row r="132" spans="1:1" ht="34.5" x14ac:dyDescent="0.25">
      <c r="A132" s="104" t="s">
        <v>945</v>
      </c>
    </row>
    <row r="133" spans="1:1" ht="17.25" x14ac:dyDescent="0.25">
      <c r="A133" s="109" t="s">
        <v>946</v>
      </c>
    </row>
    <row r="134" spans="1:1" ht="34.5" x14ac:dyDescent="0.25">
      <c r="A134" s="101" t="s">
        <v>947</v>
      </c>
    </row>
    <row r="135" spans="1:1" ht="17.25" x14ac:dyDescent="0.25">
      <c r="A135" s="101"/>
    </row>
    <row r="136" spans="1:1" ht="18.75" x14ac:dyDescent="0.25">
      <c r="A136" s="102" t="s">
        <v>948</v>
      </c>
    </row>
    <row r="137" spans="1:1" ht="17.25" x14ac:dyDescent="0.25">
      <c r="A137" s="104" t="s">
        <v>949</v>
      </c>
    </row>
    <row r="138" spans="1:1" ht="34.5" x14ac:dyDescent="0.25">
      <c r="A138" s="106" t="s">
        <v>950</v>
      </c>
    </row>
    <row r="139" spans="1:1" ht="34.5" x14ac:dyDescent="0.25">
      <c r="A139" s="106" t="s">
        <v>951</v>
      </c>
    </row>
    <row r="140" spans="1:1" ht="17.25" x14ac:dyDescent="0.25">
      <c r="A140" s="105" t="s">
        <v>952</v>
      </c>
    </row>
    <row r="141" spans="1:1" ht="17.25" x14ac:dyDescent="0.25">
      <c r="A141" s="110" t="s">
        <v>953</v>
      </c>
    </row>
    <row r="142" spans="1:1" ht="34.5" x14ac:dyDescent="0.3">
      <c r="A142" s="107" t="s">
        <v>954</v>
      </c>
    </row>
    <row r="143" spans="1:1" ht="17.25" x14ac:dyDescent="0.25">
      <c r="A143" s="106" t="s">
        <v>955</v>
      </c>
    </row>
    <row r="144" spans="1:1" ht="17.25" x14ac:dyDescent="0.25">
      <c r="A144" s="106" t="s">
        <v>956</v>
      </c>
    </row>
    <row r="145" spans="1:1" ht="17.25" x14ac:dyDescent="0.25">
      <c r="A145" s="110" t="s">
        <v>957</v>
      </c>
    </row>
    <row r="146" spans="1:1" ht="17.25" x14ac:dyDescent="0.25">
      <c r="A146" s="105" t="s">
        <v>958</v>
      </c>
    </row>
    <row r="147" spans="1:1" ht="17.25" x14ac:dyDescent="0.25">
      <c r="A147" s="110" t="s">
        <v>959</v>
      </c>
    </row>
    <row r="148" spans="1:1" ht="17.25" x14ac:dyDescent="0.25">
      <c r="A148" s="106" t="s">
        <v>960</v>
      </c>
    </row>
    <row r="149" spans="1:1" ht="17.25" x14ac:dyDescent="0.25">
      <c r="A149" s="106" t="s">
        <v>961</v>
      </c>
    </row>
    <row r="150" spans="1:1" ht="17.25" x14ac:dyDescent="0.25">
      <c r="A150" s="106" t="s">
        <v>962</v>
      </c>
    </row>
    <row r="151" spans="1:1" ht="34.5" x14ac:dyDescent="0.25">
      <c r="A151" s="110" t="s">
        <v>963</v>
      </c>
    </row>
    <row r="152" spans="1:1" ht="17.25" x14ac:dyDescent="0.25">
      <c r="A152" s="105" t="s">
        <v>964</v>
      </c>
    </row>
    <row r="153" spans="1:1" ht="17.25" x14ac:dyDescent="0.25">
      <c r="A153" s="106" t="s">
        <v>965</v>
      </c>
    </row>
    <row r="154" spans="1:1" ht="17.25" x14ac:dyDescent="0.25">
      <c r="A154" s="106" t="s">
        <v>966</v>
      </c>
    </row>
    <row r="155" spans="1:1" ht="17.25" x14ac:dyDescent="0.25">
      <c r="A155" s="106" t="s">
        <v>967</v>
      </c>
    </row>
    <row r="156" spans="1:1" ht="17.25" x14ac:dyDescent="0.25">
      <c r="A156" s="106" t="s">
        <v>968</v>
      </c>
    </row>
    <row r="157" spans="1:1" ht="34.5" x14ac:dyDescent="0.25">
      <c r="A157" s="106" t="s">
        <v>969</v>
      </c>
    </row>
    <row r="158" spans="1:1" ht="34.5" x14ac:dyDescent="0.25">
      <c r="A158" s="106" t="s">
        <v>970</v>
      </c>
    </row>
    <row r="159" spans="1:1" ht="17.25" x14ac:dyDescent="0.25">
      <c r="A159" s="105" t="s">
        <v>971</v>
      </c>
    </row>
    <row r="160" spans="1:1" ht="34.5" x14ac:dyDescent="0.25">
      <c r="A160" s="106" t="s">
        <v>972</v>
      </c>
    </row>
    <row r="161" spans="1:1" ht="34.5" x14ac:dyDescent="0.25">
      <c r="A161" s="106" t="s">
        <v>973</v>
      </c>
    </row>
    <row r="162" spans="1:1" ht="17.25" x14ac:dyDescent="0.25">
      <c r="A162" s="106" t="s">
        <v>974</v>
      </c>
    </row>
    <row r="163" spans="1:1" ht="17.25" x14ac:dyDescent="0.25">
      <c r="A163" s="105" t="s">
        <v>975</v>
      </c>
    </row>
    <row r="164" spans="1:1" ht="34.5" x14ac:dyDescent="0.3">
      <c r="A164" s="112" t="s">
        <v>989</v>
      </c>
    </row>
    <row r="165" spans="1:1" ht="34.5" x14ac:dyDescent="0.25">
      <c r="A165" s="106" t="s">
        <v>976</v>
      </c>
    </row>
    <row r="166" spans="1:1" ht="17.25" x14ac:dyDescent="0.25">
      <c r="A166" s="105" t="s">
        <v>977</v>
      </c>
    </row>
    <row r="167" spans="1:1" ht="17.25" x14ac:dyDescent="0.25">
      <c r="A167" s="106" t="s">
        <v>978</v>
      </c>
    </row>
    <row r="168" spans="1:1" ht="17.25" x14ac:dyDescent="0.25">
      <c r="A168" s="105" t="s">
        <v>979</v>
      </c>
    </row>
    <row r="169" spans="1:1" ht="17.25" x14ac:dyDescent="0.3">
      <c r="A169" s="107" t="s">
        <v>980</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D7F7D-753A-47A0-87AE-0F0EEF402576}">
  <sheetPr>
    <tabColor rgb="FF243386"/>
    <pageSetUpPr fitToPage="1"/>
  </sheetPr>
  <dimension ref="B1:F46"/>
  <sheetViews>
    <sheetView zoomScale="85" zoomScaleNormal="85" workbookViewId="0">
      <selection activeCell="C10" sqref="C10:C42"/>
    </sheetView>
  </sheetViews>
  <sheetFormatPr defaultColWidth="15.85546875" defaultRowHeight="15" x14ac:dyDescent="0.25"/>
  <cols>
    <col min="1" max="1" width="3.42578125" style="375" customWidth="1"/>
    <col min="2" max="2" width="68.42578125" style="375" bestFit="1" customWidth="1"/>
    <col min="3" max="6" width="15.7109375" style="375" bestFit="1" customWidth="1"/>
    <col min="7" max="7" width="5.140625" style="375" customWidth="1"/>
    <col min="8" max="16384" width="15.85546875" style="375"/>
  </cols>
  <sheetData>
    <row r="1" spans="2:6" ht="12" customHeight="1" x14ac:dyDescent="0.25"/>
    <row r="2" spans="2:6" ht="12" customHeight="1" x14ac:dyDescent="0.25"/>
    <row r="3" spans="2:6" ht="12" customHeight="1" x14ac:dyDescent="0.25"/>
    <row r="4" spans="2:6" ht="36" customHeight="1" x14ac:dyDescent="0.25">
      <c r="B4" s="396" t="s">
        <v>2495</v>
      </c>
      <c r="C4" s="616"/>
      <c r="D4" s="616"/>
    </row>
    <row r="5" spans="2:6" ht="15.75" x14ac:dyDescent="0.25">
      <c r="B5" s="397" t="s">
        <v>2496</v>
      </c>
      <c r="C5" s="398"/>
      <c r="D5" s="398"/>
      <c r="E5" s="398"/>
      <c r="F5" s="398"/>
    </row>
    <row r="6" spans="2:6" ht="3.75" customHeight="1" x14ac:dyDescent="0.25">
      <c r="B6" s="399"/>
      <c r="C6" s="400"/>
      <c r="D6" s="400"/>
      <c r="E6" s="400"/>
      <c r="F6" s="400"/>
    </row>
    <row r="7" spans="2:6" ht="3" customHeight="1" x14ac:dyDescent="0.25">
      <c r="B7" s="399"/>
    </row>
    <row r="8" spans="2:6" ht="3.75" customHeight="1" x14ac:dyDescent="0.25"/>
    <row r="9" spans="2:6" x14ac:dyDescent="0.25">
      <c r="B9" s="401" t="s">
        <v>2497</v>
      </c>
      <c r="C9" s="402" t="s">
        <v>2777</v>
      </c>
      <c r="D9" s="402"/>
      <c r="E9" s="402"/>
      <c r="F9" s="402"/>
    </row>
    <row r="10" spans="2:6" x14ac:dyDescent="0.25">
      <c r="B10" s="403" t="s">
        <v>2498</v>
      </c>
      <c r="C10" s="404">
        <v>1600131.2192052901</v>
      </c>
      <c r="D10" s="405"/>
      <c r="E10" s="405"/>
      <c r="F10" s="405"/>
    </row>
    <row r="11" spans="2:6" x14ac:dyDescent="0.25">
      <c r="B11" s="403" t="s">
        <v>2499</v>
      </c>
      <c r="C11" s="404">
        <v>1292118.62074941</v>
      </c>
      <c r="D11" s="405"/>
      <c r="E11" s="405"/>
      <c r="F11" s="405"/>
    </row>
    <row r="12" spans="2:6" x14ac:dyDescent="0.25">
      <c r="B12" s="406" t="s">
        <v>2500</v>
      </c>
      <c r="C12" s="407">
        <v>1292118.62074941</v>
      </c>
      <c r="D12" s="408"/>
      <c r="E12" s="408"/>
      <c r="F12" s="408"/>
    </row>
    <row r="13" spans="2:6" x14ac:dyDescent="0.25">
      <c r="B13" s="409" t="s">
        <v>2501</v>
      </c>
      <c r="C13" s="410">
        <v>0.20100000000000001</v>
      </c>
      <c r="D13" s="410"/>
      <c r="E13" s="410"/>
      <c r="F13" s="410"/>
    </row>
    <row r="14" spans="2:6" x14ac:dyDescent="0.25">
      <c r="B14" s="403" t="s">
        <v>2502</v>
      </c>
      <c r="C14" s="411">
        <v>0.22500000000000001</v>
      </c>
      <c r="D14" s="411"/>
      <c r="E14" s="411"/>
      <c r="F14" s="411"/>
    </row>
    <row r="15" spans="2:6" x14ac:dyDescent="0.25">
      <c r="B15" s="403" t="s">
        <v>2503</v>
      </c>
      <c r="C15" s="404">
        <v>1254266.92062835</v>
      </c>
      <c r="D15" s="405"/>
      <c r="E15" s="405"/>
      <c r="F15" s="405"/>
    </row>
    <row r="16" spans="2:6" x14ac:dyDescent="0.25">
      <c r="B16" s="403" t="s">
        <v>2504</v>
      </c>
      <c r="C16" s="404">
        <v>51641.071835769995</v>
      </c>
      <c r="D16" s="405"/>
      <c r="E16" s="405"/>
      <c r="F16" s="405"/>
    </row>
    <row r="17" spans="2:6" x14ac:dyDescent="0.25">
      <c r="B17" s="412" t="s">
        <v>2505</v>
      </c>
      <c r="C17" s="404">
        <v>692.20980683000016</v>
      </c>
      <c r="D17" s="405"/>
      <c r="E17" s="405"/>
      <c r="F17" s="405"/>
    </row>
    <row r="18" spans="2:6" x14ac:dyDescent="0.25">
      <c r="B18" s="413" t="s">
        <v>2506</v>
      </c>
      <c r="C18" s="414">
        <v>36654</v>
      </c>
      <c r="D18" s="415"/>
      <c r="E18" s="415"/>
      <c r="F18" s="415"/>
    </row>
    <row r="19" spans="2:6" x14ac:dyDescent="0.25">
      <c r="B19" s="416" t="s">
        <v>2507</v>
      </c>
      <c r="C19" s="414">
        <v>-80.024249799999993</v>
      </c>
      <c r="D19" s="415"/>
      <c r="E19" s="415"/>
      <c r="F19" s="415"/>
    </row>
    <row r="20" spans="2:6" x14ac:dyDescent="0.25">
      <c r="B20" s="403" t="s">
        <v>2508</v>
      </c>
      <c r="C20" s="404">
        <v>8.7552419199999996</v>
      </c>
      <c r="D20" s="405"/>
      <c r="E20" s="405"/>
      <c r="F20" s="405"/>
    </row>
    <row r="21" spans="2:6" ht="9.75" customHeight="1" x14ac:dyDescent="0.25">
      <c r="B21" s="399"/>
      <c r="C21" s="400"/>
      <c r="D21" s="400"/>
      <c r="E21" s="400"/>
      <c r="F21" s="400"/>
    </row>
    <row r="22" spans="2:6" ht="15.75" x14ac:dyDescent="0.25">
      <c r="B22" s="417"/>
      <c r="C22" s="400"/>
      <c r="D22" s="400"/>
      <c r="E22" s="400"/>
      <c r="F22" s="400"/>
    </row>
    <row r="23" spans="2:6" x14ac:dyDescent="0.25">
      <c r="B23" s="418" t="s">
        <v>2509</v>
      </c>
      <c r="C23" s="419"/>
      <c r="D23" s="419"/>
      <c r="E23" s="419"/>
      <c r="F23" s="419"/>
    </row>
    <row r="24" spans="2:6" x14ac:dyDescent="0.25">
      <c r="B24" s="420" t="s">
        <v>2510</v>
      </c>
      <c r="C24" s="421">
        <v>1254266.92062835</v>
      </c>
      <c r="D24" s="422"/>
      <c r="E24" s="422"/>
      <c r="F24" s="422"/>
    </row>
    <row r="25" spans="2:6" x14ac:dyDescent="0.25">
      <c r="B25" s="418" t="s">
        <v>2511</v>
      </c>
      <c r="C25" s="418"/>
      <c r="D25" s="419"/>
      <c r="E25" s="419"/>
      <c r="F25" s="419"/>
    </row>
    <row r="26" spans="2:6" ht="3" customHeight="1" x14ac:dyDescent="0.25">
      <c r="B26" s="423"/>
      <c r="C26" s="424"/>
      <c r="D26" s="419"/>
      <c r="E26" s="419"/>
      <c r="F26" s="419"/>
    </row>
    <row r="27" spans="2:6" x14ac:dyDescent="0.25">
      <c r="B27" s="406" t="s">
        <v>2512</v>
      </c>
      <c r="C27" s="425"/>
      <c r="D27" s="412"/>
      <c r="E27" s="412"/>
      <c r="F27" s="412"/>
    </row>
    <row r="28" spans="2:6" x14ac:dyDescent="0.25">
      <c r="B28" s="426" t="s">
        <v>2513</v>
      </c>
      <c r="C28" s="427">
        <v>1.2784108450759888</v>
      </c>
      <c r="D28" s="428"/>
      <c r="E28" s="428"/>
      <c r="F28" s="429"/>
    </row>
    <row r="29" spans="2:6" x14ac:dyDescent="0.25">
      <c r="B29" s="426" t="s">
        <v>2514</v>
      </c>
      <c r="C29" s="427">
        <v>19.247327082402247</v>
      </c>
      <c r="D29" s="429"/>
      <c r="E29" s="429"/>
      <c r="F29" s="429"/>
    </row>
    <row r="30" spans="2:6" x14ac:dyDescent="0.25">
      <c r="B30" s="426" t="s">
        <v>2515</v>
      </c>
      <c r="C30" s="427">
        <v>1233.7411827008716</v>
      </c>
      <c r="D30" s="429"/>
      <c r="E30" s="429"/>
      <c r="F30" s="429"/>
    </row>
    <row r="31" spans="2:6" x14ac:dyDescent="0.25">
      <c r="B31" s="406" t="s">
        <v>2516</v>
      </c>
      <c r="C31" s="430"/>
      <c r="D31" s="431"/>
      <c r="E31" s="431"/>
      <c r="F31" s="431"/>
    </row>
    <row r="32" spans="2:6" x14ac:dyDescent="0.25">
      <c r="B32" s="426" t="s">
        <v>2517</v>
      </c>
      <c r="C32" s="427">
        <v>1188.0518174957563</v>
      </c>
      <c r="D32" s="429"/>
      <c r="E32" s="429"/>
      <c r="F32" s="429"/>
    </row>
    <row r="33" spans="2:6" x14ac:dyDescent="0.25">
      <c r="B33" s="426" t="s">
        <v>2518</v>
      </c>
      <c r="C33" s="427">
        <v>35.331950329445149</v>
      </c>
      <c r="D33" s="429"/>
      <c r="E33" s="429"/>
      <c r="F33" s="429"/>
    </row>
    <row r="34" spans="2:6" x14ac:dyDescent="0.25">
      <c r="B34" s="426" t="s">
        <v>2519</v>
      </c>
      <c r="C34" s="432">
        <v>0</v>
      </c>
      <c r="D34" s="433"/>
      <c r="E34" s="433"/>
      <c r="F34" s="433"/>
    </row>
    <row r="35" spans="2:6" x14ac:dyDescent="0.25">
      <c r="B35" s="426" t="s">
        <v>2520</v>
      </c>
      <c r="C35" s="434">
        <v>30.883152803148665</v>
      </c>
      <c r="D35" s="433"/>
      <c r="E35" s="433"/>
      <c r="F35" s="433"/>
    </row>
    <row r="36" spans="2:6" x14ac:dyDescent="0.25">
      <c r="B36" s="406" t="s">
        <v>2521</v>
      </c>
      <c r="C36" s="435"/>
      <c r="D36" s="431"/>
      <c r="E36" s="431"/>
      <c r="F36" s="431"/>
    </row>
    <row r="37" spans="2:6" ht="30" x14ac:dyDescent="0.25">
      <c r="B37" s="426" t="s">
        <v>2522</v>
      </c>
      <c r="C37" s="427">
        <v>950.1079174545747</v>
      </c>
      <c r="D37" s="429"/>
      <c r="E37" s="429"/>
      <c r="F37" s="429"/>
    </row>
    <row r="38" spans="2:6" ht="30" x14ac:dyDescent="0.25">
      <c r="B38" s="426" t="s">
        <v>2523</v>
      </c>
      <c r="C38" s="427">
        <v>232.76922261209756</v>
      </c>
      <c r="D38" s="429"/>
      <c r="E38" s="429"/>
      <c r="F38" s="429"/>
    </row>
    <row r="39" spans="2:6" x14ac:dyDescent="0.25">
      <c r="B39" s="426" t="s">
        <v>2524</v>
      </c>
      <c r="C39" s="427">
        <v>71.389780561677696</v>
      </c>
      <c r="D39" s="429"/>
      <c r="E39" s="429"/>
      <c r="F39" s="429"/>
    </row>
    <row r="40" spans="2:6" x14ac:dyDescent="0.25">
      <c r="B40" s="406" t="s">
        <v>2525</v>
      </c>
      <c r="C40" s="436"/>
      <c r="D40" s="437"/>
      <c r="E40" s="437"/>
      <c r="F40" s="437"/>
    </row>
    <row r="41" spans="2:6" x14ac:dyDescent="0.25">
      <c r="B41" s="403" t="s">
        <v>2526</v>
      </c>
      <c r="C41" s="438">
        <v>17.652999999999999</v>
      </c>
      <c r="D41" s="439"/>
      <c r="E41" s="439"/>
      <c r="F41" s="440"/>
    </row>
    <row r="42" spans="2:6" ht="30" x14ac:dyDescent="0.25">
      <c r="B42" s="412" t="s">
        <v>2527</v>
      </c>
      <c r="C42" s="441">
        <v>5.9189999999999996</v>
      </c>
      <c r="D42" s="442"/>
      <c r="E42" s="442"/>
      <c r="F42" s="442"/>
    </row>
    <row r="46" spans="2:6" x14ac:dyDescent="0.25">
      <c r="F46" s="443" t="s">
        <v>2528</v>
      </c>
    </row>
  </sheetData>
  <mergeCells count="1">
    <mergeCell ref="C4:D4"/>
  </mergeCells>
  <hyperlinks>
    <hyperlink ref="F46" location="Contents!A1" display="To Contents" xr:uid="{7E852D1B-5E18-4CB2-95F0-EF7B90ABB421}"/>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25C3-20D6-489E-800E-27FAD7C6965A}">
  <sheetPr>
    <tabColor rgb="FF243386"/>
    <pageSetUpPr fitToPage="1"/>
  </sheetPr>
  <dimension ref="A3:K131"/>
  <sheetViews>
    <sheetView view="pageBreakPreview" zoomScale="80" zoomScaleNormal="85" zoomScaleSheetLayoutView="80" workbookViewId="0">
      <selection activeCell="C79" sqref="C79:E82"/>
    </sheetView>
  </sheetViews>
  <sheetFormatPr defaultColWidth="9.140625" defaultRowHeight="15" x14ac:dyDescent="0.25"/>
  <cols>
    <col min="1" max="1" width="3.28515625" style="375" customWidth="1"/>
    <col min="2" max="2" width="60.85546875" style="375" customWidth="1"/>
    <col min="3" max="3" width="21.5703125" style="375" customWidth="1"/>
    <col min="4" max="4" width="19.42578125" style="375" customWidth="1"/>
    <col min="5" max="5" width="17.7109375" style="375" customWidth="1"/>
    <col min="6" max="6" width="18.140625" style="375" bestFit="1" customWidth="1"/>
    <col min="7" max="7" width="10.7109375" style="375" customWidth="1"/>
    <col min="8" max="8" width="13.7109375" style="375" bestFit="1" customWidth="1"/>
    <col min="9" max="9" width="10.85546875" style="375" customWidth="1"/>
    <col min="10" max="10" width="5.5703125" style="375" bestFit="1" customWidth="1"/>
    <col min="11" max="11" width="9.28515625" style="375" bestFit="1" customWidth="1"/>
    <col min="12" max="12" width="8.85546875" style="375" customWidth="1"/>
    <col min="13" max="16384" width="9.140625" style="375"/>
  </cols>
  <sheetData>
    <row r="3" spans="2:9" ht="12" customHeight="1" x14ac:dyDescent="0.25"/>
    <row r="4" spans="2:9" ht="36" x14ac:dyDescent="0.25">
      <c r="B4" s="396" t="s">
        <v>2529</v>
      </c>
      <c r="C4" s="396"/>
      <c r="D4" s="396"/>
      <c r="E4" s="396"/>
      <c r="F4" s="396"/>
      <c r="G4" s="396"/>
      <c r="H4" s="396"/>
      <c r="I4" s="396"/>
    </row>
    <row r="5" spans="2:9" ht="4.5" customHeight="1" x14ac:dyDescent="0.25">
      <c r="B5" s="622"/>
      <c r="C5" s="622"/>
      <c r="D5" s="622"/>
      <c r="E5" s="622"/>
      <c r="F5" s="622"/>
      <c r="G5" s="622"/>
      <c r="H5" s="622"/>
      <c r="I5" s="622"/>
    </row>
    <row r="6" spans="2:9" ht="5.25" customHeight="1" x14ac:dyDescent="0.25">
      <c r="B6" s="444"/>
      <c r="C6" s="444"/>
      <c r="D6" s="444"/>
      <c r="E6" s="444"/>
      <c r="F6" s="444"/>
      <c r="G6" s="444"/>
      <c r="H6" s="444"/>
      <c r="I6" s="444"/>
    </row>
    <row r="7" spans="2:9" ht="30.75" customHeight="1" x14ac:dyDescent="0.25">
      <c r="B7" s="445" t="s">
        <v>2530</v>
      </c>
      <c r="C7" s="446"/>
      <c r="D7" s="446"/>
      <c r="E7" s="446"/>
      <c r="F7" s="446" t="str">
        <f>'D. General Issuer Details'!C9</f>
        <v>Q4 2022</v>
      </c>
      <c r="G7" s="446"/>
      <c r="H7" s="446"/>
      <c r="I7" s="446"/>
    </row>
    <row r="8" spans="2:9" x14ac:dyDescent="0.25">
      <c r="B8" s="447" t="s">
        <v>2531</v>
      </c>
      <c r="F8" s="404">
        <f>F10+F13</f>
        <v>101698.22086911007</v>
      </c>
      <c r="G8" s="405"/>
      <c r="H8" s="405"/>
      <c r="I8" s="448"/>
    </row>
    <row r="9" spans="2:9" x14ac:dyDescent="0.25">
      <c r="B9" s="449" t="s">
        <v>2532</v>
      </c>
      <c r="F9" s="450">
        <v>1</v>
      </c>
      <c r="G9" s="405"/>
      <c r="H9" s="405"/>
      <c r="I9" s="448"/>
    </row>
    <row r="10" spans="2:9" x14ac:dyDescent="0.25">
      <c r="B10" s="447" t="s">
        <v>2533</v>
      </c>
      <c r="F10" s="451">
        <f>'A. HTT General'!C56</f>
        <v>32648.403391680109</v>
      </c>
      <c r="G10" s="452"/>
      <c r="H10" s="452"/>
      <c r="I10" s="453"/>
    </row>
    <row r="11" spans="2:9" x14ac:dyDescent="0.25">
      <c r="B11" s="447" t="s">
        <v>2534</v>
      </c>
      <c r="C11" s="447" t="s">
        <v>130</v>
      </c>
      <c r="D11" s="447"/>
      <c r="E11" s="447"/>
      <c r="F11" s="454">
        <f>F10/F13</f>
        <v>0.47282389127750796</v>
      </c>
      <c r="G11" s="453"/>
      <c r="H11" s="453"/>
      <c r="I11" s="453"/>
    </row>
    <row r="12" spans="2:9" x14ac:dyDescent="0.25">
      <c r="B12" s="455"/>
      <c r="C12" s="456" t="s">
        <v>2535</v>
      </c>
      <c r="D12" s="456"/>
      <c r="E12" s="456"/>
      <c r="F12" s="457">
        <v>0.08</v>
      </c>
      <c r="G12" s="457"/>
      <c r="H12" s="457"/>
      <c r="I12" s="458"/>
    </row>
    <row r="13" spans="2:9" x14ac:dyDescent="0.25">
      <c r="B13" s="447" t="s">
        <v>2536</v>
      </c>
      <c r="F13" s="459">
        <f>'D. Table 1-3 - Lending'!I26</f>
        <v>69049.817477429955</v>
      </c>
      <c r="G13" s="448"/>
      <c r="H13" s="448"/>
      <c r="I13" s="448"/>
    </row>
    <row r="14" spans="2:9" x14ac:dyDescent="0.25">
      <c r="C14" s="447" t="s">
        <v>2537</v>
      </c>
      <c r="D14" s="447"/>
      <c r="E14" s="447"/>
      <c r="F14" s="459">
        <v>0</v>
      </c>
      <c r="G14" s="448"/>
      <c r="H14" s="448"/>
      <c r="I14" s="448"/>
    </row>
    <row r="15" spans="2:9" x14ac:dyDescent="0.25">
      <c r="B15" s="447" t="s">
        <v>2538</v>
      </c>
      <c r="F15" s="460">
        <v>0</v>
      </c>
      <c r="G15" s="448"/>
      <c r="H15" s="448"/>
      <c r="I15" s="448"/>
    </row>
    <row r="16" spans="2:9" x14ac:dyDescent="0.25">
      <c r="B16" s="447" t="s">
        <v>2539</v>
      </c>
      <c r="F16" s="459">
        <v>0</v>
      </c>
      <c r="G16" s="448"/>
      <c r="H16" s="448"/>
      <c r="I16" s="448"/>
    </row>
    <row r="17" spans="1:9" x14ac:dyDescent="0.25">
      <c r="A17" s="432"/>
      <c r="B17" s="461" t="s">
        <v>2540</v>
      </c>
      <c r="C17" s="432"/>
      <c r="F17" s="459">
        <v>0</v>
      </c>
      <c r="G17" s="448"/>
      <c r="H17" s="448"/>
      <c r="I17" s="448"/>
    </row>
    <row r="18" spans="1:9" x14ac:dyDescent="0.25">
      <c r="A18" s="432"/>
      <c r="B18" s="461" t="s">
        <v>2541</v>
      </c>
      <c r="C18" s="432"/>
      <c r="D18" s="462"/>
      <c r="E18" s="462"/>
      <c r="F18" s="463">
        <v>3092.9231244562275</v>
      </c>
      <c r="G18" s="464"/>
      <c r="H18" s="465"/>
      <c r="I18" s="465"/>
    </row>
    <row r="19" spans="1:9" x14ac:dyDescent="0.25">
      <c r="A19" s="432"/>
      <c r="B19" s="461" t="s">
        <v>2542</v>
      </c>
      <c r="C19" s="432"/>
      <c r="D19" s="462"/>
      <c r="E19" s="462"/>
      <c r="F19" s="463">
        <v>13434.298931248704</v>
      </c>
      <c r="G19" s="464"/>
      <c r="H19" s="465"/>
      <c r="I19" s="465"/>
    </row>
    <row r="20" spans="1:9" x14ac:dyDescent="0.25">
      <c r="A20" s="432"/>
      <c r="B20" s="461" t="s">
        <v>2543</v>
      </c>
      <c r="C20" s="432"/>
      <c r="D20" s="462"/>
      <c r="E20" s="462"/>
      <c r="F20" s="466">
        <f>F10-F19</f>
        <v>19214.104460431405</v>
      </c>
      <c r="G20" s="464"/>
      <c r="H20" s="465"/>
      <c r="I20" s="465"/>
    </row>
    <row r="21" spans="1:9" x14ac:dyDescent="0.25">
      <c r="A21" s="432"/>
      <c r="B21" s="467"/>
      <c r="C21" s="432"/>
      <c r="D21" s="462"/>
      <c r="E21" s="462"/>
      <c r="F21" s="464"/>
      <c r="G21" s="464"/>
      <c r="H21" s="465"/>
      <c r="I21" s="465"/>
    </row>
    <row r="22" spans="1:9" x14ac:dyDescent="0.25">
      <c r="A22" s="432"/>
      <c r="B22" s="468" t="s">
        <v>2544</v>
      </c>
      <c r="C22" s="469"/>
      <c r="D22" s="470"/>
      <c r="E22" s="470"/>
      <c r="F22" s="471" t="s">
        <v>2545</v>
      </c>
      <c r="G22" s="471"/>
      <c r="H22" s="472"/>
      <c r="I22" s="472"/>
    </row>
    <row r="23" spans="1:9" ht="7.5" customHeight="1" x14ac:dyDescent="0.25"/>
    <row r="24" spans="1:9" ht="18" x14ac:dyDescent="0.25">
      <c r="B24" s="396" t="s">
        <v>2546</v>
      </c>
      <c r="C24" s="396"/>
      <c r="D24" s="396"/>
      <c r="E24" s="396"/>
      <c r="F24" s="396"/>
      <c r="G24" s="396"/>
      <c r="H24" s="396"/>
      <c r="I24" s="396"/>
    </row>
    <row r="25" spans="1:9" ht="5.25" customHeight="1" x14ac:dyDescent="0.25">
      <c r="B25" s="444"/>
      <c r="C25" s="444"/>
      <c r="D25" s="444"/>
      <c r="E25" s="444"/>
      <c r="F25" s="444"/>
      <c r="G25" s="444"/>
      <c r="H25" s="444"/>
      <c r="I25" s="444"/>
    </row>
    <row r="26" spans="1:9" ht="32.25" customHeight="1" x14ac:dyDescent="0.25">
      <c r="B26" s="445" t="s">
        <v>2530</v>
      </c>
      <c r="C26" s="446"/>
      <c r="D26" s="446"/>
      <c r="E26" s="446"/>
      <c r="F26" s="446" t="str">
        <f>+F7</f>
        <v>Q4 2022</v>
      </c>
      <c r="G26" s="446"/>
      <c r="H26" s="446"/>
      <c r="I26" s="446"/>
    </row>
    <row r="27" spans="1:9" x14ac:dyDescent="0.25">
      <c r="B27" s="447" t="s">
        <v>2536</v>
      </c>
      <c r="F27" s="459">
        <f>F13</f>
        <v>69049.817477429955</v>
      </c>
      <c r="G27" s="473"/>
      <c r="H27" s="473"/>
      <c r="I27" s="400"/>
    </row>
    <row r="28" spans="1:9" x14ac:dyDescent="0.25">
      <c r="B28" s="447" t="s">
        <v>2547</v>
      </c>
      <c r="F28" s="466">
        <v>69481</v>
      </c>
      <c r="G28" s="473"/>
      <c r="H28" s="473"/>
      <c r="I28" s="400"/>
    </row>
    <row r="29" spans="1:9" x14ac:dyDescent="0.25">
      <c r="B29" s="461" t="s">
        <v>2548</v>
      </c>
      <c r="C29" s="449" t="s">
        <v>2549</v>
      </c>
      <c r="D29" s="461"/>
      <c r="E29" s="461"/>
      <c r="F29" s="459">
        <v>0</v>
      </c>
      <c r="G29" s="474"/>
      <c r="H29" s="474"/>
      <c r="I29" s="475"/>
    </row>
    <row r="30" spans="1:9" x14ac:dyDescent="0.25">
      <c r="B30" s="432"/>
      <c r="C30" s="461" t="s">
        <v>2550</v>
      </c>
      <c r="D30" s="461"/>
      <c r="E30" s="461"/>
      <c r="F30" s="476">
        <v>0</v>
      </c>
      <c r="G30" s="477"/>
      <c r="H30" s="477"/>
      <c r="I30" s="477"/>
    </row>
    <row r="31" spans="1:9" x14ac:dyDescent="0.25">
      <c r="B31" s="432"/>
      <c r="C31" s="461" t="s">
        <v>2551</v>
      </c>
      <c r="D31" s="461"/>
      <c r="E31" s="461"/>
      <c r="F31" s="478"/>
      <c r="G31" s="479"/>
      <c r="H31" s="479"/>
      <c r="I31" s="479"/>
    </row>
    <row r="32" spans="1:9" x14ac:dyDescent="0.25">
      <c r="B32" s="432"/>
      <c r="C32" s="461" t="s">
        <v>2552</v>
      </c>
      <c r="D32" s="461"/>
      <c r="E32" s="461"/>
      <c r="F32" s="466">
        <v>0</v>
      </c>
      <c r="G32" s="479"/>
      <c r="H32" s="479"/>
      <c r="I32" s="479"/>
    </row>
    <row r="33" spans="2:9" x14ac:dyDescent="0.25">
      <c r="B33" s="432"/>
      <c r="C33" s="461" t="s">
        <v>2553</v>
      </c>
      <c r="D33" s="461"/>
      <c r="E33" s="461"/>
      <c r="F33" s="466">
        <v>3.4376261000000001</v>
      </c>
      <c r="G33" s="479"/>
      <c r="H33" s="479"/>
      <c r="I33" s="479"/>
    </row>
    <row r="34" spans="2:9" x14ac:dyDescent="0.25">
      <c r="B34" s="432"/>
      <c r="C34" s="461" t="s">
        <v>2554</v>
      </c>
      <c r="D34" s="461"/>
      <c r="E34" s="461"/>
      <c r="F34" s="466">
        <v>40.721382089999999</v>
      </c>
      <c r="G34" s="479"/>
      <c r="H34" s="479"/>
      <c r="I34" s="479"/>
    </row>
    <row r="35" spans="2:9" x14ac:dyDescent="0.25">
      <c r="B35" s="432"/>
      <c r="C35" s="461" t="s">
        <v>2555</v>
      </c>
      <c r="D35" s="461"/>
      <c r="E35" s="461"/>
      <c r="F35" s="466">
        <v>105.67885652000002</v>
      </c>
      <c r="G35" s="479"/>
      <c r="H35" s="479"/>
      <c r="I35" s="479"/>
    </row>
    <row r="36" spans="2:9" x14ac:dyDescent="0.25">
      <c r="B36" s="432"/>
      <c r="C36" s="461" t="s">
        <v>2556</v>
      </c>
      <c r="D36" s="461"/>
      <c r="E36" s="461"/>
      <c r="F36" s="466">
        <v>37273.132202520028</v>
      </c>
      <c r="G36" s="477"/>
      <c r="H36" s="477"/>
      <c r="I36" s="477"/>
    </row>
    <row r="37" spans="2:9" x14ac:dyDescent="0.25">
      <c r="B37" s="432"/>
      <c r="C37" s="461" t="s">
        <v>2557</v>
      </c>
      <c r="D37" s="461"/>
      <c r="E37" s="461"/>
      <c r="F37" s="476">
        <v>8585.2269137900003</v>
      </c>
      <c r="G37" s="477"/>
      <c r="H37" s="477"/>
      <c r="I37" s="477"/>
    </row>
    <row r="38" spans="2:9" x14ac:dyDescent="0.25">
      <c r="B38" s="432"/>
      <c r="C38" s="461" t="s">
        <v>2558</v>
      </c>
      <c r="D38" s="461"/>
      <c r="E38" s="461"/>
      <c r="F38" s="476">
        <v>23041.620496409916</v>
      </c>
      <c r="G38" s="477"/>
      <c r="H38" s="477"/>
      <c r="I38" s="477"/>
    </row>
    <row r="39" spans="2:9" x14ac:dyDescent="0.25">
      <c r="B39" s="461" t="s">
        <v>2559</v>
      </c>
      <c r="C39" s="461" t="s">
        <v>2560</v>
      </c>
      <c r="D39" s="461"/>
      <c r="E39" s="461"/>
      <c r="F39" s="454">
        <v>0.66124122074521552</v>
      </c>
      <c r="G39" s="454"/>
      <c r="H39" s="454"/>
      <c r="I39" s="454"/>
    </row>
    <row r="40" spans="2:9" x14ac:dyDescent="0.25">
      <c r="B40" s="432"/>
      <c r="C40" s="461" t="s">
        <v>2561</v>
      </c>
      <c r="D40" s="461"/>
      <c r="E40" s="461"/>
      <c r="F40" s="454">
        <v>0.33875877925478454</v>
      </c>
      <c r="G40" s="454"/>
      <c r="H40" s="454"/>
      <c r="I40" s="454"/>
    </row>
    <row r="41" spans="2:9" x14ac:dyDescent="0.25">
      <c r="B41" s="432"/>
      <c r="C41" s="461" t="s">
        <v>2562</v>
      </c>
      <c r="D41" s="461"/>
      <c r="E41" s="461"/>
      <c r="F41" s="480">
        <v>0</v>
      </c>
      <c r="G41" s="480"/>
      <c r="H41" s="480"/>
      <c r="I41" s="480"/>
    </row>
    <row r="42" spans="2:9" x14ac:dyDescent="0.25">
      <c r="B42" s="461" t="s">
        <v>2563</v>
      </c>
      <c r="C42" s="461" t="s">
        <v>2564</v>
      </c>
      <c r="D42" s="461"/>
      <c r="E42" s="461"/>
      <c r="F42" s="454">
        <f>'A. HTT General'!G164</f>
        <v>0.30493199563709528</v>
      </c>
      <c r="G42" s="454"/>
      <c r="H42" s="454"/>
      <c r="I42" s="454"/>
    </row>
    <row r="43" spans="2:9" x14ac:dyDescent="0.25">
      <c r="B43" s="432"/>
      <c r="C43" s="461" t="s">
        <v>2565</v>
      </c>
      <c r="D43" s="461"/>
      <c r="E43" s="461"/>
      <c r="F43" s="454">
        <f>'A. HTT General'!G165</f>
        <v>0.66182025839499659</v>
      </c>
      <c r="G43" s="454"/>
      <c r="H43" s="454"/>
      <c r="I43" s="454"/>
    </row>
    <row r="44" spans="2:9" x14ac:dyDescent="0.25">
      <c r="B44" s="432"/>
      <c r="C44" s="461" t="s">
        <v>2566</v>
      </c>
      <c r="D44" s="461"/>
      <c r="E44" s="461"/>
      <c r="F44" s="454">
        <f>'A. HTT General'!G166</f>
        <v>3.3247745967907902E-2</v>
      </c>
      <c r="G44" s="454"/>
      <c r="H44" s="454"/>
      <c r="I44" s="454"/>
    </row>
    <row r="45" spans="2:9" x14ac:dyDescent="0.25">
      <c r="B45" s="461" t="s">
        <v>2567</v>
      </c>
      <c r="C45" s="461" t="s">
        <v>208</v>
      </c>
      <c r="D45" s="461"/>
      <c r="E45" s="461"/>
      <c r="F45" s="454">
        <f>'A. HTT General'!G144</f>
        <v>1</v>
      </c>
      <c r="G45" s="481"/>
      <c r="H45" s="481"/>
      <c r="I45" s="481"/>
    </row>
    <row r="46" spans="2:9" x14ac:dyDescent="0.25">
      <c r="B46" s="432"/>
      <c r="C46" s="461" t="s">
        <v>195</v>
      </c>
      <c r="D46" s="461"/>
      <c r="E46" s="461"/>
      <c r="F46" s="454">
        <f>'A. HTT General'!G138</f>
        <v>0</v>
      </c>
      <c r="G46" s="481"/>
      <c r="H46" s="481"/>
      <c r="I46" s="481"/>
    </row>
    <row r="47" spans="2:9" x14ac:dyDescent="0.25">
      <c r="B47" s="432"/>
      <c r="C47" s="461" t="s">
        <v>214</v>
      </c>
      <c r="D47" s="461"/>
      <c r="E47" s="461"/>
      <c r="F47" s="482"/>
      <c r="G47" s="482"/>
      <c r="H47" s="482"/>
      <c r="I47" s="482"/>
    </row>
    <row r="48" spans="2:9" x14ac:dyDescent="0.25">
      <c r="B48" s="432"/>
      <c r="C48" s="461" t="s">
        <v>1165</v>
      </c>
      <c r="D48" s="461"/>
      <c r="E48" s="461"/>
      <c r="F48" s="482"/>
      <c r="G48" s="482"/>
      <c r="H48" s="482"/>
      <c r="I48" s="482"/>
    </row>
    <row r="49" spans="2:11" x14ac:dyDescent="0.25">
      <c r="B49" s="432"/>
      <c r="C49" s="461" t="s">
        <v>199</v>
      </c>
      <c r="D49" s="461"/>
      <c r="E49" s="461"/>
      <c r="F49" s="482"/>
      <c r="G49" s="482"/>
      <c r="H49" s="482"/>
      <c r="I49" s="482"/>
    </row>
    <row r="50" spans="2:11" x14ac:dyDescent="0.25">
      <c r="B50" s="432"/>
      <c r="C50" s="461" t="s">
        <v>1167</v>
      </c>
      <c r="D50" s="461"/>
      <c r="E50" s="461"/>
      <c r="F50" s="482"/>
      <c r="G50" s="482"/>
      <c r="H50" s="482"/>
      <c r="I50" s="482"/>
    </row>
    <row r="51" spans="2:11" x14ac:dyDescent="0.25">
      <c r="B51" s="432"/>
      <c r="C51" s="461" t="s">
        <v>128</v>
      </c>
      <c r="D51" s="461"/>
      <c r="E51" s="461"/>
      <c r="F51" s="482"/>
      <c r="G51" s="482"/>
      <c r="H51" s="482"/>
      <c r="I51" s="482"/>
    </row>
    <row r="52" spans="2:11" x14ac:dyDescent="0.25">
      <c r="B52" s="461" t="s">
        <v>2568</v>
      </c>
      <c r="C52" s="432"/>
      <c r="D52" s="432"/>
      <c r="E52" s="432"/>
      <c r="F52" s="483" t="s">
        <v>2569</v>
      </c>
      <c r="G52" s="483"/>
      <c r="H52" s="483"/>
      <c r="I52" s="483"/>
    </row>
    <row r="53" spans="2:11" x14ac:dyDescent="0.25">
      <c r="B53" s="461" t="s">
        <v>2570</v>
      </c>
      <c r="C53" s="432"/>
      <c r="D53" s="432"/>
      <c r="E53" s="432"/>
      <c r="F53" s="483" t="s">
        <v>2569</v>
      </c>
      <c r="G53" s="483"/>
      <c r="H53" s="483"/>
      <c r="I53" s="483"/>
    </row>
    <row r="54" spans="2:11" x14ac:dyDescent="0.25">
      <c r="B54" s="461" t="s">
        <v>2571</v>
      </c>
      <c r="C54" s="432"/>
      <c r="D54" s="432"/>
      <c r="E54" s="432"/>
      <c r="F54" s="483" t="s">
        <v>2569</v>
      </c>
      <c r="G54" s="483"/>
      <c r="H54" s="483"/>
      <c r="I54" s="483"/>
    </row>
    <row r="55" spans="2:11" x14ac:dyDescent="0.25">
      <c r="B55" s="461" t="s">
        <v>2572</v>
      </c>
      <c r="C55" s="461" t="s">
        <v>2573</v>
      </c>
      <c r="D55" s="461"/>
      <c r="E55" s="461"/>
      <c r="F55" s="482">
        <v>0</v>
      </c>
      <c r="G55" s="484"/>
      <c r="H55" s="484"/>
      <c r="I55" s="485"/>
    </row>
    <row r="56" spans="2:11" x14ac:dyDescent="0.25">
      <c r="B56" s="432"/>
      <c r="C56" s="461" t="s">
        <v>2574</v>
      </c>
      <c r="D56" s="461"/>
      <c r="E56" s="461"/>
      <c r="F56" s="485" t="s">
        <v>2575</v>
      </c>
      <c r="G56" s="484"/>
      <c r="H56" s="484"/>
      <c r="I56" s="485"/>
    </row>
    <row r="57" spans="2:11" x14ac:dyDescent="0.25">
      <c r="C57" s="447" t="s">
        <v>2576</v>
      </c>
      <c r="D57" s="447"/>
      <c r="E57" s="447"/>
      <c r="F57" s="482">
        <v>0</v>
      </c>
      <c r="G57" s="484"/>
      <c r="H57" s="484"/>
      <c r="I57" s="485"/>
    </row>
    <row r="58" spans="2:11" x14ac:dyDescent="0.25">
      <c r="C58" s="447"/>
      <c r="D58" s="447"/>
      <c r="E58" s="447"/>
      <c r="F58" s="485"/>
      <c r="G58" s="484"/>
      <c r="H58" s="484"/>
      <c r="I58" s="485"/>
    </row>
    <row r="59" spans="2:11" ht="27" customHeight="1" x14ac:dyDescent="0.25">
      <c r="B59" s="623" t="s">
        <v>2577</v>
      </c>
      <c r="C59" s="623"/>
      <c r="D59" s="623"/>
      <c r="E59" s="447"/>
      <c r="F59" s="485"/>
      <c r="G59" s="484"/>
      <c r="H59" s="484"/>
      <c r="I59" s="485"/>
      <c r="J59" s="329"/>
    </row>
    <row r="60" spans="2:11" ht="17.25" customHeight="1" x14ac:dyDescent="0.25">
      <c r="B60" s="486"/>
      <c r="C60" s="486"/>
      <c r="D60" s="486"/>
      <c r="E60" s="486"/>
      <c r="F60" s="486"/>
      <c r="G60" s="486"/>
      <c r="H60" s="486"/>
      <c r="I60" s="486"/>
      <c r="J60" s="486"/>
      <c r="K60" s="486"/>
    </row>
    <row r="61" spans="2:11" x14ac:dyDescent="0.25">
      <c r="B61" s="384" t="s">
        <v>2578</v>
      </c>
      <c r="K61" s="329"/>
    </row>
    <row r="62" spans="2:11" x14ac:dyDescent="0.25">
      <c r="B62" s="487" t="s">
        <v>2579</v>
      </c>
      <c r="C62" s="488" t="s">
        <v>2575</v>
      </c>
      <c r="D62" s="488" t="s">
        <v>2580</v>
      </c>
      <c r="E62" s="488" t="s">
        <v>2581</v>
      </c>
      <c r="F62" s="488" t="s">
        <v>2582</v>
      </c>
      <c r="G62" s="488" t="s">
        <v>2583</v>
      </c>
      <c r="H62" s="488" t="s">
        <v>2393</v>
      </c>
      <c r="I62" s="488" t="s">
        <v>2584</v>
      </c>
      <c r="J62" s="488" t="s">
        <v>2585</v>
      </c>
      <c r="K62" s="488" t="s">
        <v>2586</v>
      </c>
    </row>
    <row r="63" spans="2:11" x14ac:dyDescent="0.25">
      <c r="B63" s="488" t="s">
        <v>2587</v>
      </c>
      <c r="C63" s="488"/>
      <c r="D63" s="488"/>
      <c r="E63" s="488"/>
      <c r="F63" s="488"/>
      <c r="G63" s="488"/>
      <c r="H63" s="488"/>
      <c r="I63" s="488"/>
      <c r="J63" s="488"/>
      <c r="K63" s="488"/>
    </row>
    <row r="64" spans="2:11" x14ac:dyDescent="0.25">
      <c r="B64" s="488" t="s">
        <v>2588</v>
      </c>
      <c r="C64" s="489">
        <v>12389.488603997175</v>
      </c>
      <c r="D64" s="489">
        <v>204.54366138966907</v>
      </c>
      <c r="E64" s="489">
        <v>399.90908156313503</v>
      </c>
      <c r="F64" s="489"/>
      <c r="G64" s="489">
        <v>2245.2413688347624</v>
      </c>
      <c r="H64" s="489"/>
      <c r="I64" s="489"/>
      <c r="J64" s="489">
        <v>0</v>
      </c>
      <c r="K64" s="489">
        <v>0</v>
      </c>
    </row>
    <row r="65" spans="2:11" x14ac:dyDescent="0.25">
      <c r="B65" s="488" t="s">
        <v>2589</v>
      </c>
      <c r="C65" s="489">
        <v>10548.676887599175</v>
      </c>
      <c r="D65" s="489">
        <v>246.93839462641671</v>
      </c>
      <c r="E65" s="489">
        <v>690.55338674289987</v>
      </c>
      <c r="F65" s="489"/>
      <c r="G65" s="489">
        <v>2024.7570292602666</v>
      </c>
      <c r="H65" s="489"/>
      <c r="I65" s="489"/>
      <c r="J65" s="489">
        <v>0</v>
      </c>
      <c r="K65" s="489">
        <v>0</v>
      </c>
    </row>
    <row r="66" spans="2:11" x14ac:dyDescent="0.25">
      <c r="B66" s="488" t="s">
        <v>2590</v>
      </c>
      <c r="C66" s="489">
        <v>3323.5115832270458</v>
      </c>
      <c r="D66" s="489"/>
      <c r="E66" s="489"/>
      <c r="F66" s="489"/>
      <c r="G66" s="489">
        <v>431.43382483741482</v>
      </c>
      <c r="H66" s="489">
        <v>143.34956960216377</v>
      </c>
      <c r="I66" s="489"/>
      <c r="J66" s="489">
        <v>0</v>
      </c>
      <c r="K66" s="489">
        <v>0</v>
      </c>
    </row>
    <row r="67" spans="2:11" x14ac:dyDescent="0.25">
      <c r="B67" s="488" t="s">
        <v>130</v>
      </c>
      <c r="C67" s="489">
        <f t="shared" ref="C67:I67" si="0">SUM(C64:C66)</f>
        <v>26261.677074823398</v>
      </c>
      <c r="D67" s="489">
        <f t="shared" si="0"/>
        <v>451.48205601608578</v>
      </c>
      <c r="E67" s="489">
        <f t="shared" si="0"/>
        <v>1090.4624683060349</v>
      </c>
      <c r="F67" s="489">
        <f t="shared" si="0"/>
        <v>0</v>
      </c>
      <c r="G67" s="489">
        <f t="shared" si="0"/>
        <v>4701.4322229324443</v>
      </c>
      <c r="H67" s="489">
        <f t="shared" si="0"/>
        <v>143.34956960216377</v>
      </c>
      <c r="I67" s="489">
        <f t="shared" si="0"/>
        <v>0</v>
      </c>
      <c r="J67" s="489">
        <v>0</v>
      </c>
      <c r="K67" s="489">
        <v>0</v>
      </c>
    </row>
    <row r="68" spans="2:11" x14ac:dyDescent="0.25">
      <c r="C68" s="490"/>
    </row>
    <row r="69" spans="2:11" x14ac:dyDescent="0.25">
      <c r="B69" s="384" t="s">
        <v>2591</v>
      </c>
    </row>
    <row r="70" spans="2:11" x14ac:dyDescent="0.25">
      <c r="B70" s="487" t="s">
        <v>2592</v>
      </c>
      <c r="C70" s="488" t="s">
        <v>2575</v>
      </c>
      <c r="D70" s="488" t="s">
        <v>2580</v>
      </c>
      <c r="E70" s="488" t="s">
        <v>2581</v>
      </c>
      <c r="F70" s="488" t="s">
        <v>2582</v>
      </c>
      <c r="G70" s="488" t="s">
        <v>2583</v>
      </c>
      <c r="H70" s="488" t="s">
        <v>2393</v>
      </c>
      <c r="I70" s="488" t="s">
        <v>2584</v>
      </c>
      <c r="J70" s="488" t="s">
        <v>2585</v>
      </c>
      <c r="K70" s="488" t="s">
        <v>2586</v>
      </c>
    </row>
    <row r="71" spans="2:11" x14ac:dyDescent="0.25">
      <c r="B71" s="488" t="s">
        <v>2593</v>
      </c>
      <c r="C71" s="489">
        <v>111.45007191103761</v>
      </c>
      <c r="D71" s="489">
        <v>451.48205601608578</v>
      </c>
      <c r="E71" s="489">
        <v>799.81816312627006</v>
      </c>
      <c r="F71" s="489"/>
      <c r="G71" s="489">
        <v>1831.4961817380515</v>
      </c>
      <c r="H71" s="489"/>
      <c r="I71" s="489">
        <v>0</v>
      </c>
      <c r="J71" s="489">
        <v>0</v>
      </c>
      <c r="K71" s="489">
        <v>0</v>
      </c>
    </row>
    <row r="72" spans="2:11" x14ac:dyDescent="0.25">
      <c r="B72" s="488" t="s">
        <v>2594</v>
      </c>
      <c r="C72" s="489"/>
      <c r="D72" s="489"/>
      <c r="E72" s="489"/>
      <c r="F72" s="489"/>
      <c r="G72" s="489"/>
      <c r="H72" s="489"/>
      <c r="I72" s="489">
        <v>0</v>
      </c>
      <c r="J72" s="489">
        <v>0</v>
      </c>
      <c r="K72" s="489">
        <v>0</v>
      </c>
    </row>
    <row r="73" spans="2:11" x14ac:dyDescent="0.25">
      <c r="B73" s="488" t="s">
        <v>2269</v>
      </c>
      <c r="C73" s="489">
        <v>2228.2415171926814</v>
      </c>
      <c r="D73" s="489"/>
      <c r="E73" s="489"/>
      <c r="F73" s="489"/>
      <c r="G73" s="489">
        <v>276.85390010917973</v>
      </c>
      <c r="H73" s="489"/>
      <c r="I73" s="489">
        <v>0</v>
      </c>
      <c r="J73" s="489">
        <v>0</v>
      </c>
      <c r="K73" s="489">
        <v>0</v>
      </c>
    </row>
    <row r="74" spans="2:11" x14ac:dyDescent="0.25">
      <c r="B74" s="491" t="s">
        <v>2270</v>
      </c>
      <c r="C74" s="492">
        <v>23921.985485719662</v>
      </c>
      <c r="D74" s="492"/>
      <c r="E74" s="492">
        <v>290.64430517976479</v>
      </c>
      <c r="F74" s="492"/>
      <c r="G74" s="492">
        <v>2593.0821410852118</v>
      </c>
      <c r="H74" s="492">
        <v>143.34956960216377</v>
      </c>
      <c r="I74" s="489">
        <v>0</v>
      </c>
      <c r="J74" s="489">
        <v>0</v>
      </c>
      <c r="K74" s="489">
        <v>0</v>
      </c>
    </row>
    <row r="75" spans="2:11" x14ac:dyDescent="0.25">
      <c r="B75" s="488" t="s">
        <v>130</v>
      </c>
      <c r="C75" s="489">
        <f t="shared" ref="C75:I75" si="1">SUM(C71:C74)</f>
        <v>26261.677074823383</v>
      </c>
      <c r="D75" s="489">
        <f t="shared" si="1"/>
        <v>451.48205601608578</v>
      </c>
      <c r="E75" s="489">
        <f t="shared" si="1"/>
        <v>1090.4624683060349</v>
      </c>
      <c r="F75" s="489">
        <f t="shared" si="1"/>
        <v>0</v>
      </c>
      <c r="G75" s="489">
        <f t="shared" si="1"/>
        <v>4701.4322229324425</v>
      </c>
      <c r="H75" s="489">
        <f t="shared" si="1"/>
        <v>143.34956960216377</v>
      </c>
      <c r="I75" s="489">
        <f t="shared" si="1"/>
        <v>0</v>
      </c>
      <c r="J75" s="489">
        <v>0</v>
      </c>
      <c r="K75" s="489">
        <v>0</v>
      </c>
    </row>
    <row r="76" spans="2:11" x14ac:dyDescent="0.25">
      <c r="C76" s="493"/>
    </row>
    <row r="77" spans="2:11" x14ac:dyDescent="0.25">
      <c r="B77" s="384" t="s">
        <v>2595</v>
      </c>
    </row>
    <row r="78" spans="2:11" x14ac:dyDescent="0.25">
      <c r="B78" s="487" t="s">
        <v>2596</v>
      </c>
      <c r="C78" s="488" t="s">
        <v>2588</v>
      </c>
      <c r="D78" s="488" t="s">
        <v>2589</v>
      </c>
      <c r="E78" s="488" t="s">
        <v>2590</v>
      </c>
      <c r="F78" s="488" t="s">
        <v>130</v>
      </c>
    </row>
    <row r="79" spans="2:11" x14ac:dyDescent="0.25">
      <c r="B79" s="488" t="s">
        <v>2593</v>
      </c>
      <c r="C79" s="489">
        <v>2180.2693479537693</v>
      </c>
      <c r="D79" s="489">
        <v>1013.9771248376758</v>
      </c>
      <c r="E79" s="489"/>
      <c r="F79" s="489">
        <f>SUM(C79:E79)</f>
        <v>3194.2464727914448</v>
      </c>
    </row>
    <row r="80" spans="2:11" x14ac:dyDescent="0.25">
      <c r="B80" s="488" t="s">
        <v>2594</v>
      </c>
      <c r="C80" s="489"/>
      <c r="D80" s="489"/>
      <c r="E80" s="489"/>
      <c r="F80" s="489">
        <f>SUM(C80:E80)</f>
        <v>0</v>
      </c>
    </row>
    <row r="81" spans="2:11" x14ac:dyDescent="0.25">
      <c r="B81" s="488" t="s">
        <v>2269</v>
      </c>
      <c r="C81" s="489">
        <v>1821.0979171419638</v>
      </c>
      <c r="D81" s="489">
        <v>683.99750015989753</v>
      </c>
      <c r="E81" s="489"/>
      <c r="F81" s="489">
        <f>SUM(C81:E81)</f>
        <v>2505.0954173018613</v>
      </c>
    </row>
    <row r="82" spans="2:11" ht="15" customHeight="1" x14ac:dyDescent="0.25">
      <c r="B82" s="491" t="s">
        <v>2270</v>
      </c>
      <c r="C82" s="489">
        <v>11237.81545068901</v>
      </c>
      <c r="D82" s="489">
        <v>11812.951073231183</v>
      </c>
      <c r="E82" s="489">
        <v>3898.2949776666237</v>
      </c>
      <c r="F82" s="489">
        <f>SUM(C82:E82)</f>
        <v>26949.061501586817</v>
      </c>
    </row>
    <row r="83" spans="2:11" x14ac:dyDescent="0.25">
      <c r="B83" s="488" t="s">
        <v>130</v>
      </c>
      <c r="C83" s="489">
        <f>SUM(C79:C82)</f>
        <v>15239.182715784744</v>
      </c>
      <c r="D83" s="489">
        <f>SUM(D79:D82)</f>
        <v>13510.925698228755</v>
      </c>
      <c r="E83" s="489">
        <f>SUM(E79:E82)</f>
        <v>3898.2949776666237</v>
      </c>
      <c r="F83" s="489">
        <f>SUM(F79:F82)</f>
        <v>32648.403391680124</v>
      </c>
    </row>
    <row r="84" spans="2:11" x14ac:dyDescent="0.25">
      <c r="C84" s="493"/>
    </row>
    <row r="85" spans="2:11" s="494" customFormat="1" x14ac:dyDescent="0.25">
      <c r="B85" s="384" t="s">
        <v>2597</v>
      </c>
      <c r="C85" s="375"/>
      <c r="D85" s="375"/>
      <c r="E85" s="375"/>
      <c r="F85" s="375"/>
      <c r="G85" s="375"/>
      <c r="H85" s="375"/>
      <c r="I85" s="375"/>
      <c r="J85" s="375"/>
      <c r="K85" s="375"/>
    </row>
    <row r="86" spans="2:11" x14ac:dyDescent="0.25">
      <c r="B86" s="624" t="s">
        <v>2598</v>
      </c>
      <c r="C86" s="625"/>
      <c r="D86" s="625"/>
      <c r="E86" s="626"/>
      <c r="F86" s="489">
        <f>F83</f>
        <v>32648.403391680124</v>
      </c>
    </row>
    <row r="87" spans="2:11" x14ac:dyDescent="0.25">
      <c r="B87" s="495"/>
      <c r="C87" s="495"/>
      <c r="D87" s="495"/>
      <c r="E87" s="495"/>
      <c r="F87" s="493"/>
    </row>
    <row r="88" spans="2:11" x14ac:dyDescent="0.25">
      <c r="B88" s="432"/>
      <c r="C88" s="432"/>
      <c r="D88" s="432"/>
    </row>
    <row r="89" spans="2:11" x14ac:dyDescent="0.25">
      <c r="B89" s="496" t="s">
        <v>2599</v>
      </c>
      <c r="C89" s="497"/>
      <c r="D89" s="432"/>
    </row>
    <row r="90" spans="2:11" x14ac:dyDescent="0.25">
      <c r="B90" s="491" t="s">
        <v>2600</v>
      </c>
      <c r="C90" s="498"/>
      <c r="D90" s="432"/>
    </row>
    <row r="91" spans="2:11" x14ac:dyDescent="0.25">
      <c r="B91" s="491" t="s">
        <v>2601</v>
      </c>
      <c r="C91" s="498"/>
      <c r="D91" s="432"/>
    </row>
    <row r="92" spans="2:11" x14ac:dyDescent="0.25">
      <c r="B92" s="491" t="s">
        <v>2590</v>
      </c>
      <c r="C92" s="498"/>
      <c r="D92" s="432"/>
    </row>
    <row r="93" spans="2:11" x14ac:dyDescent="0.25">
      <c r="B93" s="491" t="s">
        <v>130</v>
      </c>
      <c r="C93" s="498"/>
      <c r="D93" s="432"/>
    </row>
    <row r="94" spans="2:11" x14ac:dyDescent="0.25">
      <c r="B94" s="432"/>
      <c r="C94" s="432"/>
      <c r="D94" s="432"/>
    </row>
    <row r="95" spans="2:11" x14ac:dyDescent="0.25">
      <c r="B95" s="496" t="s">
        <v>2602</v>
      </c>
      <c r="C95" s="497"/>
      <c r="D95" s="432"/>
    </row>
    <row r="96" spans="2:11" x14ac:dyDescent="0.25">
      <c r="B96" s="491" t="s">
        <v>2600</v>
      </c>
      <c r="C96" s="498"/>
      <c r="D96" s="432"/>
    </row>
    <row r="97" spans="2:6" x14ac:dyDescent="0.25">
      <c r="B97" s="491" t="s">
        <v>2601</v>
      </c>
      <c r="C97" s="498"/>
      <c r="D97" s="432"/>
    </row>
    <row r="98" spans="2:6" x14ac:dyDescent="0.25">
      <c r="B98" s="491" t="s">
        <v>2590</v>
      </c>
      <c r="C98" s="498"/>
      <c r="D98" s="432"/>
    </row>
    <row r="99" spans="2:6" x14ac:dyDescent="0.25">
      <c r="B99" s="491" t="s">
        <v>130</v>
      </c>
      <c r="C99" s="498"/>
      <c r="D99" s="432"/>
    </row>
    <row r="100" spans="2:6" x14ac:dyDescent="0.25">
      <c r="B100" s="432"/>
      <c r="C100" s="499"/>
      <c r="D100" s="432"/>
    </row>
    <row r="101" spans="2:6" x14ac:dyDescent="0.25">
      <c r="B101" s="432"/>
      <c r="C101" s="499"/>
      <c r="D101" s="432"/>
    </row>
    <row r="102" spans="2:6" x14ac:dyDescent="0.25">
      <c r="B102" s="432"/>
      <c r="C102" s="499"/>
      <c r="D102" s="432"/>
    </row>
    <row r="103" spans="2:6" ht="18" x14ac:dyDescent="0.25">
      <c r="B103" s="619" t="s">
        <v>2603</v>
      </c>
      <c r="C103" s="619"/>
      <c r="D103" s="619"/>
      <c r="E103" s="619"/>
      <c r="F103" s="619"/>
    </row>
    <row r="104" spans="2:6" ht="18" x14ac:dyDescent="0.25">
      <c r="B104" s="486"/>
      <c r="C104" s="500"/>
      <c r="D104" s="501"/>
      <c r="E104" s="501"/>
      <c r="F104" s="501"/>
    </row>
    <row r="105" spans="2:6" x14ac:dyDescent="0.25">
      <c r="B105" s="502" t="s">
        <v>2604</v>
      </c>
      <c r="C105" s="503">
        <f>F27</f>
        <v>69049.817477429955</v>
      </c>
    </row>
    <row r="106" spans="2:6" x14ac:dyDescent="0.25">
      <c r="B106" s="504" t="s">
        <v>2605</v>
      </c>
      <c r="C106" s="505">
        <v>1</v>
      </c>
      <c r="D106" s="329"/>
    </row>
    <row r="107" spans="2:6" x14ac:dyDescent="0.25">
      <c r="B107" s="504" t="s">
        <v>2606</v>
      </c>
      <c r="C107" s="506"/>
    </row>
    <row r="108" spans="2:6" x14ac:dyDescent="0.25">
      <c r="B108" s="504" t="s">
        <v>2607</v>
      </c>
      <c r="C108" s="506"/>
    </row>
    <row r="109" spans="2:6" x14ac:dyDescent="0.25">
      <c r="B109" s="504" t="s">
        <v>2608</v>
      </c>
      <c r="C109" s="506"/>
    </row>
    <row r="110" spans="2:6" x14ac:dyDescent="0.25">
      <c r="B110" s="504" t="s">
        <v>2609</v>
      </c>
      <c r="C110" s="506"/>
    </row>
    <row r="111" spans="2:6" x14ac:dyDescent="0.25">
      <c r="B111" s="504" t="s">
        <v>2610</v>
      </c>
      <c r="C111" s="506"/>
    </row>
    <row r="112" spans="2:6" x14ac:dyDescent="0.25">
      <c r="B112" s="504" t="s">
        <v>2611</v>
      </c>
      <c r="C112" s="506"/>
    </row>
    <row r="113" spans="2:6" x14ac:dyDescent="0.25">
      <c r="B113" s="507"/>
      <c r="C113" s="192"/>
    </row>
    <row r="115" spans="2:6" ht="18" x14ac:dyDescent="0.25">
      <c r="B115" s="619" t="s">
        <v>2612</v>
      </c>
      <c r="C115" s="619"/>
      <c r="D115" s="619"/>
      <c r="E115" s="619"/>
      <c r="F115" s="619"/>
    </row>
    <row r="116" spans="2:6" ht="18" x14ac:dyDescent="0.25">
      <c r="B116" s="486"/>
      <c r="C116" s="620" t="s">
        <v>2613</v>
      </c>
      <c r="D116" s="620"/>
      <c r="E116" s="620"/>
      <c r="F116" s="620"/>
    </row>
    <row r="117" spans="2:6" x14ac:dyDescent="0.25">
      <c r="B117" s="508" t="s">
        <v>2614</v>
      </c>
      <c r="C117" s="617" t="s">
        <v>2615</v>
      </c>
      <c r="D117" s="617"/>
      <c r="E117" s="617"/>
      <c r="F117" s="617"/>
    </row>
    <row r="118" spans="2:6" x14ac:dyDescent="0.25">
      <c r="B118" s="508"/>
      <c r="C118" s="509"/>
      <c r="D118" s="509"/>
      <c r="E118" s="509"/>
      <c r="F118" s="509"/>
    </row>
    <row r="119" spans="2:6" x14ac:dyDescent="0.25">
      <c r="B119" s="510" t="s">
        <v>2616</v>
      </c>
      <c r="C119" s="618"/>
      <c r="D119" s="618"/>
      <c r="E119" s="618"/>
      <c r="F119" s="618"/>
    </row>
    <row r="120" spans="2:6" x14ac:dyDescent="0.25">
      <c r="B120" s="511" t="s">
        <v>2617</v>
      </c>
      <c r="C120" s="494"/>
      <c r="D120" s="494"/>
      <c r="E120" s="494"/>
      <c r="F120" s="494"/>
    </row>
    <row r="121" spans="2:6" x14ac:dyDescent="0.25">
      <c r="B121" s="508"/>
    </row>
    <row r="122" spans="2:6" x14ac:dyDescent="0.25">
      <c r="B122" s="508"/>
    </row>
    <row r="123" spans="2:6" ht="15.75" x14ac:dyDescent="0.25">
      <c r="B123" s="512"/>
    </row>
    <row r="124" spans="2:6" ht="18" x14ac:dyDescent="0.25">
      <c r="B124" s="619" t="s">
        <v>2618</v>
      </c>
      <c r="C124" s="619"/>
      <c r="D124" s="619"/>
      <c r="E124" s="619"/>
      <c r="F124" s="619"/>
    </row>
    <row r="125" spans="2:6" ht="18" x14ac:dyDescent="0.25">
      <c r="B125" s="486"/>
      <c r="C125" s="620" t="s">
        <v>2613</v>
      </c>
      <c r="D125" s="620"/>
      <c r="E125" s="620"/>
      <c r="F125" s="620"/>
    </row>
    <row r="126" spans="2:6" x14ac:dyDescent="0.25">
      <c r="B126" s="513"/>
      <c r="C126" s="621" t="s">
        <v>2569</v>
      </c>
      <c r="D126" s="621"/>
      <c r="E126" s="621" t="s">
        <v>2619</v>
      </c>
      <c r="F126" s="621"/>
    </row>
    <row r="127" spans="2:6" ht="30" x14ac:dyDescent="0.25">
      <c r="B127" s="514" t="s">
        <v>2620</v>
      </c>
      <c r="C127" s="617" t="s">
        <v>2615</v>
      </c>
      <c r="D127" s="617"/>
      <c r="E127" s="617"/>
      <c r="F127" s="617"/>
    </row>
    <row r="128" spans="2:6" x14ac:dyDescent="0.25">
      <c r="B128" s="508" t="s">
        <v>2621</v>
      </c>
      <c r="C128" s="617" t="s">
        <v>2615</v>
      </c>
      <c r="D128" s="617"/>
      <c r="E128" s="617"/>
      <c r="F128" s="617"/>
    </row>
    <row r="129" spans="2:9" x14ac:dyDescent="0.25">
      <c r="B129" s="510" t="s">
        <v>2622</v>
      </c>
      <c r="C129" s="618" t="s">
        <v>2615</v>
      </c>
      <c r="D129" s="618"/>
      <c r="E129" s="618"/>
      <c r="F129" s="618"/>
    </row>
    <row r="130" spans="2:9" ht="20.25" customHeight="1" x14ac:dyDescent="0.25">
      <c r="B130" s="515"/>
    </row>
    <row r="131" spans="2:9" x14ac:dyDescent="0.25">
      <c r="I131" s="443" t="s">
        <v>2528</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6626CD5A-01C7-46FD-80E3-F641496077A0}"/>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050FC-7CFD-40F4-9DEF-8697B600CD8A}">
  <sheetPr>
    <tabColor rgb="FF243386"/>
    <pageSetUpPr fitToPage="1"/>
  </sheetPr>
  <dimension ref="A4:N46"/>
  <sheetViews>
    <sheetView zoomScale="85" zoomScaleNormal="85" workbookViewId="0">
      <selection activeCell="J41" sqref="J40:J41"/>
    </sheetView>
  </sheetViews>
  <sheetFormatPr defaultColWidth="9.140625" defaultRowHeight="15" x14ac:dyDescent="0.25"/>
  <cols>
    <col min="1" max="1" width="4.7109375" style="375" customWidth="1"/>
    <col min="2" max="2" width="7.7109375" style="375" customWidth="1"/>
    <col min="3" max="13" width="15.7109375" style="375" customWidth="1"/>
    <col min="14" max="16384" width="9.140625" style="375"/>
  </cols>
  <sheetData>
    <row r="4" spans="1:13" ht="18" x14ac:dyDescent="0.25">
      <c r="B4" s="376"/>
      <c r="K4" s="516"/>
      <c r="L4" s="517"/>
    </row>
    <row r="5" spans="1:13" x14ac:dyDescent="0.25">
      <c r="B5" s="518" t="s">
        <v>2623</v>
      </c>
    </row>
    <row r="7" spans="1:13" ht="15.75" x14ac:dyDescent="0.25">
      <c r="B7" s="519" t="s">
        <v>2624</v>
      </c>
    </row>
    <row r="8" spans="1:13" ht="3.75" customHeight="1" x14ac:dyDescent="0.25">
      <c r="B8" s="519"/>
    </row>
    <row r="9" spans="1:13" x14ac:dyDescent="0.25">
      <c r="B9" s="520" t="s">
        <v>2441</v>
      </c>
      <c r="C9" s="521"/>
      <c r="D9" s="521"/>
      <c r="E9" s="521"/>
      <c r="F9" s="521"/>
      <c r="G9" s="521"/>
      <c r="H9" s="521"/>
      <c r="I9" s="521"/>
      <c r="J9" s="521"/>
      <c r="K9" s="521"/>
      <c r="L9" s="521"/>
      <c r="M9" s="521"/>
    </row>
    <row r="10" spans="1:13" ht="45" x14ac:dyDescent="0.25">
      <c r="A10" s="432"/>
      <c r="B10" s="469"/>
      <c r="C10" s="522" t="s">
        <v>2625</v>
      </c>
      <c r="D10" s="523" t="s">
        <v>2626</v>
      </c>
      <c r="E10" s="523" t="s">
        <v>2627</v>
      </c>
      <c r="F10" s="523" t="s">
        <v>2628</v>
      </c>
      <c r="G10" s="523" t="s">
        <v>2629</v>
      </c>
      <c r="H10" s="523" t="s">
        <v>2630</v>
      </c>
      <c r="I10" s="523" t="s">
        <v>2631</v>
      </c>
      <c r="J10" s="523" t="s">
        <v>766</v>
      </c>
      <c r="K10" s="523" t="s">
        <v>2632</v>
      </c>
      <c r="L10" s="523" t="s">
        <v>128</v>
      </c>
      <c r="M10" s="524" t="s">
        <v>130</v>
      </c>
    </row>
    <row r="11" spans="1:13" x14ac:dyDescent="0.25">
      <c r="A11" s="432"/>
      <c r="B11" s="525" t="s">
        <v>130</v>
      </c>
      <c r="C11" s="526">
        <v>9208</v>
      </c>
      <c r="D11" s="526">
        <v>444</v>
      </c>
      <c r="E11" s="526">
        <v>10241</v>
      </c>
      <c r="F11" s="526">
        <v>507</v>
      </c>
      <c r="G11" s="526">
        <v>84</v>
      </c>
      <c r="H11" s="526">
        <v>12</v>
      </c>
      <c r="I11" s="526">
        <v>18</v>
      </c>
      <c r="J11" s="526">
        <v>153</v>
      </c>
      <c r="K11" s="526">
        <v>619</v>
      </c>
      <c r="L11" s="526">
        <v>2</v>
      </c>
      <c r="M11" s="527">
        <f>SUM(C11:L11)</f>
        <v>21288</v>
      </c>
    </row>
    <row r="12" spans="1:13" x14ac:dyDescent="0.25">
      <c r="A12" s="432"/>
      <c r="B12" s="528" t="s">
        <v>2633</v>
      </c>
      <c r="C12" s="529">
        <f t="shared" ref="C12:L12" si="0">C11/$M$11</f>
        <v>0.43254415633220594</v>
      </c>
      <c r="D12" s="529">
        <f t="shared" si="0"/>
        <v>2.0856820744081173E-2</v>
      </c>
      <c r="E12" s="529">
        <f t="shared" si="0"/>
        <v>0.48106914693724162</v>
      </c>
      <c r="F12" s="529">
        <f t="shared" si="0"/>
        <v>2.3816234498308907E-2</v>
      </c>
      <c r="G12" s="529">
        <f t="shared" si="0"/>
        <v>3.9458850056369784E-3</v>
      </c>
      <c r="H12" s="529">
        <f t="shared" si="0"/>
        <v>5.6369785794813977E-4</v>
      </c>
      <c r="I12" s="529">
        <f t="shared" si="0"/>
        <v>8.4554678692220966E-4</v>
      </c>
      <c r="J12" s="529">
        <f t="shared" si="0"/>
        <v>7.1871476888387825E-3</v>
      </c>
      <c r="K12" s="529">
        <f t="shared" si="0"/>
        <v>2.9077414505824878E-2</v>
      </c>
      <c r="L12" s="529">
        <f t="shared" si="0"/>
        <v>9.3949642991356629E-5</v>
      </c>
      <c r="M12" s="530">
        <f>SUM(C12:L12)</f>
        <v>1</v>
      </c>
    </row>
    <row r="13" spans="1:13" x14ac:dyDescent="0.25">
      <c r="A13" s="432"/>
      <c r="B13" s="432"/>
      <c r="C13" s="432"/>
    </row>
    <row r="14" spans="1:13" ht="15.75" x14ac:dyDescent="0.25">
      <c r="A14" s="432"/>
      <c r="B14" s="531" t="s">
        <v>2634</v>
      </c>
      <c r="C14" s="432"/>
    </row>
    <row r="15" spans="1:13" ht="3.75" customHeight="1" x14ac:dyDescent="0.25">
      <c r="A15" s="432"/>
      <c r="B15" s="531"/>
      <c r="C15" s="432"/>
    </row>
    <row r="16" spans="1:13" x14ac:dyDescent="0.25">
      <c r="A16" s="432"/>
      <c r="B16" s="532" t="s">
        <v>2443</v>
      </c>
      <c r="C16" s="533"/>
      <c r="D16" s="521"/>
      <c r="E16" s="521"/>
      <c r="F16" s="521"/>
      <c r="G16" s="521"/>
      <c r="H16" s="521"/>
      <c r="I16" s="521"/>
      <c r="J16" s="521"/>
      <c r="K16" s="521"/>
      <c r="L16" s="521"/>
      <c r="M16" s="521"/>
    </row>
    <row r="17" spans="1:14" ht="45" x14ac:dyDescent="0.25">
      <c r="A17" s="432"/>
      <c r="B17" s="469"/>
      <c r="C17" s="522" t="s">
        <v>2625</v>
      </c>
      <c r="D17" s="523" t="s">
        <v>2626</v>
      </c>
      <c r="E17" s="523" t="s">
        <v>2627</v>
      </c>
      <c r="F17" s="523" t="s">
        <v>2628</v>
      </c>
      <c r="G17" s="523" t="s">
        <v>2629</v>
      </c>
      <c r="H17" s="523" t="s">
        <v>2630</v>
      </c>
      <c r="I17" s="523" t="s">
        <v>2631</v>
      </c>
      <c r="J17" s="523" t="s">
        <v>766</v>
      </c>
      <c r="K17" s="523" t="s">
        <v>2632</v>
      </c>
      <c r="L17" s="523" t="s">
        <v>128</v>
      </c>
      <c r="M17" s="524" t="s">
        <v>130</v>
      </c>
    </row>
    <row r="18" spans="1:14" x14ac:dyDescent="0.25">
      <c r="A18" s="432"/>
      <c r="B18" s="525" t="s">
        <v>130</v>
      </c>
      <c r="C18" s="526">
        <v>2796.2910303300091</v>
      </c>
      <c r="D18" s="526">
        <v>115.26551173000009</v>
      </c>
      <c r="E18" s="526">
        <v>60151.655664090111</v>
      </c>
      <c r="F18" s="526">
        <v>2040.3024503099998</v>
      </c>
      <c r="G18" s="526">
        <v>61.896078679999988</v>
      </c>
      <c r="H18" s="526">
        <v>28.579387580000006</v>
      </c>
      <c r="I18" s="526">
        <v>50.566635089999998</v>
      </c>
      <c r="J18" s="526">
        <v>9.4853571200000015</v>
      </c>
      <c r="K18" s="526">
        <v>3794.4124766199993</v>
      </c>
      <c r="L18" s="526">
        <v>1.3628858799999999</v>
      </c>
      <c r="M18" s="534">
        <f>SUM(C18:L18)</f>
        <v>69049.817477430115</v>
      </c>
    </row>
    <row r="19" spans="1:14" x14ac:dyDescent="0.25">
      <c r="A19" s="432"/>
      <c r="B19" s="528" t="s">
        <v>2633</v>
      </c>
      <c r="C19" s="529">
        <f t="shared" ref="C19:L19" si="1">C18/$M$18</f>
        <v>4.0496718637149411E-2</v>
      </c>
      <c r="D19" s="529">
        <f t="shared" si="1"/>
        <v>1.6693094339847634E-3</v>
      </c>
      <c r="E19" s="529">
        <f t="shared" si="1"/>
        <v>0.87113417329092158</v>
      </c>
      <c r="F19" s="529">
        <f t="shared" si="1"/>
        <v>2.9548267104064406E-2</v>
      </c>
      <c r="G19" s="529">
        <f t="shared" si="1"/>
        <v>8.9639742639771028E-4</v>
      </c>
      <c r="H19" s="529">
        <f t="shared" si="1"/>
        <v>4.1389519370332259E-4</v>
      </c>
      <c r="I19" s="529">
        <f t="shared" si="1"/>
        <v>7.3232105365851835E-4</v>
      </c>
      <c r="J19" s="529">
        <f t="shared" si="1"/>
        <v>1.373697638389909E-4</v>
      </c>
      <c r="K19" s="529">
        <f t="shared" si="1"/>
        <v>5.4951810377489488E-2</v>
      </c>
      <c r="L19" s="529">
        <f t="shared" si="1"/>
        <v>1.9737718791877731E-5</v>
      </c>
      <c r="M19" s="535">
        <f>SUM(C19:L19)</f>
        <v>1</v>
      </c>
    </row>
    <row r="20" spans="1:14" x14ac:dyDescent="0.25">
      <c r="A20" s="432"/>
      <c r="B20" s="432"/>
      <c r="C20" s="432"/>
    </row>
    <row r="21" spans="1:14" ht="15.75" x14ac:dyDescent="0.25">
      <c r="A21" s="432"/>
      <c r="B21" s="531" t="s">
        <v>2635</v>
      </c>
      <c r="C21" s="432"/>
    </row>
    <row r="22" spans="1:14" ht="3.75" customHeight="1" x14ac:dyDescent="0.25">
      <c r="A22" s="432"/>
      <c r="B22" s="531"/>
      <c r="C22" s="432"/>
    </row>
    <row r="23" spans="1:14" x14ac:dyDescent="0.25">
      <c r="A23" s="432"/>
      <c r="B23" s="532" t="s">
        <v>2445</v>
      </c>
      <c r="C23" s="533"/>
      <c r="D23" s="521"/>
      <c r="E23" s="521"/>
      <c r="F23" s="521"/>
      <c r="G23" s="521"/>
      <c r="H23" s="521"/>
      <c r="I23" s="521"/>
      <c r="J23" s="521"/>
      <c r="K23" s="521"/>
      <c r="L23" s="521"/>
      <c r="M23" s="521"/>
    </row>
    <row r="24" spans="1:14" x14ac:dyDescent="0.25">
      <c r="A24" s="432"/>
      <c r="B24" s="432"/>
      <c r="C24" s="536"/>
    </row>
    <row r="25" spans="1:14" x14ac:dyDescent="0.25">
      <c r="A25" s="432"/>
      <c r="B25" s="469"/>
      <c r="C25" s="522" t="s">
        <v>2387</v>
      </c>
      <c r="D25" s="523" t="s">
        <v>2388</v>
      </c>
      <c r="E25" s="523" t="s">
        <v>2389</v>
      </c>
      <c r="F25" s="523" t="s">
        <v>2390</v>
      </c>
      <c r="G25" s="523" t="s">
        <v>2636</v>
      </c>
      <c r="H25" s="523" t="s">
        <v>2391</v>
      </c>
      <c r="I25" s="524" t="s">
        <v>130</v>
      </c>
    </row>
    <row r="26" spans="1:14" x14ac:dyDescent="0.25">
      <c r="A26" s="432"/>
      <c r="B26" s="525" t="s">
        <v>130</v>
      </c>
      <c r="C26" s="537">
        <v>6129.7402806200025</v>
      </c>
      <c r="D26" s="537">
        <v>6115.7444376599997</v>
      </c>
      <c r="E26" s="537">
        <v>20185.51588716995</v>
      </c>
      <c r="F26" s="537">
        <v>14857.048863080005</v>
      </c>
      <c r="G26" s="537">
        <v>12732.09390304</v>
      </c>
      <c r="H26" s="537">
        <v>9029.6741058599964</v>
      </c>
      <c r="I26" s="534">
        <f>SUM(C26:H26)</f>
        <v>69049.817477429955</v>
      </c>
    </row>
    <row r="27" spans="1:14" x14ac:dyDescent="0.25">
      <c r="A27" s="432"/>
      <c r="B27" s="528" t="s">
        <v>2633</v>
      </c>
      <c r="C27" s="529">
        <f t="shared" ref="C27:H27" si="2">C26/$I$26</f>
        <v>8.8772722427884865E-2</v>
      </c>
      <c r="D27" s="529">
        <f t="shared" si="2"/>
        <v>8.8570030466177979E-2</v>
      </c>
      <c r="E27" s="529">
        <f t="shared" si="2"/>
        <v>0.29233264655287339</v>
      </c>
      <c r="F27" s="529">
        <f t="shared" si="2"/>
        <v>0.21516420181612023</v>
      </c>
      <c r="G27" s="529">
        <f t="shared" si="2"/>
        <v>0.18438997188083359</v>
      </c>
      <c r="H27" s="529">
        <f t="shared" si="2"/>
        <v>0.13077042685610996</v>
      </c>
      <c r="I27" s="530">
        <f>SUM(C27:H27)</f>
        <v>1</v>
      </c>
    </row>
    <row r="28" spans="1:14" x14ac:dyDescent="0.25">
      <c r="A28" s="432"/>
      <c r="B28" s="432"/>
      <c r="C28" s="432"/>
    </row>
    <row r="29" spans="1:14" x14ac:dyDescent="0.25">
      <c r="N29" s="443" t="s">
        <v>2528</v>
      </c>
    </row>
    <row r="34" spans="3:8" x14ac:dyDescent="0.25">
      <c r="C34" s="538"/>
      <c r="D34" s="538"/>
      <c r="E34" s="538"/>
      <c r="F34" s="538"/>
      <c r="G34" s="538"/>
      <c r="H34" s="538"/>
    </row>
    <row r="46" spans="3:8" x14ac:dyDescent="0.25">
      <c r="F46" s="539"/>
    </row>
  </sheetData>
  <hyperlinks>
    <hyperlink ref="N29" location="Contents!A1" display="To Frontpage" xr:uid="{C171F903-EFFF-4A68-A379-DC1AB2AB1722}"/>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C252F-9D95-472D-94FF-D34C6B9B7B53}">
  <sheetPr>
    <tabColor rgb="FF243386"/>
    <pageSetUpPr fitToPage="1"/>
  </sheetPr>
  <dimension ref="B5:P92"/>
  <sheetViews>
    <sheetView topLeftCell="A19" zoomScale="70" zoomScaleNormal="70" workbookViewId="0">
      <selection activeCell="S82" sqref="S82"/>
    </sheetView>
  </sheetViews>
  <sheetFormatPr defaultColWidth="9.140625" defaultRowHeight="15" x14ac:dyDescent="0.25"/>
  <cols>
    <col min="1" max="1" width="4.7109375" style="375" customWidth="1"/>
    <col min="2" max="2" width="31" style="375" customWidth="1"/>
    <col min="3" max="3" width="18.7109375" style="375" bestFit="1" customWidth="1"/>
    <col min="4" max="5" width="19.140625" style="375" bestFit="1" customWidth="1"/>
    <col min="6" max="6" width="18.5703125" style="375" bestFit="1" customWidth="1"/>
    <col min="7" max="7" width="18.140625" style="375" bestFit="1" customWidth="1"/>
    <col min="8" max="12" width="15.7109375" style="375" customWidth="1"/>
    <col min="13" max="13" width="3.42578125" style="375" customWidth="1"/>
    <col min="14" max="14" width="15.85546875" style="375" bestFit="1" customWidth="1"/>
    <col min="15" max="15" width="9.140625" style="375"/>
    <col min="16" max="16" width="12" style="375" bestFit="1" customWidth="1"/>
    <col min="17" max="16384" width="9.140625" style="375"/>
  </cols>
  <sheetData>
    <row r="5" spans="2:16" ht="15.75" x14ac:dyDescent="0.25">
      <c r="B5" s="519" t="s">
        <v>2637</v>
      </c>
    </row>
    <row r="6" spans="2:16" ht="3.75" customHeight="1" x14ac:dyDescent="0.25">
      <c r="B6" s="519"/>
    </row>
    <row r="7" spans="2:16" x14ac:dyDescent="0.25">
      <c r="B7" s="540" t="s">
        <v>2447</v>
      </c>
      <c r="C7" s="540"/>
      <c r="D7" s="541"/>
      <c r="E7" s="542"/>
      <c r="F7" s="542"/>
      <c r="G7" s="542"/>
      <c r="H7" s="542"/>
      <c r="I7" s="542"/>
      <c r="J7" s="542"/>
      <c r="K7" s="543"/>
      <c r="L7" s="543"/>
      <c r="M7" s="432"/>
      <c r="N7" s="496"/>
    </row>
    <row r="8" spans="2:16" x14ac:dyDescent="0.25">
      <c r="B8" s="455"/>
      <c r="C8" s="627" t="s">
        <v>2638</v>
      </c>
      <c r="D8" s="627"/>
      <c r="E8" s="627"/>
      <c r="F8" s="627"/>
      <c r="G8" s="627"/>
      <c r="H8" s="627"/>
      <c r="I8" s="627"/>
      <c r="J8" s="627"/>
      <c r="K8" s="627"/>
      <c r="L8" s="627"/>
      <c r="M8" s="432"/>
      <c r="N8" s="432"/>
    </row>
    <row r="9" spans="2:16" x14ac:dyDescent="0.25">
      <c r="B9" s="455"/>
      <c r="C9" s="544" t="s">
        <v>2639</v>
      </c>
      <c r="D9" s="544" t="s">
        <v>2640</v>
      </c>
      <c r="E9" s="544" t="s">
        <v>2641</v>
      </c>
      <c r="F9" s="544" t="s">
        <v>2642</v>
      </c>
      <c r="G9" s="544" t="s">
        <v>2643</v>
      </c>
      <c r="H9" s="544" t="s">
        <v>2644</v>
      </c>
      <c r="I9" s="544" t="s">
        <v>2645</v>
      </c>
      <c r="J9" s="544" t="s">
        <v>2646</v>
      </c>
      <c r="K9" s="544" t="s">
        <v>2647</v>
      </c>
      <c r="L9" s="544" t="s">
        <v>2648</v>
      </c>
      <c r="M9" s="432"/>
      <c r="N9" s="545"/>
    </row>
    <row r="10" spans="2:16" x14ac:dyDescent="0.25">
      <c r="C10" s="546"/>
      <c r="D10" s="546"/>
      <c r="E10" s="546"/>
      <c r="F10" s="546"/>
      <c r="G10" s="546"/>
      <c r="H10" s="546"/>
      <c r="I10" s="546"/>
      <c r="J10" s="546"/>
      <c r="K10" s="546"/>
      <c r="L10" s="546"/>
      <c r="M10" s="432"/>
      <c r="N10" s="432"/>
    </row>
    <row r="11" spans="2:16" x14ac:dyDescent="0.25">
      <c r="B11" s="547" t="s">
        <v>2625</v>
      </c>
      <c r="C11" s="548">
        <v>1966.8703525311787</v>
      </c>
      <c r="D11" s="548">
        <v>722.22917511968581</v>
      </c>
      <c r="E11" s="548">
        <v>92.547043036869582</v>
      </c>
      <c r="F11" s="548">
        <v>7.748130857635128</v>
      </c>
      <c r="G11" s="548">
        <v>3.0477531593965788</v>
      </c>
      <c r="H11" s="548">
        <v>0.79131362489521295</v>
      </c>
      <c r="I11" s="548">
        <v>0.51215616806163666</v>
      </c>
      <c r="J11" s="548">
        <v>0.32026008514501109</v>
      </c>
      <c r="K11" s="548">
        <v>0.28626800092732724</v>
      </c>
      <c r="L11" s="548">
        <v>1.9385777462157572</v>
      </c>
      <c r="M11" s="432"/>
      <c r="N11" s="549">
        <f t="shared" ref="N11:N21" si="0">SUM(C11:M11)</f>
        <v>2796.2910303300114</v>
      </c>
      <c r="P11" s="550"/>
    </row>
    <row r="12" spans="2:16" x14ac:dyDescent="0.25">
      <c r="B12" s="547" t="s">
        <v>2626</v>
      </c>
      <c r="C12" s="548">
        <v>94.514339608195584</v>
      </c>
      <c r="D12" s="548">
        <v>20.02769951506324</v>
      </c>
      <c r="E12" s="548">
        <v>0.66372583181811562</v>
      </c>
      <c r="F12" s="548">
        <v>5.9746774922964735E-2</v>
      </c>
      <c r="G12" s="548">
        <v>0</v>
      </c>
      <c r="H12" s="548">
        <v>0</v>
      </c>
      <c r="I12" s="548">
        <v>0</v>
      </c>
      <c r="J12" s="548">
        <v>0</v>
      </c>
      <c r="K12" s="548">
        <v>0</v>
      </c>
      <c r="L12" s="548">
        <v>0</v>
      </c>
      <c r="M12" s="432"/>
      <c r="N12" s="549">
        <f t="shared" si="0"/>
        <v>115.26551172999991</v>
      </c>
      <c r="P12" s="550"/>
    </row>
    <row r="13" spans="2:16" x14ac:dyDescent="0.25">
      <c r="B13" s="547" t="s">
        <v>2627</v>
      </c>
      <c r="C13" s="548">
        <v>36793.54885488969</v>
      </c>
      <c r="D13" s="548">
        <v>9752.0324642168762</v>
      </c>
      <c r="E13" s="548">
        <v>5341.5067010327894</v>
      </c>
      <c r="F13" s="548">
        <v>1823.1788593646672</v>
      </c>
      <c r="G13" s="548">
        <v>1455.6980546648847</v>
      </c>
      <c r="H13" s="548">
        <v>629.33544920306394</v>
      </c>
      <c r="I13" s="548">
        <v>569.15220174363481</v>
      </c>
      <c r="J13" s="548">
        <v>467.14441039874498</v>
      </c>
      <c r="K13" s="548">
        <v>445.70826627849283</v>
      </c>
      <c r="L13" s="548">
        <v>2856.0590346674726</v>
      </c>
      <c r="M13" s="432"/>
      <c r="N13" s="549">
        <f t="shared" si="0"/>
        <v>60133.364296460328</v>
      </c>
      <c r="P13" s="550"/>
    </row>
    <row r="14" spans="2:16" x14ac:dyDescent="0.25">
      <c r="B14" s="547" t="s">
        <v>2628</v>
      </c>
      <c r="C14" s="548">
        <v>1458.6773413901424</v>
      </c>
      <c r="D14" s="548">
        <v>495.35352298056438</v>
      </c>
      <c r="E14" s="548">
        <v>80.135920799572887</v>
      </c>
      <c r="F14" s="548">
        <v>2.1007719968333269</v>
      </c>
      <c r="G14" s="548">
        <v>1.7697758590224137</v>
      </c>
      <c r="H14" s="548">
        <v>0.88488792951120687</v>
      </c>
      <c r="I14" s="548">
        <v>0.88488792951120687</v>
      </c>
      <c r="J14" s="548">
        <v>0.49534142484268223</v>
      </c>
      <c r="K14" s="548">
        <v>0</v>
      </c>
      <c r="L14" s="548">
        <v>0</v>
      </c>
      <c r="M14" s="432"/>
      <c r="N14" s="549">
        <f t="shared" si="0"/>
        <v>2040.3024503100007</v>
      </c>
      <c r="P14" s="550"/>
    </row>
    <row r="15" spans="2:16" x14ac:dyDescent="0.25">
      <c r="B15" s="547" t="s">
        <v>2629</v>
      </c>
      <c r="C15" s="548">
        <v>34.621880145479487</v>
      </c>
      <c r="D15" s="548">
        <v>14.939127229868472</v>
      </c>
      <c r="E15" s="548">
        <v>7.7180407513261677</v>
      </c>
      <c r="F15" s="548">
        <v>1.3243382950376927</v>
      </c>
      <c r="G15" s="548">
        <v>1.1622978435639364</v>
      </c>
      <c r="H15" s="548">
        <v>0.56325801970473355</v>
      </c>
      <c r="I15" s="548">
        <v>0.33852476985092683</v>
      </c>
      <c r="J15" s="548">
        <v>0.24524416137952201</v>
      </c>
      <c r="K15" s="548">
        <v>0.24524416137952201</v>
      </c>
      <c r="L15" s="548">
        <v>0.73812330240956014</v>
      </c>
      <c r="M15" s="432"/>
      <c r="N15" s="549">
        <f t="shared" si="0"/>
        <v>61.896078680000024</v>
      </c>
      <c r="P15" s="550"/>
    </row>
    <row r="16" spans="2:16" ht="30" x14ac:dyDescent="0.25">
      <c r="B16" s="547" t="s">
        <v>2630</v>
      </c>
      <c r="C16" s="548">
        <v>15.095722790379941</v>
      </c>
      <c r="D16" s="548">
        <v>8.7766155421430447</v>
      </c>
      <c r="E16" s="548">
        <v>4.7070492474770163</v>
      </c>
      <c r="F16" s="548">
        <v>0</v>
      </c>
      <c r="G16" s="548">
        <v>0</v>
      </c>
      <c r="H16" s="548">
        <v>0</v>
      </c>
      <c r="I16" s="548">
        <v>0</v>
      </c>
      <c r="J16" s="548">
        <v>0</v>
      </c>
      <c r="K16" s="548">
        <v>0</v>
      </c>
      <c r="L16" s="548">
        <v>0</v>
      </c>
      <c r="M16" s="432"/>
      <c r="N16" s="549">
        <f t="shared" si="0"/>
        <v>28.579387580000002</v>
      </c>
      <c r="P16" s="550"/>
    </row>
    <row r="17" spans="2:16" x14ac:dyDescent="0.25">
      <c r="B17" s="547" t="s">
        <v>2631</v>
      </c>
      <c r="C17" s="548">
        <v>30.151280993353293</v>
      </c>
      <c r="D17" s="548">
        <v>16.06126499357751</v>
      </c>
      <c r="E17" s="548">
        <v>4.3540891030692022</v>
      </c>
      <c r="F17" s="548">
        <v>0</v>
      </c>
      <c r="G17" s="548">
        <v>0</v>
      </c>
      <c r="H17" s="548">
        <v>0</v>
      </c>
      <c r="I17" s="548">
        <v>0</v>
      </c>
      <c r="J17" s="548">
        <v>0</v>
      </c>
      <c r="K17" s="548">
        <v>0</v>
      </c>
      <c r="L17" s="548">
        <v>0</v>
      </c>
      <c r="M17" s="432"/>
      <c r="N17" s="549">
        <f t="shared" si="0"/>
        <v>50.566635090000005</v>
      </c>
      <c r="P17" s="550"/>
    </row>
    <row r="18" spans="2:16" x14ac:dyDescent="0.25">
      <c r="B18" s="547" t="s">
        <v>2649</v>
      </c>
      <c r="C18" s="548">
        <v>9.3696816331094119</v>
      </c>
      <c r="D18" s="548">
        <v>0.11567548689058325</v>
      </c>
      <c r="E18" s="548">
        <v>0</v>
      </c>
      <c r="F18" s="548">
        <v>0</v>
      </c>
      <c r="G18" s="548">
        <v>0</v>
      </c>
      <c r="H18" s="548">
        <v>0</v>
      </c>
      <c r="I18" s="548">
        <v>0</v>
      </c>
      <c r="J18" s="548">
        <v>0</v>
      </c>
      <c r="K18" s="548">
        <v>0</v>
      </c>
      <c r="L18" s="548">
        <v>0</v>
      </c>
      <c r="M18" s="432"/>
      <c r="N18" s="549">
        <f t="shared" si="0"/>
        <v>9.4853571199999944</v>
      </c>
      <c r="P18" s="550"/>
    </row>
    <row r="19" spans="2:16" ht="30" x14ac:dyDescent="0.25">
      <c r="B19" s="547" t="s">
        <v>2650</v>
      </c>
      <c r="C19" s="548">
        <v>1499.9643575791049</v>
      </c>
      <c r="D19" s="548">
        <v>1109.1821344103355</v>
      </c>
      <c r="E19" s="548">
        <v>724.05792192591264</v>
      </c>
      <c r="F19" s="548">
        <v>173.6576995737133</v>
      </c>
      <c r="G19" s="548">
        <v>102.28667677918088</v>
      </c>
      <c r="H19" s="548">
        <v>39.659331747675012</v>
      </c>
      <c r="I19" s="548">
        <v>27.429538831066665</v>
      </c>
      <c r="J19" s="548">
        <v>21.305493298640712</v>
      </c>
      <c r="K19" s="548">
        <v>18.903444495334895</v>
      </c>
      <c r="L19" s="548">
        <v>77.96587797903355</v>
      </c>
      <c r="M19" s="432"/>
      <c r="N19" s="549">
        <f t="shared" si="0"/>
        <v>3794.412476619998</v>
      </c>
      <c r="P19" s="550"/>
    </row>
    <row r="20" spans="2:16" x14ac:dyDescent="0.25">
      <c r="B20" s="547" t="s">
        <v>128</v>
      </c>
      <c r="C20" s="548">
        <v>1.3423592249513703</v>
      </c>
      <c r="D20" s="548">
        <v>2.0526655048629539E-2</v>
      </c>
      <c r="E20" s="548">
        <v>0</v>
      </c>
      <c r="F20" s="548">
        <v>0</v>
      </c>
      <c r="G20" s="548">
        <v>0</v>
      </c>
      <c r="H20" s="548">
        <v>0</v>
      </c>
      <c r="I20" s="548">
        <v>0</v>
      </c>
      <c r="J20" s="548">
        <v>0</v>
      </c>
      <c r="K20" s="548">
        <v>0</v>
      </c>
      <c r="L20" s="548">
        <v>0</v>
      </c>
      <c r="M20" s="432"/>
      <c r="N20" s="549">
        <f t="shared" si="0"/>
        <v>1.3628858799999999</v>
      </c>
      <c r="P20" s="550"/>
    </row>
    <row r="21" spans="2:16" x14ac:dyDescent="0.25">
      <c r="C21" s="551"/>
      <c r="D21" s="551"/>
      <c r="E21" s="551"/>
      <c r="F21" s="551"/>
      <c r="G21" s="551"/>
      <c r="H21" s="551"/>
      <c r="I21" s="551"/>
      <c r="J21" s="551"/>
      <c r="K21" s="551"/>
      <c r="L21" s="551"/>
      <c r="M21" s="432"/>
      <c r="N21" s="549">
        <f t="shared" si="0"/>
        <v>0</v>
      </c>
    </row>
    <row r="22" spans="2:16" x14ac:dyDescent="0.25">
      <c r="B22" s="552" t="s">
        <v>130</v>
      </c>
      <c r="C22" s="553">
        <f t="shared" ref="C22:L22" si="1">SUM(C11:C21)</f>
        <v>41904.156170785587</v>
      </c>
      <c r="D22" s="553">
        <f t="shared" si="1"/>
        <v>12138.738206150054</v>
      </c>
      <c r="E22" s="553">
        <f t="shared" si="1"/>
        <v>6255.6904917288339</v>
      </c>
      <c r="F22" s="553">
        <f t="shared" si="1"/>
        <v>2008.0695468628096</v>
      </c>
      <c r="G22" s="553">
        <f t="shared" si="1"/>
        <v>1563.9645583060485</v>
      </c>
      <c r="H22" s="553">
        <f t="shared" si="1"/>
        <v>671.23424052485018</v>
      </c>
      <c r="I22" s="553">
        <f t="shared" si="1"/>
        <v>598.31730944212529</v>
      </c>
      <c r="J22" s="553">
        <f t="shared" si="1"/>
        <v>489.51074936875295</v>
      </c>
      <c r="K22" s="553">
        <f t="shared" si="1"/>
        <v>465.14322293613458</v>
      </c>
      <c r="L22" s="553">
        <f t="shared" si="1"/>
        <v>2936.7016136951311</v>
      </c>
      <c r="M22" s="432"/>
      <c r="N22" s="549">
        <f>SUM(C22:L22)</f>
        <v>69031.526109800325</v>
      </c>
      <c r="P22" s="550"/>
    </row>
    <row r="23" spans="2:16" x14ac:dyDescent="0.25">
      <c r="M23" s="432"/>
      <c r="N23" s="432"/>
    </row>
    <row r="24" spans="2:16" x14ac:dyDescent="0.25">
      <c r="M24" s="432"/>
      <c r="N24" s="432"/>
    </row>
    <row r="25" spans="2:16" x14ac:dyDescent="0.25">
      <c r="M25" s="432"/>
      <c r="N25" s="432"/>
    </row>
    <row r="26" spans="2:16" x14ac:dyDescent="0.25">
      <c r="M26" s="432"/>
      <c r="N26" s="432"/>
    </row>
    <row r="27" spans="2:16" ht="15.75" x14ac:dyDescent="0.25">
      <c r="B27" s="519" t="s">
        <v>2651</v>
      </c>
      <c r="M27" s="432"/>
      <c r="N27" s="432"/>
    </row>
    <row r="28" spans="2:16" ht="3.75" customHeight="1" x14ac:dyDescent="0.25">
      <c r="B28" s="519"/>
      <c r="M28" s="432"/>
      <c r="N28" s="432"/>
    </row>
    <row r="29" spans="2:16" x14ac:dyDescent="0.25">
      <c r="B29" s="554" t="s">
        <v>2652</v>
      </c>
      <c r="C29" s="541"/>
      <c r="D29" s="543"/>
      <c r="E29" s="543"/>
      <c r="F29" s="543"/>
      <c r="G29" s="543"/>
      <c r="H29" s="543"/>
      <c r="I29" s="543"/>
      <c r="J29" s="543"/>
      <c r="K29" s="543"/>
      <c r="L29" s="543"/>
      <c r="M29" s="432"/>
      <c r="N29" s="432"/>
    </row>
    <row r="30" spans="2:16" x14ac:dyDescent="0.25">
      <c r="B30" s="455"/>
      <c r="C30" s="627" t="s">
        <v>2638</v>
      </c>
      <c r="D30" s="627"/>
      <c r="E30" s="627"/>
      <c r="F30" s="627"/>
      <c r="G30" s="627"/>
      <c r="H30" s="627"/>
      <c r="I30" s="627"/>
      <c r="J30" s="627"/>
      <c r="K30" s="627"/>
      <c r="L30" s="627"/>
      <c r="M30" s="432"/>
      <c r="N30" s="432"/>
    </row>
    <row r="31" spans="2:16" x14ac:dyDescent="0.25">
      <c r="B31" s="455"/>
      <c r="C31" s="544" t="s">
        <v>2639</v>
      </c>
      <c r="D31" s="544" t="s">
        <v>2640</v>
      </c>
      <c r="E31" s="544" t="s">
        <v>2641</v>
      </c>
      <c r="F31" s="544" t="s">
        <v>2642</v>
      </c>
      <c r="G31" s="544" t="s">
        <v>2643</v>
      </c>
      <c r="H31" s="544" t="s">
        <v>2644</v>
      </c>
      <c r="I31" s="544" t="s">
        <v>2645</v>
      </c>
      <c r="J31" s="544" t="s">
        <v>2646</v>
      </c>
      <c r="K31" s="544" t="s">
        <v>2647</v>
      </c>
      <c r="L31" s="544" t="s">
        <v>2648</v>
      </c>
      <c r="M31" s="432"/>
      <c r="N31" s="545"/>
    </row>
    <row r="32" spans="2:16" x14ac:dyDescent="0.25">
      <c r="C32" s="546"/>
      <c r="D32" s="546"/>
      <c r="E32" s="546"/>
      <c r="F32" s="546"/>
      <c r="G32" s="546"/>
      <c r="H32" s="546"/>
      <c r="I32" s="546"/>
      <c r="J32" s="546"/>
      <c r="K32" s="546"/>
      <c r="L32" s="546"/>
      <c r="M32" s="432"/>
      <c r="N32" s="432"/>
    </row>
    <row r="33" spans="2:14" x14ac:dyDescent="0.25">
      <c r="B33" s="547" t="s">
        <v>2625</v>
      </c>
      <c r="C33" s="555">
        <f t="shared" ref="C33:L33" si="2">C11/$N$11</f>
        <v>0.70338542419136307</v>
      </c>
      <c r="D33" s="555">
        <f t="shared" si="2"/>
        <v>0.25828111855526359</v>
      </c>
      <c r="E33" s="555">
        <f t="shared" si="2"/>
        <v>3.3096355863197618E-2</v>
      </c>
      <c r="F33" s="555">
        <f t="shared" si="2"/>
        <v>2.7708599618547977E-3</v>
      </c>
      <c r="G33" s="555">
        <f t="shared" si="2"/>
        <v>1.0899270234532386E-3</v>
      </c>
      <c r="H33" s="555">
        <f t="shared" si="2"/>
        <v>2.8298686235167162E-4</v>
      </c>
      <c r="I33" s="555">
        <f t="shared" si="2"/>
        <v>1.8315553084658477E-4</v>
      </c>
      <c r="J33" s="555">
        <f t="shared" si="2"/>
        <v>1.1453031235708494E-4</v>
      </c>
      <c r="K33" s="555">
        <f t="shared" si="2"/>
        <v>1.0237417987695744E-4</v>
      </c>
      <c r="L33" s="555">
        <f t="shared" si="2"/>
        <v>6.9326751943518943E-4</v>
      </c>
      <c r="M33" s="432"/>
      <c r="N33" s="556"/>
    </row>
    <row r="34" spans="2:14" x14ac:dyDescent="0.25">
      <c r="B34" s="547" t="s">
        <v>2626</v>
      </c>
      <c r="C34" s="555">
        <f t="shared" ref="C34:L34" si="3">C12/$N$12</f>
        <v>0.81997067630765164</v>
      </c>
      <c r="D34" s="555">
        <f t="shared" si="3"/>
        <v>0.17375274888794576</v>
      </c>
      <c r="E34" s="555">
        <f t="shared" si="3"/>
        <v>5.7582343743273305E-3</v>
      </c>
      <c r="F34" s="555">
        <f t="shared" si="3"/>
        <v>5.1834043007518754E-4</v>
      </c>
      <c r="G34" s="555">
        <f t="shared" si="3"/>
        <v>0</v>
      </c>
      <c r="H34" s="555">
        <f t="shared" si="3"/>
        <v>0</v>
      </c>
      <c r="I34" s="555">
        <f t="shared" si="3"/>
        <v>0</v>
      </c>
      <c r="J34" s="555">
        <f t="shared" si="3"/>
        <v>0</v>
      </c>
      <c r="K34" s="555">
        <f t="shared" si="3"/>
        <v>0</v>
      </c>
      <c r="L34" s="555">
        <f t="shared" si="3"/>
        <v>0</v>
      </c>
      <c r="M34" s="432"/>
      <c r="N34" s="556"/>
    </row>
    <row r="35" spans="2:14" ht="19.5" customHeight="1" x14ac:dyDescent="0.25">
      <c r="B35" s="547" t="s">
        <v>2627</v>
      </c>
      <c r="C35" s="555">
        <f t="shared" ref="C35:L35" si="4">C13/$N$13</f>
        <v>0.61186579672302643</v>
      </c>
      <c r="D35" s="555">
        <f t="shared" si="4"/>
        <v>0.16217340536842234</v>
      </c>
      <c r="E35" s="555">
        <f t="shared" si="4"/>
        <v>8.8827671019684001E-2</v>
      </c>
      <c r="F35" s="555">
        <f t="shared" si="4"/>
        <v>3.0318923291507677E-2</v>
      </c>
      <c r="G35" s="555">
        <f t="shared" si="4"/>
        <v>2.4207826581732973E-2</v>
      </c>
      <c r="H35" s="555">
        <f t="shared" si="4"/>
        <v>1.0465661726498628E-2</v>
      </c>
      <c r="I35" s="555">
        <f t="shared" si="4"/>
        <v>9.4648321843043334E-3</v>
      </c>
      <c r="J35" s="555">
        <f t="shared" si="4"/>
        <v>7.7684728912837961E-3</v>
      </c>
      <c r="K35" s="555">
        <f t="shared" si="4"/>
        <v>7.4119961770495665E-3</v>
      </c>
      <c r="L35" s="555">
        <f t="shared" si="4"/>
        <v>4.7495414036490068E-2</v>
      </c>
      <c r="M35" s="432"/>
      <c r="N35" s="556"/>
    </row>
    <row r="36" spans="2:14" x14ac:dyDescent="0.25">
      <c r="B36" s="547" t="s">
        <v>2628</v>
      </c>
      <c r="C36" s="555">
        <f t="shared" ref="C36:L36" si="5">C14/$N$14</f>
        <v>0.71493191667172329</v>
      </c>
      <c r="D36" s="555">
        <f t="shared" si="5"/>
        <v>0.24278435920385286</v>
      </c>
      <c r="E36" s="555">
        <f t="shared" si="5"/>
        <v>3.9276490986616786E-2</v>
      </c>
      <c r="F36" s="555">
        <f t="shared" si="5"/>
        <v>1.0296375405098096E-3</v>
      </c>
      <c r="G36" s="555">
        <f t="shared" si="5"/>
        <v>8.6740858383692896E-4</v>
      </c>
      <c r="H36" s="555">
        <f t="shared" si="5"/>
        <v>4.3370429191846448E-4</v>
      </c>
      <c r="I36" s="555">
        <f t="shared" si="5"/>
        <v>4.3370429191846448E-4</v>
      </c>
      <c r="J36" s="555">
        <f t="shared" si="5"/>
        <v>2.4277842962322607E-4</v>
      </c>
      <c r="K36" s="555">
        <f t="shared" si="5"/>
        <v>0</v>
      </c>
      <c r="L36" s="555">
        <f t="shared" si="5"/>
        <v>0</v>
      </c>
      <c r="M36" s="432"/>
      <c r="N36" s="556"/>
    </row>
    <row r="37" spans="2:14" x14ac:dyDescent="0.25">
      <c r="B37" s="547" t="s">
        <v>2629</v>
      </c>
      <c r="C37" s="555">
        <f t="shared" ref="C37:L37" si="6">C15/$N$15</f>
        <v>0.55935498473938983</v>
      </c>
      <c r="D37" s="555">
        <f t="shared" si="6"/>
        <v>0.24135821765225379</v>
      </c>
      <c r="E37" s="555">
        <f t="shared" si="6"/>
        <v>0.12469353335335015</v>
      </c>
      <c r="F37" s="555">
        <f t="shared" si="6"/>
        <v>2.1396158258820609E-2</v>
      </c>
      <c r="G37" s="555">
        <f t="shared" si="6"/>
        <v>1.8778214522651177E-2</v>
      </c>
      <c r="H37" s="555">
        <f t="shared" si="6"/>
        <v>9.1000598376635849E-3</v>
      </c>
      <c r="I37" s="555">
        <f t="shared" si="6"/>
        <v>5.4692442085238525E-3</v>
      </c>
      <c r="J37" s="555">
        <f t="shared" si="6"/>
        <v>3.9621922197595654E-3</v>
      </c>
      <c r="K37" s="555">
        <f t="shared" si="6"/>
        <v>3.9621922197595654E-3</v>
      </c>
      <c r="L37" s="555">
        <f t="shared" si="6"/>
        <v>1.1925202987827788E-2</v>
      </c>
      <c r="M37" s="432"/>
      <c r="N37" s="556"/>
    </row>
    <row r="38" spans="2:14" ht="30" x14ac:dyDescent="0.25">
      <c r="B38" s="547" t="s">
        <v>2630</v>
      </c>
      <c r="C38" s="555">
        <f t="shared" ref="C38:L38" si="7">C16/$N$16</f>
        <v>0.52820315859196376</v>
      </c>
      <c r="D38" s="555">
        <f t="shared" si="7"/>
        <v>0.30709599768628226</v>
      </c>
      <c r="E38" s="555">
        <f t="shared" si="7"/>
        <v>0.16470084372175395</v>
      </c>
      <c r="F38" s="555">
        <f t="shared" si="7"/>
        <v>0</v>
      </c>
      <c r="G38" s="555">
        <f t="shared" si="7"/>
        <v>0</v>
      </c>
      <c r="H38" s="555">
        <f t="shared" si="7"/>
        <v>0</v>
      </c>
      <c r="I38" s="555">
        <f t="shared" si="7"/>
        <v>0</v>
      </c>
      <c r="J38" s="555">
        <f t="shared" si="7"/>
        <v>0</v>
      </c>
      <c r="K38" s="555">
        <f t="shared" si="7"/>
        <v>0</v>
      </c>
      <c r="L38" s="555">
        <f t="shared" si="7"/>
        <v>0</v>
      </c>
      <c r="M38" s="432"/>
      <c r="N38" s="556"/>
    </row>
    <row r="39" spans="2:14" x14ac:dyDescent="0.25">
      <c r="B39" s="547" t="s">
        <v>2631</v>
      </c>
      <c r="C39" s="555">
        <f>C17/$N$17</f>
        <v>0.59626828915329533</v>
      </c>
      <c r="D39" s="555">
        <f>D17/$N$17</f>
        <v>0.31762574205286137</v>
      </c>
      <c r="E39" s="555">
        <f>E17/$N$17</f>
        <v>8.6105968793843302E-2</v>
      </c>
      <c r="F39" s="555">
        <f>F17/$N$17</f>
        <v>0</v>
      </c>
      <c r="G39" s="555">
        <f t="shared" ref="G39:L39" si="8">G17/$N$17</f>
        <v>0</v>
      </c>
      <c r="H39" s="555">
        <f t="shared" si="8"/>
        <v>0</v>
      </c>
      <c r="I39" s="555">
        <f t="shared" si="8"/>
        <v>0</v>
      </c>
      <c r="J39" s="555">
        <f t="shared" si="8"/>
        <v>0</v>
      </c>
      <c r="K39" s="555">
        <f t="shared" si="8"/>
        <v>0</v>
      </c>
      <c r="L39" s="555">
        <f t="shared" si="8"/>
        <v>0</v>
      </c>
      <c r="M39" s="432"/>
      <c r="N39" s="556"/>
    </row>
    <row r="40" spans="2:14" x14ac:dyDescent="0.25">
      <c r="B40" s="547" t="s">
        <v>2649</v>
      </c>
      <c r="C40" s="555">
        <f>C18/$N$18</f>
        <v>0.98780483587205381</v>
      </c>
      <c r="D40" s="555">
        <f>D18/$N$18</f>
        <v>1.2195164127946226E-2</v>
      </c>
      <c r="E40" s="555">
        <f>E18/$N$18</f>
        <v>0</v>
      </c>
      <c r="F40" s="555">
        <f>F18/$N$18</f>
        <v>0</v>
      </c>
      <c r="G40" s="555">
        <f t="shared" ref="G40:L40" si="9">G18/$N$18</f>
        <v>0</v>
      </c>
      <c r="H40" s="555">
        <f t="shared" si="9"/>
        <v>0</v>
      </c>
      <c r="I40" s="555">
        <f t="shared" si="9"/>
        <v>0</v>
      </c>
      <c r="J40" s="555">
        <f t="shared" si="9"/>
        <v>0</v>
      </c>
      <c r="K40" s="555">
        <f t="shared" si="9"/>
        <v>0</v>
      </c>
      <c r="L40" s="555">
        <f t="shared" si="9"/>
        <v>0</v>
      </c>
      <c r="M40" s="432"/>
      <c r="N40" s="556"/>
    </row>
    <row r="41" spans="2:14" ht="30" x14ac:dyDescent="0.25">
      <c r="B41" s="547" t="s">
        <v>2650</v>
      </c>
      <c r="C41" s="555">
        <f t="shared" ref="C41:L41" si="10">C19/$N$19</f>
        <v>0.39530872482141138</v>
      </c>
      <c r="D41" s="555">
        <f t="shared" si="10"/>
        <v>0.29231986275735033</v>
      </c>
      <c r="E41" s="555">
        <f t="shared" si="10"/>
        <v>0.19082214345101772</v>
      </c>
      <c r="F41" s="555">
        <f t="shared" si="10"/>
        <v>4.5766690006355033E-2</v>
      </c>
      <c r="G41" s="555">
        <f t="shared" si="10"/>
        <v>2.6957184388739997E-2</v>
      </c>
      <c r="H41" s="555">
        <f t="shared" si="10"/>
        <v>1.0452034930847294E-2</v>
      </c>
      <c r="I41" s="555">
        <f t="shared" si="10"/>
        <v>7.2289291161883543E-3</v>
      </c>
      <c r="J41" s="555">
        <f t="shared" si="10"/>
        <v>5.6149650123487119E-3</v>
      </c>
      <c r="K41" s="555">
        <f t="shared" si="10"/>
        <v>4.9819160704884097E-3</v>
      </c>
      <c r="L41" s="555">
        <f t="shared" si="10"/>
        <v>2.0547549445252802E-2</v>
      </c>
      <c r="M41" s="432"/>
      <c r="N41" s="556"/>
    </row>
    <row r="42" spans="2:14" x14ac:dyDescent="0.25">
      <c r="B42" s="547" t="s">
        <v>128</v>
      </c>
      <c r="C42" s="555">
        <f t="shared" ref="C42:L42" si="11">C20/$N$20</f>
        <v>0.98493883064616561</v>
      </c>
      <c r="D42" s="555">
        <f t="shared" si="11"/>
        <v>1.5061169353834336E-2</v>
      </c>
      <c r="E42" s="555">
        <f t="shared" si="11"/>
        <v>0</v>
      </c>
      <c r="F42" s="555">
        <f t="shared" si="11"/>
        <v>0</v>
      </c>
      <c r="G42" s="555">
        <f t="shared" si="11"/>
        <v>0</v>
      </c>
      <c r="H42" s="555">
        <f t="shared" si="11"/>
        <v>0</v>
      </c>
      <c r="I42" s="555">
        <f t="shared" si="11"/>
        <v>0</v>
      </c>
      <c r="J42" s="555">
        <f t="shared" si="11"/>
        <v>0</v>
      </c>
      <c r="K42" s="555">
        <f t="shared" si="11"/>
        <v>0</v>
      </c>
      <c r="L42" s="555">
        <f t="shared" si="11"/>
        <v>0</v>
      </c>
      <c r="M42" s="432"/>
      <c r="N42" s="556"/>
    </row>
    <row r="43" spans="2:14" x14ac:dyDescent="0.25">
      <c r="C43" s="555"/>
      <c r="D43" s="557"/>
      <c r="E43" s="557"/>
      <c r="F43" s="557"/>
      <c r="G43" s="557"/>
      <c r="H43" s="557"/>
      <c r="I43" s="557"/>
      <c r="J43" s="557"/>
      <c r="K43" s="557"/>
      <c r="L43" s="557"/>
      <c r="M43" s="432"/>
      <c r="N43" s="432"/>
    </row>
    <row r="44" spans="2:14" x14ac:dyDescent="0.25">
      <c r="B44" s="552" t="s">
        <v>130</v>
      </c>
      <c r="C44" s="558">
        <f t="shared" ref="C44:L44" si="12">C22/$N$22</f>
        <v>0.60702925941595987</v>
      </c>
      <c r="D44" s="558">
        <f t="shared" si="12"/>
        <v>0.17584339924402645</v>
      </c>
      <c r="E44" s="558">
        <f t="shared" si="12"/>
        <v>9.0620776393942726E-2</v>
      </c>
      <c r="F44" s="558">
        <f t="shared" si="12"/>
        <v>2.908916635667028E-2</v>
      </c>
      <c r="G44" s="558">
        <f t="shared" si="12"/>
        <v>2.2655801579968465E-2</v>
      </c>
      <c r="H44" s="558">
        <f t="shared" si="12"/>
        <v>9.7235897618313822E-3</v>
      </c>
      <c r="I44" s="558">
        <f t="shared" si="12"/>
        <v>8.6673052612287957E-3</v>
      </c>
      <c r="J44" s="558">
        <f t="shared" si="12"/>
        <v>7.0911187533380876E-3</v>
      </c>
      <c r="K44" s="558">
        <f t="shared" si="12"/>
        <v>6.7381274781074087E-3</v>
      </c>
      <c r="L44" s="558">
        <f t="shared" si="12"/>
        <v>4.2541455754926606E-2</v>
      </c>
      <c r="M44" s="432"/>
      <c r="N44" s="559"/>
    </row>
    <row r="45" spans="2:14" x14ac:dyDescent="0.25">
      <c r="M45" s="432"/>
      <c r="N45" s="432"/>
    </row>
    <row r="46" spans="2:14" x14ac:dyDescent="0.25">
      <c r="F46" s="539"/>
      <c r="M46" s="432"/>
      <c r="N46" s="432"/>
    </row>
    <row r="47" spans="2:14" x14ac:dyDescent="0.25">
      <c r="M47" s="432"/>
      <c r="N47" s="432"/>
    </row>
    <row r="49" spans="2:16" ht="15.75" x14ac:dyDescent="0.25">
      <c r="B49" s="519" t="s">
        <v>2653</v>
      </c>
    </row>
    <row r="50" spans="2:16" ht="3.75" customHeight="1" x14ac:dyDescent="0.25">
      <c r="B50" s="519"/>
    </row>
    <row r="51" spans="2:16" x14ac:dyDescent="0.25">
      <c r="B51" s="554" t="s">
        <v>2654</v>
      </c>
      <c r="C51" s="541"/>
      <c r="D51" s="541"/>
      <c r="E51" s="543"/>
      <c r="F51" s="543"/>
      <c r="G51" s="543"/>
      <c r="H51" s="543"/>
      <c r="I51" s="543"/>
      <c r="J51" s="543"/>
      <c r="K51" s="543"/>
      <c r="L51" s="543"/>
      <c r="M51" s="543"/>
      <c r="N51" s="543"/>
    </row>
    <row r="52" spans="2:16" x14ac:dyDescent="0.25">
      <c r="B52" s="455"/>
      <c r="C52" s="627"/>
      <c r="D52" s="627"/>
      <c r="E52" s="627"/>
      <c r="F52" s="627"/>
      <c r="G52" s="627"/>
      <c r="H52" s="627"/>
      <c r="I52" s="627"/>
      <c r="J52" s="627"/>
      <c r="K52" s="627"/>
      <c r="L52" s="627"/>
      <c r="N52" s="455"/>
    </row>
    <row r="53" spans="2:16" x14ac:dyDescent="0.25">
      <c r="B53" s="455"/>
      <c r="C53" s="544" t="s">
        <v>2639</v>
      </c>
      <c r="D53" s="544" t="s">
        <v>2640</v>
      </c>
      <c r="E53" s="544" t="s">
        <v>2641</v>
      </c>
      <c r="F53" s="544" t="s">
        <v>2642</v>
      </c>
      <c r="G53" s="544" t="s">
        <v>2643</v>
      </c>
      <c r="H53" s="544" t="s">
        <v>2644</v>
      </c>
      <c r="I53" s="544" t="s">
        <v>2645</v>
      </c>
      <c r="J53" s="544" t="s">
        <v>2646</v>
      </c>
      <c r="K53" s="544" t="s">
        <v>2647</v>
      </c>
      <c r="L53" s="544" t="s">
        <v>2648</v>
      </c>
      <c r="N53" s="544" t="s">
        <v>2655</v>
      </c>
      <c r="P53" s="560"/>
    </row>
    <row r="54" spans="2:16" x14ac:dyDescent="0.25">
      <c r="C54" s="556"/>
      <c r="D54" s="556"/>
      <c r="E54" s="556"/>
      <c r="F54" s="556"/>
      <c r="G54" s="556"/>
      <c r="H54" s="556"/>
      <c r="I54" s="556"/>
      <c r="J54" s="556"/>
      <c r="K54" s="556"/>
      <c r="L54" s="556"/>
      <c r="M54" s="432"/>
      <c r="N54" s="432"/>
      <c r="O54" s="432"/>
      <c r="P54" s="560"/>
    </row>
    <row r="55" spans="2:16" x14ac:dyDescent="0.25">
      <c r="B55" s="547" t="s">
        <v>2625</v>
      </c>
      <c r="C55" s="551">
        <v>609.36155272000326</v>
      </c>
      <c r="D55" s="551">
        <v>1606.3172267399962</v>
      </c>
      <c r="E55" s="551">
        <v>494.16916907999922</v>
      </c>
      <c r="F55" s="551">
        <v>45.966784069999996</v>
      </c>
      <c r="G55" s="551">
        <v>19.774351509999999</v>
      </c>
      <c r="H55" s="551">
        <v>7.46645599</v>
      </c>
      <c r="I55" s="551">
        <v>3.3550357900000005</v>
      </c>
      <c r="J55" s="551">
        <v>1.9539946699999999</v>
      </c>
      <c r="K55" s="551">
        <v>0.63798115000000011</v>
      </c>
      <c r="L55" s="551">
        <v>7.2884786100000039</v>
      </c>
      <c r="M55" s="432"/>
      <c r="N55" s="561">
        <v>0.30499628292259168</v>
      </c>
      <c r="O55" s="432"/>
      <c r="P55" s="549">
        <f t="shared" ref="P55:P64" si="13">C55+D55+E55+F55+G55+H55+I55+J55+K55+L55</f>
        <v>2796.2910303299991</v>
      </c>
    </row>
    <row r="56" spans="2:16" x14ac:dyDescent="0.25">
      <c r="B56" s="547" t="s">
        <v>2626</v>
      </c>
      <c r="C56" s="551">
        <v>37.619290360000001</v>
      </c>
      <c r="D56" s="551">
        <v>72.513888610000038</v>
      </c>
      <c r="E56" s="551">
        <v>4.6373036600000006</v>
      </c>
      <c r="F56" s="551">
        <v>0.4950291</v>
      </c>
      <c r="G56" s="551"/>
      <c r="H56" s="551"/>
      <c r="I56" s="551"/>
      <c r="J56" s="551"/>
      <c r="K56" s="551"/>
      <c r="L56" s="551"/>
      <c r="M56" s="432"/>
      <c r="N56" s="561">
        <v>0.23736620401817049</v>
      </c>
      <c r="O56" s="432"/>
      <c r="P56" s="549">
        <f t="shared" si="13"/>
        <v>115.26551173000004</v>
      </c>
    </row>
    <row r="57" spans="2:16" x14ac:dyDescent="0.25">
      <c r="B57" s="547" t="s">
        <v>2627</v>
      </c>
      <c r="C57" s="551">
        <v>27049.444896750028</v>
      </c>
      <c r="D57" s="551">
        <v>8397.0122278100025</v>
      </c>
      <c r="E57" s="551">
        <v>7935.4933699999929</v>
      </c>
      <c r="F57" s="551">
        <v>2085.3832949299954</v>
      </c>
      <c r="G57" s="551">
        <v>1796.5957803500035</v>
      </c>
      <c r="H57" s="551">
        <v>570.90574975000015</v>
      </c>
      <c r="I57" s="551">
        <v>1322.4281809900001</v>
      </c>
      <c r="J57" s="551">
        <v>926.1191210199994</v>
      </c>
      <c r="K57" s="551">
        <v>391.39840474999988</v>
      </c>
      <c r="L57" s="551">
        <v>9676.8746377399912</v>
      </c>
      <c r="M57" s="432"/>
      <c r="N57" s="561">
        <v>0.44696347838215933</v>
      </c>
      <c r="O57" s="432"/>
      <c r="P57" s="549">
        <f t="shared" si="13"/>
        <v>60151.655664090009</v>
      </c>
    </row>
    <row r="58" spans="2:16" x14ac:dyDescent="0.25">
      <c r="B58" s="547" t="s">
        <v>2628</v>
      </c>
      <c r="C58" s="551">
        <v>645.81374383999992</v>
      </c>
      <c r="D58" s="551">
        <v>934.92146419999949</v>
      </c>
      <c r="E58" s="551">
        <v>438.3350422499999</v>
      </c>
      <c r="F58" s="551">
        <v>12.512620609999999</v>
      </c>
      <c r="G58" s="551"/>
      <c r="H58" s="551"/>
      <c r="I58" s="551"/>
      <c r="J58" s="551">
        <v>8.7195794099999997</v>
      </c>
      <c r="K58" s="551"/>
      <c r="L58" s="551"/>
      <c r="M58" s="432"/>
      <c r="N58" s="561">
        <v>0.29950582885149418</v>
      </c>
      <c r="O58" s="432"/>
      <c r="P58" s="549">
        <f t="shared" si="13"/>
        <v>2040.3024503099994</v>
      </c>
    </row>
    <row r="59" spans="2:16" x14ac:dyDescent="0.25">
      <c r="B59" s="547" t="s">
        <v>2629</v>
      </c>
      <c r="C59" s="551">
        <v>16.917674069999997</v>
      </c>
      <c r="D59" s="551">
        <v>8.8299105200000003</v>
      </c>
      <c r="E59" s="551">
        <v>21.789893599999996</v>
      </c>
      <c r="F59" s="551">
        <v>2.6943399399999999</v>
      </c>
      <c r="G59" s="551">
        <v>0.52173781999999991</v>
      </c>
      <c r="H59" s="551"/>
      <c r="I59" s="551">
        <v>5.4995162000000004</v>
      </c>
      <c r="J59" s="551"/>
      <c r="K59" s="551"/>
      <c r="L59" s="551">
        <v>5.6430065300000001</v>
      </c>
      <c r="M59" s="432"/>
      <c r="N59" s="561">
        <v>0.44827574830881078</v>
      </c>
      <c r="O59" s="432"/>
      <c r="P59" s="549">
        <f t="shared" si="13"/>
        <v>61.896078679999988</v>
      </c>
    </row>
    <row r="60" spans="2:16" ht="30" x14ac:dyDescent="0.25">
      <c r="B60" s="547" t="s">
        <v>2630</v>
      </c>
      <c r="C60" s="551">
        <v>6.1082869999999998</v>
      </c>
      <c r="D60" s="551">
        <v>0.49696805999999999</v>
      </c>
      <c r="E60" s="551">
        <v>21.974132520000001</v>
      </c>
      <c r="F60" s="551"/>
      <c r="G60" s="551"/>
      <c r="H60" s="551"/>
      <c r="I60" s="551"/>
      <c r="J60" s="551"/>
      <c r="K60" s="551"/>
      <c r="L60" s="551"/>
      <c r="M60" s="432"/>
      <c r="N60" s="561">
        <v>0.40738054446409883</v>
      </c>
      <c r="O60" s="432"/>
      <c r="P60" s="549">
        <f t="shared" si="13"/>
        <v>28.579387580000002</v>
      </c>
    </row>
    <row r="61" spans="2:16" x14ac:dyDescent="0.25">
      <c r="B61" s="547" t="s">
        <v>2631</v>
      </c>
      <c r="C61" s="551">
        <v>2.6439603000000003</v>
      </c>
      <c r="D61" s="551">
        <v>28.222872799999998</v>
      </c>
      <c r="E61" s="551">
        <v>19.699801990000005</v>
      </c>
      <c r="F61" s="551"/>
      <c r="G61" s="551"/>
      <c r="H61" s="551"/>
      <c r="I61" s="551"/>
      <c r="J61" s="551"/>
      <c r="K61" s="551"/>
      <c r="L61" s="551"/>
      <c r="M61" s="432"/>
      <c r="N61" s="561">
        <v>0.37229900489897438</v>
      </c>
      <c r="O61" s="432"/>
      <c r="P61" s="549">
        <f t="shared" si="13"/>
        <v>50.566635090000005</v>
      </c>
    </row>
    <row r="62" spans="2:16" x14ac:dyDescent="0.25">
      <c r="B62" s="547" t="s">
        <v>2649</v>
      </c>
      <c r="C62" s="551">
        <v>9.1136158499999986</v>
      </c>
      <c r="D62" s="551">
        <v>0.37174127000000007</v>
      </c>
      <c r="E62" s="551"/>
      <c r="F62" s="551"/>
      <c r="G62" s="551"/>
      <c r="H62" s="551"/>
      <c r="I62" s="551"/>
      <c r="J62" s="551"/>
      <c r="K62" s="551"/>
      <c r="L62" s="551"/>
      <c r="M62" s="432"/>
      <c r="N62" s="561">
        <v>5.2851023813105184E-2</v>
      </c>
      <c r="O62" s="432"/>
      <c r="P62" s="549">
        <f t="shared" si="13"/>
        <v>9.485357119999998</v>
      </c>
    </row>
    <row r="63" spans="2:16" ht="30" x14ac:dyDescent="0.25">
      <c r="B63" s="547" t="s">
        <v>2650</v>
      </c>
      <c r="C63" s="551">
        <v>321.0926857899999</v>
      </c>
      <c r="D63" s="551">
        <v>535.02239326999972</v>
      </c>
      <c r="E63" s="551">
        <v>1070.3550526199997</v>
      </c>
      <c r="F63" s="551">
        <v>748.92659318000005</v>
      </c>
      <c r="G63" s="551">
        <v>297.24897094000005</v>
      </c>
      <c r="H63" s="551">
        <v>68.122213150000007</v>
      </c>
      <c r="I63" s="551">
        <v>268.81908889999994</v>
      </c>
      <c r="J63" s="551">
        <v>28.418000540000001</v>
      </c>
      <c r="K63" s="551">
        <v>55.255626289999995</v>
      </c>
      <c r="L63" s="551">
        <v>401.15185193999997</v>
      </c>
      <c r="M63" s="432"/>
      <c r="N63" s="561">
        <v>0.61634398952481684</v>
      </c>
      <c r="O63" s="432"/>
      <c r="P63" s="549">
        <f t="shared" si="13"/>
        <v>3794.4124766199989</v>
      </c>
    </row>
    <row r="64" spans="2:16" x14ac:dyDescent="0.25">
      <c r="B64" s="547" t="s">
        <v>128</v>
      </c>
      <c r="C64" s="551">
        <v>1.13546192</v>
      </c>
      <c r="D64" s="551">
        <v>0.22742395999999998</v>
      </c>
      <c r="E64" s="551"/>
      <c r="F64" s="551"/>
      <c r="G64" s="551"/>
      <c r="H64" s="551"/>
      <c r="I64" s="551"/>
      <c r="J64" s="551"/>
      <c r="K64" s="551"/>
      <c r="L64" s="551"/>
      <c r="M64" s="432"/>
      <c r="N64" s="561">
        <v>3.8819914461882134E-2</v>
      </c>
      <c r="O64" s="432"/>
      <c r="P64" s="549">
        <f t="shared" si="13"/>
        <v>1.3628858799999999</v>
      </c>
    </row>
    <row r="65" spans="2:16" x14ac:dyDescent="0.25">
      <c r="C65" s="551"/>
      <c r="D65" s="551"/>
      <c r="E65" s="551"/>
      <c r="F65" s="551"/>
      <c r="G65" s="551"/>
      <c r="H65" s="551"/>
      <c r="I65" s="551"/>
      <c r="J65" s="551"/>
      <c r="K65" s="551"/>
      <c r="L65" s="551"/>
      <c r="M65" s="432"/>
      <c r="N65" s="432"/>
      <c r="O65" s="432"/>
      <c r="P65" s="560"/>
    </row>
    <row r="66" spans="2:16" x14ac:dyDescent="0.25">
      <c r="B66" s="552" t="s">
        <v>130</v>
      </c>
      <c r="C66" s="553">
        <f>SUM(C55:C65)</f>
        <v>28699.251168600033</v>
      </c>
      <c r="D66" s="553">
        <f t="shared" ref="D66:L66" si="14">SUM(D55:D65)</f>
        <v>11583.936117239997</v>
      </c>
      <c r="E66" s="553">
        <f t="shared" si="14"/>
        <v>10006.453765719993</v>
      </c>
      <c r="F66" s="553">
        <f t="shared" si="14"/>
        <v>2895.9786618299954</v>
      </c>
      <c r="G66" s="553">
        <f t="shared" si="14"/>
        <v>2114.1408406200035</v>
      </c>
      <c r="H66" s="553">
        <f t="shared" si="14"/>
        <v>646.49441889000013</v>
      </c>
      <c r="I66" s="553">
        <f t="shared" si="14"/>
        <v>1600.1018218800002</v>
      </c>
      <c r="J66" s="553">
        <f t="shared" si="14"/>
        <v>965.21069563999947</v>
      </c>
      <c r="K66" s="553">
        <f t="shared" si="14"/>
        <v>447.29201218999987</v>
      </c>
      <c r="L66" s="553">
        <f t="shared" si="14"/>
        <v>10090.95797481999</v>
      </c>
      <c r="M66" s="432"/>
      <c r="N66" s="562">
        <v>0.44568295762526888</v>
      </c>
      <c r="O66" s="432"/>
      <c r="P66" s="549">
        <f>SUM(C66:L66)</f>
        <v>69049.817477430013</v>
      </c>
    </row>
    <row r="67" spans="2:16" x14ac:dyDescent="0.25">
      <c r="C67" s="432"/>
      <c r="D67" s="432"/>
      <c r="E67" s="432"/>
      <c r="F67" s="432"/>
      <c r="G67" s="432"/>
      <c r="H67" s="432"/>
      <c r="I67" s="432"/>
      <c r="J67" s="432"/>
      <c r="K67" s="432"/>
      <c r="L67" s="432"/>
      <c r="M67" s="432"/>
      <c r="N67" s="432"/>
      <c r="O67" s="432"/>
      <c r="P67" s="560"/>
    </row>
    <row r="71" spans="2:16" ht="15.75" x14ac:dyDescent="0.25">
      <c r="B71" s="519" t="s">
        <v>2656</v>
      </c>
    </row>
    <row r="72" spans="2:16" ht="3.75" customHeight="1" x14ac:dyDescent="0.25">
      <c r="B72" s="519"/>
    </row>
    <row r="73" spans="2:16" x14ac:dyDescent="0.25">
      <c r="B73" s="554" t="s">
        <v>2657</v>
      </c>
      <c r="C73" s="563"/>
      <c r="D73" s="563"/>
      <c r="E73" s="564"/>
      <c r="F73" s="564"/>
      <c r="G73" s="564"/>
      <c r="H73" s="564"/>
      <c r="I73" s="564"/>
      <c r="J73" s="564"/>
      <c r="K73" s="564"/>
      <c r="L73" s="564"/>
      <c r="M73" s="432"/>
      <c r="N73" s="564"/>
    </row>
    <row r="74" spans="2:16" x14ac:dyDescent="0.25">
      <c r="B74" s="469"/>
      <c r="C74" s="627" t="s">
        <v>2638</v>
      </c>
      <c r="D74" s="627"/>
      <c r="E74" s="627"/>
      <c r="F74" s="627"/>
      <c r="G74" s="627"/>
      <c r="H74" s="627"/>
      <c r="I74" s="627"/>
      <c r="J74" s="627"/>
      <c r="K74" s="627"/>
      <c r="L74" s="627"/>
      <c r="M74" s="432"/>
      <c r="N74" s="469"/>
    </row>
    <row r="75" spans="2:16" x14ac:dyDescent="0.25">
      <c r="B75" s="469"/>
      <c r="C75" s="565" t="s">
        <v>2639</v>
      </c>
      <c r="D75" s="565" t="s">
        <v>2640</v>
      </c>
      <c r="E75" s="565" t="s">
        <v>2641</v>
      </c>
      <c r="F75" s="565" t="s">
        <v>2642</v>
      </c>
      <c r="G75" s="565" t="s">
        <v>2643</v>
      </c>
      <c r="H75" s="565" t="s">
        <v>2644</v>
      </c>
      <c r="I75" s="565" t="s">
        <v>2645</v>
      </c>
      <c r="J75" s="565" t="s">
        <v>2646</v>
      </c>
      <c r="K75" s="565" t="s">
        <v>2647</v>
      </c>
      <c r="L75" s="565" t="s">
        <v>2648</v>
      </c>
      <c r="M75" s="432"/>
      <c r="N75" s="565" t="s">
        <v>2655</v>
      </c>
    </row>
    <row r="76" spans="2:16" x14ac:dyDescent="0.25">
      <c r="B76" s="432"/>
      <c r="C76" s="556"/>
      <c r="D76" s="556"/>
      <c r="E76" s="556"/>
      <c r="F76" s="556"/>
      <c r="G76" s="556"/>
      <c r="H76" s="556"/>
      <c r="I76" s="556"/>
      <c r="J76" s="556"/>
      <c r="K76" s="556"/>
      <c r="L76" s="556"/>
      <c r="M76" s="432"/>
      <c r="N76" s="432"/>
    </row>
    <row r="77" spans="2:16" x14ac:dyDescent="0.25">
      <c r="B77" s="566" t="s">
        <v>2625</v>
      </c>
      <c r="C77" s="555">
        <f t="shared" ref="C77:L86" si="15">C55/$P55</f>
        <v>0.21791778685070937</v>
      </c>
      <c r="D77" s="555">
        <f t="shared" si="15"/>
        <v>0.574445652944225</v>
      </c>
      <c r="E77" s="555">
        <f t="shared" si="15"/>
        <v>0.17672308201113129</v>
      </c>
      <c r="F77" s="555">
        <f t="shared" si="15"/>
        <v>1.6438483538165665E-2</v>
      </c>
      <c r="G77" s="555">
        <f t="shared" si="15"/>
        <v>7.0716357115612411E-3</v>
      </c>
      <c r="H77" s="555">
        <f t="shared" si="15"/>
        <v>2.6701283625398821E-3</v>
      </c>
      <c r="I77" s="555">
        <f t="shared" si="15"/>
        <v>1.1998163830622673E-3</v>
      </c>
      <c r="J77" s="555">
        <f t="shared" si="15"/>
        <v>6.9878086680033548E-4</v>
      </c>
      <c r="K77" s="555">
        <f t="shared" si="15"/>
        <v>2.2815262899323821E-4</v>
      </c>
      <c r="L77" s="555">
        <f t="shared" si="15"/>
        <v>2.6064807028114909E-3</v>
      </c>
      <c r="M77" s="432"/>
      <c r="N77" s="561">
        <v>0.30499628292259168</v>
      </c>
    </row>
    <row r="78" spans="2:16" x14ac:dyDescent="0.25">
      <c r="B78" s="566" t="s">
        <v>2626</v>
      </c>
      <c r="C78" s="555">
        <f t="shared" si="15"/>
        <v>0.3263707400017456</v>
      </c>
      <c r="D78" s="555">
        <f t="shared" si="15"/>
        <v>0.6291030814130929</v>
      </c>
      <c r="E78" s="555">
        <f t="shared" si="15"/>
        <v>4.0231493274957231E-2</v>
      </c>
      <c r="F78" s="555">
        <f t="shared" si="15"/>
        <v>4.2946853102041908E-3</v>
      </c>
      <c r="G78" s="555">
        <f t="shared" si="15"/>
        <v>0</v>
      </c>
      <c r="H78" s="555">
        <f t="shared" si="15"/>
        <v>0</v>
      </c>
      <c r="I78" s="555">
        <f t="shared" si="15"/>
        <v>0</v>
      </c>
      <c r="J78" s="555">
        <f t="shared" si="15"/>
        <v>0</v>
      </c>
      <c r="K78" s="555">
        <f t="shared" si="15"/>
        <v>0</v>
      </c>
      <c r="L78" s="555">
        <f t="shared" si="15"/>
        <v>0</v>
      </c>
      <c r="M78" s="432"/>
      <c r="N78" s="561">
        <v>0.23736620401817049</v>
      </c>
    </row>
    <row r="79" spans="2:16" x14ac:dyDescent="0.25">
      <c r="B79" s="566" t="s">
        <v>2627</v>
      </c>
      <c r="C79" s="555">
        <f t="shared" si="15"/>
        <v>0.44968745412103928</v>
      </c>
      <c r="D79" s="555">
        <f t="shared" si="15"/>
        <v>0.13959735829554135</v>
      </c>
      <c r="E79" s="555">
        <f t="shared" si="15"/>
        <v>0.13192477052194276</v>
      </c>
      <c r="F79" s="555">
        <f t="shared" si="15"/>
        <v>3.4668759685944107E-2</v>
      </c>
      <c r="G79" s="555">
        <f t="shared" si="15"/>
        <v>2.9867769399114889E-2</v>
      </c>
      <c r="H79" s="555">
        <f t="shared" si="15"/>
        <v>9.491106162366628E-3</v>
      </c>
      <c r="I79" s="555">
        <f t="shared" si="15"/>
        <v>2.19849007710602E-2</v>
      </c>
      <c r="J79" s="555">
        <f t="shared" si="15"/>
        <v>1.53964028220903E-2</v>
      </c>
      <c r="K79" s="555">
        <f t="shared" si="15"/>
        <v>6.5068600428177603E-3</v>
      </c>
      <c r="L79" s="555">
        <f t="shared" si="15"/>
        <v>0.1608746181780828</v>
      </c>
      <c r="M79" s="432"/>
      <c r="N79" s="561">
        <v>0.44696347838215933</v>
      </c>
    </row>
    <row r="80" spans="2:16" x14ac:dyDescent="0.25">
      <c r="B80" s="566" t="s">
        <v>2628</v>
      </c>
      <c r="C80" s="555">
        <f t="shared" si="15"/>
        <v>0.3165284361354741</v>
      </c>
      <c r="D80" s="555">
        <f t="shared" si="15"/>
        <v>0.45822689869237254</v>
      </c>
      <c r="E80" s="555">
        <f t="shared" si="15"/>
        <v>0.21483826683803678</v>
      </c>
      <c r="F80" s="555">
        <f t="shared" si="15"/>
        <v>6.1327283158920179E-3</v>
      </c>
      <c r="G80" s="555">
        <f t="shared" si="15"/>
        <v>0</v>
      </c>
      <c r="H80" s="555">
        <f t="shared" si="15"/>
        <v>0</v>
      </c>
      <c r="I80" s="555">
        <f t="shared" si="15"/>
        <v>0</v>
      </c>
      <c r="J80" s="555">
        <f t="shared" si="15"/>
        <v>4.2736700182245844E-3</v>
      </c>
      <c r="K80" s="555">
        <f t="shared" si="15"/>
        <v>0</v>
      </c>
      <c r="L80" s="555">
        <f t="shared" si="15"/>
        <v>0</v>
      </c>
      <c r="M80" s="432"/>
      <c r="N80" s="561">
        <v>0.29950582885149418</v>
      </c>
    </row>
    <row r="81" spans="2:14" x14ac:dyDescent="0.25">
      <c r="B81" s="566" t="s">
        <v>2629</v>
      </c>
      <c r="C81" s="555">
        <f t="shared" si="15"/>
        <v>0.27332384265348425</v>
      </c>
      <c r="D81" s="555">
        <f t="shared" si="15"/>
        <v>0.14265702623344284</v>
      </c>
      <c r="E81" s="555">
        <f t="shared" si="15"/>
        <v>0.35203996868125992</v>
      </c>
      <c r="F81" s="555">
        <f t="shared" si="15"/>
        <v>4.3530058728431235E-2</v>
      </c>
      <c r="G81" s="555">
        <f t="shared" si="15"/>
        <v>8.4292548272300351E-3</v>
      </c>
      <c r="H81" s="555">
        <f t="shared" si="15"/>
        <v>0</v>
      </c>
      <c r="I81" s="555">
        <f t="shared" si="15"/>
        <v>8.8850801493132681E-2</v>
      </c>
      <c r="J81" s="555">
        <f t="shared" si="15"/>
        <v>0</v>
      </c>
      <c r="K81" s="555">
        <f t="shared" si="15"/>
        <v>0</v>
      </c>
      <c r="L81" s="555">
        <f t="shared" si="15"/>
        <v>9.1169047383019147E-2</v>
      </c>
      <c r="M81" s="432"/>
      <c r="N81" s="561">
        <v>0.44827574830881078</v>
      </c>
    </row>
    <row r="82" spans="2:14" ht="30" x14ac:dyDescent="0.25">
      <c r="B82" s="566" t="s">
        <v>2630</v>
      </c>
      <c r="C82" s="555">
        <f t="shared" si="15"/>
        <v>0.21373050709717131</v>
      </c>
      <c r="D82" s="555">
        <f t="shared" si="15"/>
        <v>1.7389038117380119E-2</v>
      </c>
      <c r="E82" s="555">
        <f t="shared" si="15"/>
        <v>0.76888045478544853</v>
      </c>
      <c r="F82" s="555">
        <f t="shared" si="15"/>
        <v>0</v>
      </c>
      <c r="G82" s="555">
        <f t="shared" si="15"/>
        <v>0</v>
      </c>
      <c r="H82" s="555">
        <f t="shared" si="15"/>
        <v>0</v>
      </c>
      <c r="I82" s="555">
        <f t="shared" si="15"/>
        <v>0</v>
      </c>
      <c r="J82" s="555">
        <f t="shared" si="15"/>
        <v>0</v>
      </c>
      <c r="K82" s="555">
        <f t="shared" si="15"/>
        <v>0</v>
      </c>
      <c r="L82" s="555">
        <f t="shared" si="15"/>
        <v>0</v>
      </c>
      <c r="M82" s="432"/>
      <c r="N82" s="561">
        <v>0.40738054446409883</v>
      </c>
    </row>
    <row r="83" spans="2:14" x14ac:dyDescent="0.25">
      <c r="B83" s="566" t="s">
        <v>2631</v>
      </c>
      <c r="C83" s="555">
        <f t="shared" si="15"/>
        <v>5.2286656909129918E-2</v>
      </c>
      <c r="D83" s="555">
        <f t="shared" si="15"/>
        <v>0.55813230897741339</v>
      </c>
      <c r="E83" s="555">
        <f t="shared" si="15"/>
        <v>0.38958103411345663</v>
      </c>
      <c r="F83" s="555">
        <f t="shared" si="15"/>
        <v>0</v>
      </c>
      <c r="G83" s="555">
        <f t="shared" si="15"/>
        <v>0</v>
      </c>
      <c r="H83" s="555">
        <f t="shared" si="15"/>
        <v>0</v>
      </c>
      <c r="I83" s="555">
        <f t="shared" si="15"/>
        <v>0</v>
      </c>
      <c r="J83" s="555">
        <f t="shared" si="15"/>
        <v>0</v>
      </c>
      <c r="K83" s="555">
        <f t="shared" si="15"/>
        <v>0</v>
      </c>
      <c r="L83" s="555">
        <f t="shared" si="15"/>
        <v>0</v>
      </c>
      <c r="M83" s="432"/>
      <c r="N83" s="561">
        <v>0.37229900489897438</v>
      </c>
    </row>
    <row r="84" spans="2:14" x14ac:dyDescent="0.25">
      <c r="B84" s="566" t="s">
        <v>2649</v>
      </c>
      <c r="C84" s="555">
        <f t="shared" si="15"/>
        <v>0.96080893262140044</v>
      </c>
      <c r="D84" s="555">
        <f t="shared" si="15"/>
        <v>3.9191067378599675E-2</v>
      </c>
      <c r="E84" s="555">
        <f t="shared" si="15"/>
        <v>0</v>
      </c>
      <c r="F84" s="555">
        <f t="shared" si="15"/>
        <v>0</v>
      </c>
      <c r="G84" s="555">
        <f t="shared" si="15"/>
        <v>0</v>
      </c>
      <c r="H84" s="555">
        <f t="shared" si="15"/>
        <v>0</v>
      </c>
      <c r="I84" s="555">
        <f t="shared" si="15"/>
        <v>0</v>
      </c>
      <c r="J84" s="555">
        <f t="shared" si="15"/>
        <v>0</v>
      </c>
      <c r="K84" s="555">
        <f t="shared" si="15"/>
        <v>0</v>
      </c>
      <c r="L84" s="555">
        <f t="shared" si="15"/>
        <v>0</v>
      </c>
      <c r="M84" s="432"/>
      <c r="N84" s="561">
        <v>5.2851023813105184E-2</v>
      </c>
    </row>
    <row r="85" spans="2:14" ht="30" x14ac:dyDescent="0.25">
      <c r="B85" s="566" t="s">
        <v>2650</v>
      </c>
      <c r="C85" s="555">
        <f t="shared" si="15"/>
        <v>8.4622504213359553E-2</v>
      </c>
      <c r="D85" s="555">
        <f t="shared" si="15"/>
        <v>0.14100269714129471</v>
      </c>
      <c r="E85" s="555">
        <f t="shared" si="15"/>
        <v>0.28208716348451779</v>
      </c>
      <c r="F85" s="555">
        <f t="shared" si="15"/>
        <v>0.19737616766618155</v>
      </c>
      <c r="G85" s="555">
        <f t="shared" si="15"/>
        <v>7.8338602556141876E-2</v>
      </c>
      <c r="H85" s="555">
        <f t="shared" si="15"/>
        <v>1.7953296740865182E-2</v>
      </c>
      <c r="I85" s="555">
        <f t="shared" si="15"/>
        <v>7.0846037576668422E-2</v>
      </c>
      <c r="J85" s="555">
        <f t="shared" si="15"/>
        <v>7.4894336646590138E-3</v>
      </c>
      <c r="K85" s="555">
        <f t="shared" si="15"/>
        <v>1.4562366803943469E-2</v>
      </c>
      <c r="L85" s="555">
        <f t="shared" si="15"/>
        <v>0.10572173015236855</v>
      </c>
      <c r="M85" s="432"/>
      <c r="N85" s="561">
        <v>0.61634398952481684</v>
      </c>
    </row>
    <row r="86" spans="2:14" x14ac:dyDescent="0.25">
      <c r="B86" s="566" t="s">
        <v>128</v>
      </c>
      <c r="C86" s="555">
        <f t="shared" si="15"/>
        <v>0.83313059197590345</v>
      </c>
      <c r="D86" s="555">
        <f t="shared" si="15"/>
        <v>0.16686940802409664</v>
      </c>
      <c r="E86" s="555">
        <f t="shared" si="15"/>
        <v>0</v>
      </c>
      <c r="F86" s="555">
        <f t="shared" si="15"/>
        <v>0</v>
      </c>
      <c r="G86" s="555">
        <f t="shared" si="15"/>
        <v>0</v>
      </c>
      <c r="H86" s="555">
        <f t="shared" si="15"/>
        <v>0</v>
      </c>
      <c r="I86" s="555">
        <f t="shared" si="15"/>
        <v>0</v>
      </c>
      <c r="J86" s="555">
        <f t="shared" si="15"/>
        <v>0</v>
      </c>
      <c r="K86" s="555">
        <f t="shared" si="15"/>
        <v>0</v>
      </c>
      <c r="L86" s="555">
        <f t="shared" si="15"/>
        <v>0</v>
      </c>
      <c r="M86" s="432"/>
      <c r="N86" s="561">
        <v>3.8819914461882134E-2</v>
      </c>
    </row>
    <row r="87" spans="2:14" x14ac:dyDescent="0.25">
      <c r="B87" s="432"/>
      <c r="C87" s="557"/>
      <c r="D87" s="557"/>
      <c r="E87" s="557"/>
      <c r="F87" s="557"/>
      <c r="G87" s="557"/>
      <c r="H87" s="557"/>
      <c r="I87" s="557"/>
      <c r="J87" s="557"/>
      <c r="K87" s="557"/>
      <c r="L87" s="557"/>
      <c r="M87" s="432"/>
      <c r="N87" s="432"/>
    </row>
    <row r="88" spans="2:14" x14ac:dyDescent="0.25">
      <c r="B88" s="525" t="s">
        <v>130</v>
      </c>
      <c r="C88" s="558">
        <f t="shared" ref="C88:L88" si="16">C66/$P66</f>
        <v>0.41563109385453223</v>
      </c>
      <c r="D88" s="558">
        <f t="shared" si="16"/>
        <v>0.16776200923378809</v>
      </c>
      <c r="E88" s="558">
        <f t="shared" si="16"/>
        <v>0.14491644049588914</v>
      </c>
      <c r="F88" s="558">
        <f t="shared" si="16"/>
        <v>4.1940424575004707E-2</v>
      </c>
      <c r="G88" s="558">
        <f t="shared" si="16"/>
        <v>3.0617616640493551E-2</v>
      </c>
      <c r="H88" s="558">
        <f t="shared" si="16"/>
        <v>9.3627245155472952E-3</v>
      </c>
      <c r="I88" s="558">
        <f t="shared" si="16"/>
        <v>2.3173150637262985E-2</v>
      </c>
      <c r="J88" s="558">
        <f t="shared" si="16"/>
        <v>1.3978468458015741E-2</v>
      </c>
      <c r="K88" s="558">
        <f t="shared" si="16"/>
        <v>6.477815996200194E-3</v>
      </c>
      <c r="L88" s="558">
        <f t="shared" si="16"/>
        <v>0.14614025559326604</v>
      </c>
      <c r="M88" s="432"/>
      <c r="N88" s="562">
        <v>0.44568295762526888</v>
      </c>
    </row>
    <row r="92" spans="2:14" x14ac:dyDescent="0.25">
      <c r="N92" s="443" t="s">
        <v>2528</v>
      </c>
    </row>
  </sheetData>
  <mergeCells count="4">
    <mergeCell ref="C8:L8"/>
    <mergeCell ref="C30:L30"/>
    <mergeCell ref="C52:L52"/>
    <mergeCell ref="C74:L74"/>
  </mergeCells>
  <hyperlinks>
    <hyperlink ref="N92" location="Contents!A1" display="To Frontpage" xr:uid="{BA42AB6E-9571-4206-8B3D-5C016C39FC6A}"/>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A6D06-044E-4EFF-A8E6-51AA4E73AE9C}">
  <sheetPr>
    <tabColor rgb="FF243386"/>
    <pageSetUpPr fitToPage="1"/>
  </sheetPr>
  <dimension ref="A5:K71"/>
  <sheetViews>
    <sheetView zoomScale="70" zoomScaleNormal="70" workbookViewId="0">
      <selection activeCell="K19" sqref="K19"/>
    </sheetView>
  </sheetViews>
  <sheetFormatPr defaultColWidth="9.140625" defaultRowHeight="15" x14ac:dyDescent="0.25"/>
  <cols>
    <col min="1" max="1" width="4.7109375" style="375" customWidth="1"/>
    <col min="2" max="2" width="30.28515625" style="375" customWidth="1"/>
    <col min="3" max="8" width="27.42578125" style="375" customWidth="1"/>
    <col min="9" max="9" width="25.7109375" style="375" customWidth="1"/>
    <col min="10" max="10" width="16.42578125" style="375" bestFit="1" customWidth="1"/>
    <col min="11" max="11" width="26.7109375" style="375" bestFit="1" customWidth="1"/>
    <col min="12" max="16384" width="9.140625" style="375"/>
  </cols>
  <sheetData>
    <row r="5" spans="2:9" ht="15.75" x14ac:dyDescent="0.25">
      <c r="B5" s="567" t="s">
        <v>2658</v>
      </c>
    </row>
    <row r="6" spans="2:9" ht="3.75" customHeight="1" x14ac:dyDescent="0.25">
      <c r="B6" s="519"/>
    </row>
    <row r="7" spans="2:9" x14ac:dyDescent="0.25">
      <c r="B7" s="540" t="s">
        <v>2455</v>
      </c>
      <c r="C7" s="540"/>
      <c r="D7" s="568"/>
      <c r="E7" s="568"/>
      <c r="F7" s="568"/>
      <c r="G7" s="568"/>
      <c r="H7" s="568"/>
      <c r="I7" s="568"/>
    </row>
    <row r="8" spans="2:9" x14ac:dyDescent="0.25">
      <c r="B8" s="455"/>
      <c r="C8" s="455"/>
      <c r="D8" s="455"/>
      <c r="E8" s="455"/>
      <c r="F8" s="455"/>
      <c r="G8" s="455"/>
      <c r="H8" s="455"/>
      <c r="I8" s="455"/>
    </row>
    <row r="9" spans="2:9" ht="30" x14ac:dyDescent="0.25">
      <c r="B9" s="455"/>
      <c r="C9" s="544" t="s">
        <v>2378</v>
      </c>
      <c r="D9" s="544" t="s">
        <v>2379</v>
      </c>
      <c r="E9" s="544" t="s">
        <v>2380</v>
      </c>
      <c r="F9" s="544" t="s">
        <v>2381</v>
      </c>
      <c r="G9" s="544" t="s">
        <v>2382</v>
      </c>
      <c r="H9" s="544" t="s">
        <v>2659</v>
      </c>
      <c r="I9" s="544" t="s">
        <v>130</v>
      </c>
    </row>
    <row r="11" spans="2:9" x14ac:dyDescent="0.25">
      <c r="B11" s="547" t="s">
        <v>2625</v>
      </c>
      <c r="C11" s="548">
        <v>255.84527945999994</v>
      </c>
      <c r="D11" s="548">
        <v>553.03820284000028</v>
      </c>
      <c r="E11" s="548">
        <v>487.13440088000016</v>
      </c>
      <c r="F11" s="548">
        <v>687.5633320599984</v>
      </c>
      <c r="G11" s="548">
        <v>812.70981509000171</v>
      </c>
      <c r="H11" s="548"/>
      <c r="I11" s="548">
        <f t="shared" ref="I11:I20" si="0">SUM(C11:H11)</f>
        <v>2796.2910303300005</v>
      </c>
    </row>
    <row r="12" spans="2:9" x14ac:dyDescent="0.25">
      <c r="B12" s="547" t="s">
        <v>2626</v>
      </c>
      <c r="C12" s="548">
        <v>17.007664550000008</v>
      </c>
      <c r="D12" s="548">
        <v>31.026970290000008</v>
      </c>
      <c r="E12" s="548">
        <v>22.608467899999994</v>
      </c>
      <c r="F12" s="548">
        <v>24.217237049999994</v>
      </c>
      <c r="G12" s="548">
        <v>20.405171940000002</v>
      </c>
      <c r="H12" s="548"/>
      <c r="I12" s="548">
        <f t="shared" si="0"/>
        <v>115.26551173000001</v>
      </c>
    </row>
    <row r="13" spans="2:9" x14ac:dyDescent="0.25">
      <c r="B13" s="547" t="s">
        <v>2627</v>
      </c>
      <c r="C13" s="548">
        <v>20422.855075949996</v>
      </c>
      <c r="D13" s="548">
        <v>5851.1132839000065</v>
      </c>
      <c r="E13" s="548">
        <v>8266.9168178499949</v>
      </c>
      <c r="F13" s="548">
        <v>13672.815069459984</v>
      </c>
      <c r="G13" s="548">
        <v>11937.955416929999</v>
      </c>
      <c r="H13" s="548"/>
      <c r="I13" s="548">
        <f t="shared" si="0"/>
        <v>60151.65566408998</v>
      </c>
    </row>
    <row r="14" spans="2:9" x14ac:dyDescent="0.25">
      <c r="B14" s="547" t="s">
        <v>2628</v>
      </c>
      <c r="C14" s="548">
        <v>737.1089711000003</v>
      </c>
      <c r="D14" s="548">
        <v>155.15926411000004</v>
      </c>
      <c r="E14" s="548">
        <v>83.118925399999981</v>
      </c>
      <c r="F14" s="548">
        <v>411.17229669999983</v>
      </c>
      <c r="G14" s="548">
        <v>653.74299300000007</v>
      </c>
      <c r="H14" s="548"/>
      <c r="I14" s="548">
        <f t="shared" si="0"/>
        <v>2040.3024503100003</v>
      </c>
    </row>
    <row r="15" spans="2:9" x14ac:dyDescent="0.25">
      <c r="B15" s="547" t="s">
        <v>2629</v>
      </c>
      <c r="C15" s="548">
        <v>12.39231678</v>
      </c>
      <c r="D15" s="548">
        <v>1.1473670800000002</v>
      </c>
      <c r="E15" s="548">
        <v>25.374001340000003</v>
      </c>
      <c r="F15" s="548">
        <v>17.185995119999998</v>
      </c>
      <c r="G15" s="548">
        <v>5.7963983600000004</v>
      </c>
      <c r="H15" s="548"/>
      <c r="I15" s="548">
        <f t="shared" si="0"/>
        <v>61.896078680000002</v>
      </c>
    </row>
    <row r="16" spans="2:9" ht="30" x14ac:dyDescent="0.25">
      <c r="B16" s="547" t="s">
        <v>2630</v>
      </c>
      <c r="C16" s="548"/>
      <c r="D16" s="548">
        <v>0.28820208000000003</v>
      </c>
      <c r="E16" s="548">
        <v>21.974132520000001</v>
      </c>
      <c r="F16" s="548">
        <v>0.28043028999999997</v>
      </c>
      <c r="G16" s="548">
        <v>6.0366226899999997</v>
      </c>
      <c r="H16" s="548"/>
      <c r="I16" s="548">
        <f t="shared" si="0"/>
        <v>28.579387580000002</v>
      </c>
    </row>
    <row r="17" spans="1:11" x14ac:dyDescent="0.25">
      <c r="B17" s="547" t="s">
        <v>2631</v>
      </c>
      <c r="C17" s="548">
        <v>27.358592199999997</v>
      </c>
      <c r="D17" s="548">
        <v>1.6264631600000001</v>
      </c>
      <c r="E17" s="548">
        <v>4.1396883899999999</v>
      </c>
      <c r="F17" s="548">
        <v>15.292060379999999</v>
      </c>
      <c r="G17" s="548">
        <v>2.1498309600000001</v>
      </c>
      <c r="H17" s="548"/>
      <c r="I17" s="548">
        <f t="shared" si="0"/>
        <v>50.566635089999991</v>
      </c>
    </row>
    <row r="18" spans="1:11" x14ac:dyDescent="0.25">
      <c r="B18" s="547" t="s">
        <v>2660</v>
      </c>
      <c r="C18" s="548">
        <v>0.49094075999999998</v>
      </c>
      <c r="D18" s="548">
        <v>1.6864949</v>
      </c>
      <c r="E18" s="548">
        <v>0.81213131999999999</v>
      </c>
      <c r="F18" s="548">
        <v>3.3041332100000007</v>
      </c>
      <c r="G18" s="548">
        <v>3.1916569299999997</v>
      </c>
      <c r="H18" s="548"/>
      <c r="I18" s="548">
        <f t="shared" si="0"/>
        <v>9.4853571199999998</v>
      </c>
    </row>
    <row r="19" spans="1:11" ht="30" x14ac:dyDescent="0.25">
      <c r="B19" s="547" t="s">
        <v>2650</v>
      </c>
      <c r="C19" s="548">
        <v>768.97853939000015</v>
      </c>
      <c r="D19" s="548">
        <v>809.34572550999985</v>
      </c>
      <c r="E19" s="548">
        <v>364.03692638999979</v>
      </c>
      <c r="F19" s="548">
        <v>935.4872070199998</v>
      </c>
      <c r="G19" s="548">
        <v>916.56407831000024</v>
      </c>
      <c r="H19" s="548"/>
      <c r="I19" s="548">
        <f t="shared" si="0"/>
        <v>3794.4124766199998</v>
      </c>
    </row>
    <row r="20" spans="1:11" x14ac:dyDescent="0.25">
      <c r="B20" s="547" t="s">
        <v>128</v>
      </c>
      <c r="C20" s="548"/>
      <c r="D20" s="548"/>
      <c r="E20" s="548"/>
      <c r="F20" s="548"/>
      <c r="G20" s="548">
        <v>1.3628858799999999</v>
      </c>
      <c r="H20" s="548"/>
      <c r="I20" s="548">
        <f t="shared" si="0"/>
        <v>1.3628858799999999</v>
      </c>
    </row>
    <row r="21" spans="1:11" x14ac:dyDescent="0.25">
      <c r="C21" s="548"/>
      <c r="D21" s="548"/>
      <c r="E21" s="548"/>
      <c r="F21" s="548"/>
      <c r="G21" s="548"/>
      <c r="H21" s="548"/>
      <c r="I21" s="548"/>
    </row>
    <row r="22" spans="1:11" x14ac:dyDescent="0.25">
      <c r="B22" s="569" t="s">
        <v>130</v>
      </c>
      <c r="C22" s="534">
        <f t="shared" ref="C22:I22" si="1">SUM(C11:C21)</f>
        <v>22242.037380189991</v>
      </c>
      <c r="D22" s="534">
        <f t="shared" si="1"/>
        <v>7404.431973870006</v>
      </c>
      <c r="E22" s="534">
        <f t="shared" si="1"/>
        <v>9276.1154919899946</v>
      </c>
      <c r="F22" s="534">
        <f t="shared" si="1"/>
        <v>15767.317761289984</v>
      </c>
      <c r="G22" s="534">
        <f t="shared" si="1"/>
        <v>14359.91487009</v>
      </c>
      <c r="H22" s="534">
        <f t="shared" si="1"/>
        <v>0</v>
      </c>
      <c r="I22" s="534">
        <f t="shared" si="1"/>
        <v>69049.817477429984</v>
      </c>
    </row>
    <row r="24" spans="1:11" x14ac:dyDescent="0.25">
      <c r="A24" s="432"/>
      <c r="B24" s="432"/>
      <c r="C24" s="432"/>
      <c r="D24" s="432"/>
      <c r="E24" s="432"/>
      <c r="F24" s="432"/>
      <c r="G24" s="432"/>
      <c r="H24" s="432"/>
      <c r="I24" s="432"/>
    </row>
    <row r="25" spans="1:11" x14ac:dyDescent="0.25">
      <c r="A25" s="432"/>
      <c r="B25" s="496" t="s">
        <v>2661</v>
      </c>
      <c r="C25" s="432"/>
      <c r="D25" s="432"/>
      <c r="E25" s="432"/>
      <c r="F25" s="432"/>
      <c r="G25" s="432"/>
      <c r="H25" s="432"/>
      <c r="I25" s="432"/>
    </row>
    <row r="26" spans="1:11" x14ac:dyDescent="0.25">
      <c r="A26" s="432"/>
      <c r="B26" s="432"/>
      <c r="C26" s="432"/>
      <c r="D26" s="432"/>
      <c r="E26" s="432"/>
      <c r="F26" s="432"/>
      <c r="G26" s="432"/>
      <c r="H26" s="432"/>
      <c r="I26" s="432"/>
    </row>
    <row r="27" spans="1:11" ht="15.75" x14ac:dyDescent="0.25">
      <c r="A27" s="432"/>
      <c r="B27" s="531" t="s">
        <v>2662</v>
      </c>
      <c r="C27" s="432"/>
      <c r="D27" s="432"/>
      <c r="E27" s="432"/>
      <c r="F27" s="432"/>
      <c r="G27" s="432"/>
      <c r="H27" s="432"/>
      <c r="I27" s="432"/>
    </row>
    <row r="28" spans="1:11" ht="6" customHeight="1" x14ac:dyDescent="0.25">
      <c r="A28" s="432"/>
      <c r="B28" s="531"/>
      <c r="C28" s="432"/>
      <c r="D28" s="432"/>
      <c r="E28" s="432"/>
      <c r="F28" s="432"/>
      <c r="G28" s="432"/>
      <c r="H28" s="432"/>
      <c r="I28" s="432"/>
    </row>
    <row r="29" spans="1:11" x14ac:dyDescent="0.25">
      <c r="A29" s="432"/>
      <c r="B29" s="554" t="s">
        <v>2455</v>
      </c>
      <c r="C29" s="554"/>
      <c r="D29" s="570"/>
      <c r="E29" s="570"/>
      <c r="F29" s="570"/>
      <c r="G29" s="570"/>
      <c r="H29" s="570"/>
      <c r="I29" s="570"/>
      <c r="J29" s="570"/>
      <c r="K29" s="570"/>
    </row>
    <row r="30" spans="1:11" x14ac:dyDescent="0.25">
      <c r="A30" s="432"/>
      <c r="B30" s="469"/>
      <c r="C30" s="469"/>
      <c r="D30" s="469"/>
      <c r="E30" s="469"/>
      <c r="F30" s="469"/>
      <c r="G30" s="469"/>
      <c r="H30" s="469"/>
      <c r="I30" s="469"/>
      <c r="J30" s="469"/>
      <c r="K30" s="469"/>
    </row>
    <row r="31" spans="1:11" x14ac:dyDescent="0.25">
      <c r="A31" s="432"/>
      <c r="B31" s="469"/>
      <c r="C31" s="565" t="s">
        <v>500</v>
      </c>
      <c r="D31" s="565" t="s">
        <v>502</v>
      </c>
      <c r="E31" s="565" t="s">
        <v>504</v>
      </c>
      <c r="F31" s="565" t="s">
        <v>2</v>
      </c>
      <c r="G31" s="565" t="s">
        <v>523</v>
      </c>
      <c r="H31" s="565" t="s">
        <v>533</v>
      </c>
      <c r="I31" s="565" t="s">
        <v>6</v>
      </c>
      <c r="J31" s="571" t="s">
        <v>536</v>
      </c>
      <c r="K31" s="571" t="s">
        <v>2663</v>
      </c>
    </row>
    <row r="32" spans="1:11" x14ac:dyDescent="0.25">
      <c r="A32" s="432"/>
      <c r="B32" s="432"/>
      <c r="C32" s="432"/>
      <c r="D32" s="432"/>
      <c r="E32" s="432"/>
      <c r="F32" s="432"/>
      <c r="G32" s="432"/>
      <c r="H32" s="432"/>
      <c r="I32" s="432"/>
      <c r="J32" s="432"/>
      <c r="K32" s="432"/>
    </row>
    <row r="33" spans="1:11" x14ac:dyDescent="0.25">
      <c r="A33" s="432"/>
      <c r="B33" s="566" t="s">
        <v>2625</v>
      </c>
      <c r="C33" s="572"/>
      <c r="D33" s="572"/>
      <c r="E33" s="572"/>
      <c r="F33" s="572"/>
      <c r="G33" s="572"/>
      <c r="H33" s="572"/>
      <c r="I33" s="572"/>
      <c r="J33" s="572"/>
      <c r="K33" s="572"/>
    </row>
    <row r="34" spans="1:11" x14ac:dyDescent="0.25">
      <c r="A34" s="432"/>
      <c r="B34" s="566" t="s">
        <v>2626</v>
      </c>
      <c r="C34" s="572"/>
      <c r="D34" s="572"/>
      <c r="E34" s="572"/>
      <c r="F34" s="572"/>
      <c r="G34" s="572"/>
      <c r="H34" s="572"/>
      <c r="I34" s="572"/>
      <c r="J34" s="572"/>
      <c r="K34" s="572"/>
    </row>
    <row r="35" spans="1:11" x14ac:dyDescent="0.25">
      <c r="A35" s="432"/>
      <c r="B35" s="566" t="s">
        <v>2627</v>
      </c>
      <c r="C35" s="572"/>
      <c r="D35" s="572"/>
      <c r="E35" s="572"/>
      <c r="F35" s="572"/>
      <c r="G35" s="572"/>
      <c r="H35" s="572"/>
      <c r="I35" s="572"/>
      <c r="J35" s="572"/>
      <c r="K35" s="572"/>
    </row>
    <row r="36" spans="1:11" x14ac:dyDescent="0.25">
      <c r="A36" s="432"/>
      <c r="B36" s="566" t="s">
        <v>2628</v>
      </c>
      <c r="C36" s="572"/>
      <c r="D36" s="572"/>
      <c r="E36" s="572"/>
      <c r="F36" s="572"/>
      <c r="G36" s="572"/>
      <c r="H36" s="572"/>
      <c r="I36" s="572"/>
      <c r="J36" s="572"/>
      <c r="K36" s="572"/>
    </row>
    <row r="37" spans="1:11" x14ac:dyDescent="0.25">
      <c r="A37" s="432"/>
      <c r="B37" s="566" t="s">
        <v>2629</v>
      </c>
      <c r="C37" s="572"/>
      <c r="D37" s="572"/>
      <c r="E37" s="572"/>
      <c r="F37" s="572"/>
      <c r="G37" s="572"/>
      <c r="H37" s="572"/>
      <c r="I37" s="572"/>
      <c r="J37" s="572"/>
      <c r="K37" s="572"/>
    </row>
    <row r="38" spans="1:11" ht="30" x14ac:dyDescent="0.25">
      <c r="A38" s="432"/>
      <c r="B38" s="566" t="s">
        <v>2630</v>
      </c>
      <c r="C38" s="572"/>
      <c r="D38" s="572"/>
      <c r="E38" s="572"/>
      <c r="F38" s="572"/>
      <c r="G38" s="572"/>
      <c r="H38" s="572"/>
      <c r="I38" s="572"/>
      <c r="J38" s="572"/>
      <c r="K38" s="572"/>
    </row>
    <row r="39" spans="1:11" x14ac:dyDescent="0.25">
      <c r="A39" s="432"/>
      <c r="B39" s="566" t="s">
        <v>2631</v>
      </c>
      <c r="C39" s="572"/>
      <c r="D39" s="572"/>
      <c r="E39" s="572"/>
      <c r="F39" s="572"/>
      <c r="G39" s="572"/>
      <c r="H39" s="572"/>
      <c r="I39" s="572"/>
      <c r="J39" s="572"/>
      <c r="K39" s="572"/>
    </row>
    <row r="40" spans="1:11" x14ac:dyDescent="0.25">
      <c r="A40" s="432"/>
      <c r="B40" s="566" t="s">
        <v>2660</v>
      </c>
      <c r="C40" s="572"/>
      <c r="D40" s="572"/>
      <c r="E40" s="572"/>
      <c r="F40" s="572"/>
      <c r="G40" s="572"/>
      <c r="H40" s="572"/>
      <c r="I40" s="572"/>
      <c r="J40" s="572"/>
      <c r="K40" s="572"/>
    </row>
    <row r="41" spans="1:11" ht="30" x14ac:dyDescent="0.25">
      <c r="A41" s="432"/>
      <c r="B41" s="566" t="s">
        <v>2650</v>
      </c>
      <c r="C41" s="572">
        <v>0</v>
      </c>
      <c r="D41" s="572"/>
      <c r="E41" s="572"/>
      <c r="F41" s="572"/>
      <c r="G41" s="572"/>
      <c r="H41" s="572"/>
      <c r="I41" s="572"/>
      <c r="J41" s="572"/>
      <c r="K41" s="572"/>
    </row>
    <row r="42" spans="1:11" x14ac:dyDescent="0.25">
      <c r="A42" s="432"/>
      <c r="B42" s="566" t="s">
        <v>128</v>
      </c>
      <c r="C42" s="572">
        <v>0</v>
      </c>
      <c r="D42" s="572"/>
      <c r="E42" s="572"/>
      <c r="F42" s="572"/>
      <c r="G42" s="572"/>
      <c r="H42" s="572"/>
      <c r="I42" s="572"/>
      <c r="J42" s="572"/>
      <c r="K42" s="572"/>
    </row>
    <row r="43" spans="1:11" x14ac:dyDescent="0.25">
      <c r="A43" s="432"/>
      <c r="B43" s="432"/>
      <c r="C43" s="573"/>
      <c r="D43" s="573"/>
      <c r="E43" s="573"/>
      <c r="F43" s="573"/>
      <c r="G43" s="573"/>
      <c r="H43" s="573"/>
      <c r="I43" s="573"/>
      <c r="J43" s="573"/>
      <c r="K43" s="573"/>
    </row>
    <row r="44" spans="1:11" x14ac:dyDescent="0.25">
      <c r="A44" s="432"/>
      <c r="B44" s="574" t="s">
        <v>130</v>
      </c>
      <c r="C44" s="575">
        <f t="shared" ref="C44:K44" si="2">SUM(C33:C43)</f>
        <v>0</v>
      </c>
      <c r="D44" s="575">
        <f t="shared" si="2"/>
        <v>0</v>
      </c>
      <c r="E44" s="575">
        <f t="shared" si="2"/>
        <v>0</v>
      </c>
      <c r="F44" s="575">
        <f t="shared" si="2"/>
        <v>0</v>
      </c>
      <c r="G44" s="575">
        <f t="shared" si="2"/>
        <v>0</v>
      </c>
      <c r="H44" s="575">
        <f t="shared" si="2"/>
        <v>0</v>
      </c>
      <c r="I44" s="575">
        <f t="shared" si="2"/>
        <v>0</v>
      </c>
      <c r="J44" s="575">
        <f t="shared" si="2"/>
        <v>0</v>
      </c>
      <c r="K44" s="575">
        <f t="shared" si="2"/>
        <v>0</v>
      </c>
    </row>
    <row r="45" spans="1:11" x14ac:dyDescent="0.25">
      <c r="A45" s="432"/>
      <c r="B45" s="432"/>
      <c r="C45" s="432"/>
      <c r="D45" s="432"/>
      <c r="E45" s="432"/>
      <c r="F45" s="432"/>
      <c r="G45" s="432"/>
      <c r="H45" s="432"/>
      <c r="I45" s="432"/>
    </row>
    <row r="46" spans="1:11" x14ac:dyDescent="0.25">
      <c r="A46" s="432"/>
      <c r="B46" s="432"/>
      <c r="C46" s="432"/>
      <c r="D46" s="432"/>
      <c r="E46" s="432"/>
      <c r="F46" s="432"/>
      <c r="G46" s="432"/>
      <c r="H46" s="432"/>
      <c r="I46" s="432"/>
    </row>
    <row r="47" spans="1:11" x14ac:dyDescent="0.25">
      <c r="A47" s="432"/>
      <c r="B47" s="432"/>
      <c r="C47" s="432"/>
      <c r="D47" s="432"/>
      <c r="E47" s="432"/>
      <c r="F47" s="432"/>
      <c r="G47" s="432"/>
      <c r="H47" s="432"/>
      <c r="I47" s="432"/>
    </row>
    <row r="48" spans="1:11" x14ac:dyDescent="0.25">
      <c r="A48" s="432"/>
      <c r="B48" s="432"/>
      <c r="C48" s="432"/>
      <c r="D48" s="432"/>
      <c r="E48" s="432"/>
      <c r="F48" s="432"/>
      <c r="G48" s="432"/>
      <c r="H48" s="432"/>
      <c r="I48" s="432"/>
    </row>
    <row r="49" spans="1:9" ht="15.75" x14ac:dyDescent="0.25">
      <c r="A49" s="432"/>
      <c r="B49" s="531" t="s">
        <v>2664</v>
      </c>
      <c r="C49" s="432"/>
      <c r="D49" s="432"/>
      <c r="E49" s="432"/>
      <c r="F49" s="432"/>
      <c r="G49" s="432"/>
      <c r="H49" s="432"/>
      <c r="I49" s="432"/>
    </row>
    <row r="50" spans="1:9" ht="6" customHeight="1" x14ac:dyDescent="0.25">
      <c r="A50" s="432"/>
      <c r="B50" s="531"/>
      <c r="C50" s="432"/>
      <c r="D50" s="432"/>
      <c r="E50" s="432"/>
      <c r="F50" s="432"/>
      <c r="G50" s="432"/>
      <c r="H50" s="432"/>
      <c r="I50" s="432"/>
    </row>
    <row r="51" spans="1:9" x14ac:dyDescent="0.25">
      <c r="A51" s="432"/>
      <c r="B51" s="554" t="s">
        <v>2455</v>
      </c>
      <c r="C51" s="554"/>
      <c r="D51" s="570"/>
      <c r="E51" s="570"/>
      <c r="F51" s="570"/>
      <c r="G51" s="570"/>
      <c r="H51" s="570"/>
      <c r="I51" s="570"/>
    </row>
    <row r="52" spans="1:9" x14ac:dyDescent="0.25">
      <c r="A52" s="432"/>
      <c r="B52" s="469"/>
      <c r="C52" s="469"/>
      <c r="D52" s="469"/>
      <c r="E52" s="469"/>
      <c r="F52" s="469"/>
      <c r="G52" s="469"/>
      <c r="H52" s="469"/>
      <c r="I52" s="469"/>
    </row>
    <row r="53" spans="1:9" x14ac:dyDescent="0.25">
      <c r="A53" s="432"/>
      <c r="B53" s="469"/>
      <c r="C53" s="565" t="s">
        <v>2665</v>
      </c>
      <c r="D53" s="565" t="s">
        <v>2666</v>
      </c>
      <c r="E53" s="565" t="s">
        <v>2667</v>
      </c>
      <c r="F53" s="565" t="s">
        <v>2668</v>
      </c>
      <c r="G53" s="565" t="s">
        <v>2669</v>
      </c>
      <c r="H53" s="565" t="s">
        <v>2670</v>
      </c>
      <c r="I53" s="565" t="s">
        <v>2671</v>
      </c>
    </row>
    <row r="54" spans="1:9" x14ac:dyDescent="0.25">
      <c r="A54" s="432"/>
      <c r="B54" s="432"/>
      <c r="C54" s="432"/>
      <c r="D54" s="432"/>
      <c r="E54" s="432"/>
      <c r="F54" s="432"/>
      <c r="G54" s="432"/>
      <c r="H54" s="432"/>
      <c r="I54" s="432"/>
    </row>
    <row r="55" spans="1:9" x14ac:dyDescent="0.25">
      <c r="A55" s="432"/>
      <c r="B55" s="566" t="s">
        <v>2625</v>
      </c>
      <c r="C55" s="572"/>
      <c r="D55" s="572"/>
      <c r="E55" s="572"/>
      <c r="F55" s="572"/>
      <c r="G55" s="572"/>
      <c r="H55" s="572"/>
      <c r="I55" s="572"/>
    </row>
    <row r="56" spans="1:9" x14ac:dyDescent="0.25">
      <c r="A56" s="432"/>
      <c r="B56" s="566" t="s">
        <v>2626</v>
      </c>
      <c r="C56" s="572"/>
      <c r="D56" s="572"/>
      <c r="E56" s="572"/>
      <c r="F56" s="572"/>
      <c r="G56" s="572"/>
      <c r="H56" s="572"/>
      <c r="I56" s="572"/>
    </row>
    <row r="57" spans="1:9" x14ac:dyDescent="0.25">
      <c r="A57" s="432"/>
      <c r="B57" s="566" t="s">
        <v>2627</v>
      </c>
      <c r="C57" s="572"/>
      <c r="D57" s="572"/>
      <c r="E57" s="572"/>
      <c r="F57" s="572"/>
      <c r="G57" s="572"/>
      <c r="H57" s="572"/>
      <c r="I57" s="572"/>
    </row>
    <row r="58" spans="1:9" x14ac:dyDescent="0.25">
      <c r="A58" s="432"/>
      <c r="B58" s="566" t="s">
        <v>2628</v>
      </c>
      <c r="C58" s="572"/>
      <c r="D58" s="572"/>
      <c r="E58" s="572"/>
      <c r="F58" s="572"/>
      <c r="G58" s="572"/>
      <c r="H58" s="572"/>
      <c r="I58" s="572"/>
    </row>
    <row r="59" spans="1:9" x14ac:dyDescent="0.25">
      <c r="A59" s="432"/>
      <c r="B59" s="566" t="s">
        <v>2629</v>
      </c>
      <c r="C59" s="572"/>
      <c r="D59" s="572"/>
      <c r="E59" s="572"/>
      <c r="F59" s="572"/>
      <c r="G59" s="572"/>
      <c r="H59" s="572"/>
      <c r="I59" s="572"/>
    </row>
    <row r="60" spans="1:9" ht="30" x14ac:dyDescent="0.25">
      <c r="A60" s="432"/>
      <c r="B60" s="566" t="s">
        <v>2630</v>
      </c>
      <c r="C60" s="572"/>
      <c r="D60" s="572"/>
      <c r="E60" s="572"/>
      <c r="F60" s="572"/>
      <c r="G60" s="572"/>
      <c r="H60" s="572"/>
      <c r="I60" s="572"/>
    </row>
    <row r="61" spans="1:9" x14ac:dyDescent="0.25">
      <c r="A61" s="432"/>
      <c r="B61" s="566" t="s">
        <v>2631</v>
      </c>
      <c r="C61" s="572"/>
      <c r="D61" s="572"/>
      <c r="E61" s="572"/>
      <c r="F61" s="572"/>
      <c r="G61" s="572"/>
      <c r="H61" s="572"/>
      <c r="I61" s="572"/>
    </row>
    <row r="62" spans="1:9" x14ac:dyDescent="0.25">
      <c r="A62" s="432"/>
      <c r="B62" s="566" t="s">
        <v>2649</v>
      </c>
      <c r="C62" s="572"/>
      <c r="D62" s="572"/>
      <c r="E62" s="572"/>
      <c r="F62" s="572"/>
      <c r="G62" s="572"/>
      <c r="H62" s="572"/>
      <c r="I62" s="572"/>
    </row>
    <row r="63" spans="1:9" ht="30" x14ac:dyDescent="0.25">
      <c r="A63" s="432"/>
      <c r="B63" s="566" t="s">
        <v>2650</v>
      </c>
      <c r="C63" s="572"/>
      <c r="D63" s="572"/>
      <c r="E63" s="572"/>
      <c r="F63" s="572"/>
      <c r="G63" s="572"/>
      <c r="H63" s="572"/>
      <c r="I63" s="572"/>
    </row>
    <row r="64" spans="1:9" x14ac:dyDescent="0.25">
      <c r="A64" s="432"/>
      <c r="B64" s="566" t="s">
        <v>128</v>
      </c>
      <c r="C64" s="572"/>
      <c r="D64" s="572"/>
      <c r="E64" s="572"/>
      <c r="F64" s="572"/>
      <c r="G64" s="572"/>
      <c r="H64" s="572"/>
      <c r="I64" s="572"/>
    </row>
    <row r="65" spans="1:9" x14ac:dyDescent="0.25">
      <c r="A65" s="432"/>
      <c r="B65" s="432"/>
      <c r="C65" s="573"/>
      <c r="D65" s="573"/>
      <c r="E65" s="573"/>
      <c r="F65" s="573"/>
      <c r="G65" s="573"/>
      <c r="H65" s="573"/>
      <c r="I65" s="573"/>
    </row>
    <row r="66" spans="1:9" x14ac:dyDescent="0.25">
      <c r="A66" s="432"/>
      <c r="B66" s="574" t="s">
        <v>130</v>
      </c>
      <c r="C66" s="575"/>
      <c r="D66" s="575"/>
      <c r="E66" s="575"/>
      <c r="F66" s="575"/>
      <c r="G66" s="575"/>
      <c r="H66" s="575"/>
      <c r="I66" s="575"/>
    </row>
    <row r="67" spans="1:9" x14ac:dyDescent="0.25">
      <c r="A67" s="432"/>
      <c r="B67" s="432"/>
      <c r="C67" s="432"/>
      <c r="D67" s="432"/>
      <c r="E67" s="432"/>
      <c r="F67" s="432"/>
      <c r="G67" s="432"/>
      <c r="H67" s="432"/>
      <c r="I67" s="432"/>
    </row>
    <row r="68" spans="1:9" x14ac:dyDescent="0.25">
      <c r="A68" s="432"/>
      <c r="B68" s="432"/>
      <c r="C68" s="432"/>
      <c r="D68" s="432"/>
      <c r="E68" s="432"/>
      <c r="F68" s="432"/>
      <c r="G68" s="432"/>
      <c r="H68" s="432"/>
      <c r="I68" s="432"/>
    </row>
    <row r="69" spans="1:9" x14ac:dyDescent="0.25">
      <c r="A69" s="432"/>
      <c r="B69" s="432"/>
      <c r="C69" s="432"/>
      <c r="D69" s="432"/>
      <c r="E69" s="432"/>
      <c r="F69" s="432"/>
      <c r="G69" s="432"/>
      <c r="H69" s="432"/>
      <c r="I69" s="432"/>
    </row>
    <row r="71" spans="1:9" x14ac:dyDescent="0.25">
      <c r="I71" s="443" t="s">
        <v>2528</v>
      </c>
    </row>
  </sheetData>
  <hyperlinks>
    <hyperlink ref="I71" location="Contents!A1" display="To Frontpage" xr:uid="{F18362EB-3E4D-4E38-B086-4E3FCF13170B}"/>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3EC1C-5D6A-4922-BBD2-5B0002B81D49}">
  <sheetPr>
    <tabColor rgb="FF243386"/>
    <pageSetUpPr fitToPage="1"/>
  </sheetPr>
  <dimension ref="B5:N64"/>
  <sheetViews>
    <sheetView zoomScale="70" zoomScaleNormal="70" workbookViewId="0">
      <selection activeCell="Q56" sqref="Q56"/>
    </sheetView>
  </sheetViews>
  <sheetFormatPr defaultColWidth="9.140625" defaultRowHeight="15" x14ac:dyDescent="0.25"/>
  <cols>
    <col min="1" max="1" width="4.7109375" style="375" customWidth="1"/>
    <col min="2" max="2" width="26.28515625" style="375" customWidth="1"/>
    <col min="3" max="12" width="17.7109375" style="375" customWidth="1"/>
    <col min="13" max="13" width="18" style="375" customWidth="1"/>
    <col min="14" max="16384" width="9.140625" style="375"/>
  </cols>
  <sheetData>
    <row r="5" spans="2:13" ht="15.75" x14ac:dyDescent="0.25">
      <c r="B5" s="519" t="s">
        <v>2672</v>
      </c>
    </row>
    <row r="6" spans="2:13" x14ac:dyDescent="0.25">
      <c r="B6" s="540" t="s">
        <v>2457</v>
      </c>
      <c r="C6" s="568"/>
      <c r="D6" s="568"/>
      <c r="E6" s="568"/>
      <c r="F6" s="568"/>
      <c r="G6" s="568"/>
      <c r="H6" s="568"/>
      <c r="I6" s="568"/>
      <c r="J6" s="568"/>
      <c r="K6" s="568"/>
      <c r="L6" s="568"/>
      <c r="M6" s="568"/>
    </row>
    <row r="7" spans="2:13" x14ac:dyDescent="0.25">
      <c r="B7" s="455"/>
      <c r="C7" s="455"/>
      <c r="D7" s="455"/>
      <c r="E7" s="455"/>
      <c r="F7" s="455"/>
      <c r="G7" s="455"/>
      <c r="H7" s="455"/>
      <c r="I7" s="455"/>
      <c r="J7" s="455"/>
      <c r="K7" s="455"/>
      <c r="L7" s="455"/>
      <c r="M7" s="455"/>
    </row>
    <row r="8" spans="2:13" ht="45" x14ac:dyDescent="0.25">
      <c r="B8" s="455"/>
      <c r="C8" s="523" t="s">
        <v>2625</v>
      </c>
      <c r="D8" s="523" t="s">
        <v>2626</v>
      </c>
      <c r="E8" s="523" t="s">
        <v>2627</v>
      </c>
      <c r="F8" s="523" t="s">
        <v>2628</v>
      </c>
      <c r="G8" s="523" t="s">
        <v>2629</v>
      </c>
      <c r="H8" s="523" t="s">
        <v>2630</v>
      </c>
      <c r="I8" s="523" t="s">
        <v>2631</v>
      </c>
      <c r="J8" s="523" t="s">
        <v>766</v>
      </c>
      <c r="K8" s="523" t="s">
        <v>2632</v>
      </c>
      <c r="L8" s="523" t="s">
        <v>128</v>
      </c>
      <c r="M8" s="524" t="s">
        <v>130</v>
      </c>
    </row>
    <row r="9" spans="2:13" x14ac:dyDescent="0.25">
      <c r="B9" s="432" t="s">
        <v>2673</v>
      </c>
      <c r="M9" s="490">
        <f t="shared" ref="M9:M19" si="0">SUM(C9:L9)</f>
        <v>0</v>
      </c>
    </row>
    <row r="10" spans="2:13" x14ac:dyDescent="0.25">
      <c r="B10" s="432" t="s">
        <v>2674</v>
      </c>
      <c r="C10" s="548"/>
      <c r="D10" s="548"/>
      <c r="E10" s="548"/>
      <c r="F10" s="548">
        <v>199.369</v>
      </c>
      <c r="G10" s="548"/>
      <c r="H10" s="548"/>
      <c r="I10" s="548"/>
      <c r="J10" s="548"/>
      <c r="K10" s="548">
        <v>180.32000000000005</v>
      </c>
      <c r="L10" s="548"/>
      <c r="M10" s="490">
        <f t="shared" si="0"/>
        <v>379.68900000000008</v>
      </c>
    </row>
    <row r="11" spans="2:13" ht="30" customHeight="1" x14ac:dyDescent="0.25">
      <c r="B11" s="566" t="s">
        <v>2675</v>
      </c>
      <c r="C11" s="548">
        <f t="shared" ref="C11:L11" si="1">SUM(C12:C15)</f>
        <v>0</v>
      </c>
      <c r="D11" s="548">
        <f t="shared" si="1"/>
        <v>0</v>
      </c>
      <c r="E11" s="548">
        <f t="shared" si="1"/>
        <v>0</v>
      </c>
      <c r="F11" s="548">
        <f t="shared" si="1"/>
        <v>37.439440279999999</v>
      </c>
      <c r="G11" s="548">
        <f t="shared" si="1"/>
        <v>5.5519295399999997</v>
      </c>
      <c r="H11" s="548">
        <f t="shared" si="1"/>
        <v>0</v>
      </c>
      <c r="I11" s="548">
        <f t="shared" si="1"/>
        <v>0</v>
      </c>
      <c r="J11" s="548">
        <f t="shared" si="1"/>
        <v>0</v>
      </c>
      <c r="K11" s="548">
        <f t="shared" si="1"/>
        <v>117.28393474000001</v>
      </c>
      <c r="L11" s="548">
        <f t="shared" si="1"/>
        <v>0</v>
      </c>
      <c r="M11" s="490">
        <f t="shared" si="0"/>
        <v>160.27530456</v>
      </c>
    </row>
    <row r="12" spans="2:13" x14ac:dyDescent="0.25">
      <c r="B12" s="576" t="s">
        <v>2676</v>
      </c>
      <c r="C12" s="548"/>
      <c r="D12" s="548"/>
      <c r="E12" s="548"/>
      <c r="F12" s="548">
        <v>37.439440279999999</v>
      </c>
      <c r="G12" s="548">
        <v>5.5519295399999997</v>
      </c>
      <c r="H12" s="548"/>
      <c r="I12" s="548"/>
      <c r="J12" s="548"/>
      <c r="K12" s="548">
        <v>117.28393474000001</v>
      </c>
      <c r="L12" s="548"/>
      <c r="M12" s="490">
        <f t="shared" si="0"/>
        <v>160.27530456</v>
      </c>
    </row>
    <row r="13" spans="2:13" x14ac:dyDescent="0.25">
      <c r="B13" s="576" t="s">
        <v>2677</v>
      </c>
      <c r="C13" s="548"/>
      <c r="D13" s="548"/>
      <c r="E13" s="548"/>
      <c r="F13" s="548"/>
      <c r="G13" s="548"/>
      <c r="H13" s="548"/>
      <c r="I13" s="548"/>
      <c r="J13" s="548"/>
      <c r="K13" s="548"/>
      <c r="L13" s="548"/>
      <c r="M13" s="490">
        <f t="shared" si="0"/>
        <v>0</v>
      </c>
    </row>
    <row r="14" spans="2:13" x14ac:dyDescent="0.25">
      <c r="B14" s="577" t="s">
        <v>2678</v>
      </c>
      <c r="C14" s="548"/>
      <c r="D14" s="548"/>
      <c r="E14" s="548"/>
      <c r="F14" s="548"/>
      <c r="G14" s="548"/>
      <c r="H14" s="548"/>
      <c r="I14" s="548"/>
      <c r="J14" s="548"/>
      <c r="K14" s="548"/>
      <c r="L14" s="548"/>
      <c r="M14" s="490">
        <f t="shared" si="0"/>
        <v>0</v>
      </c>
    </row>
    <row r="15" spans="2:13" x14ac:dyDescent="0.25">
      <c r="B15" s="577" t="s">
        <v>2679</v>
      </c>
      <c r="C15" s="548"/>
      <c r="D15" s="548"/>
      <c r="E15" s="548"/>
      <c r="F15" s="548"/>
      <c r="G15" s="548"/>
      <c r="H15" s="548"/>
      <c r="I15" s="548"/>
      <c r="J15" s="548"/>
      <c r="K15" s="548"/>
      <c r="L15" s="548"/>
      <c r="M15" s="490">
        <f t="shared" si="0"/>
        <v>0</v>
      </c>
    </row>
    <row r="16" spans="2:13" x14ac:dyDescent="0.25">
      <c r="B16" s="432" t="s">
        <v>2680</v>
      </c>
      <c r="C16" s="548">
        <f t="shared" ref="C16:L16" si="2">SUM(C17:C18)</f>
        <v>0</v>
      </c>
      <c r="D16" s="548">
        <f t="shared" si="2"/>
        <v>0</v>
      </c>
      <c r="E16" s="548">
        <f t="shared" si="2"/>
        <v>0</v>
      </c>
      <c r="F16" s="548">
        <f t="shared" si="2"/>
        <v>0</v>
      </c>
      <c r="G16" s="548">
        <f t="shared" si="2"/>
        <v>0</v>
      </c>
      <c r="H16" s="548">
        <f t="shared" si="2"/>
        <v>0</v>
      </c>
      <c r="I16" s="548">
        <f t="shared" si="2"/>
        <v>0</v>
      </c>
      <c r="J16" s="548">
        <f t="shared" si="2"/>
        <v>0</v>
      </c>
      <c r="K16" s="548">
        <f t="shared" si="2"/>
        <v>0</v>
      </c>
      <c r="L16" s="548">
        <f t="shared" si="2"/>
        <v>0</v>
      </c>
      <c r="M16" s="490">
        <f t="shared" si="0"/>
        <v>0</v>
      </c>
    </row>
    <row r="17" spans="2:13" x14ac:dyDescent="0.25">
      <c r="B17" s="432" t="s">
        <v>2681</v>
      </c>
      <c r="C17" s="548"/>
      <c r="D17" s="548"/>
      <c r="E17" s="548"/>
      <c r="F17" s="548"/>
      <c r="G17" s="548"/>
      <c r="H17" s="548"/>
      <c r="I17" s="548"/>
      <c r="J17" s="548"/>
      <c r="K17" s="548"/>
      <c r="L17" s="548"/>
      <c r="M17" s="490">
        <f t="shared" si="0"/>
        <v>0</v>
      </c>
    </row>
    <row r="18" spans="2:13" x14ac:dyDescent="0.25">
      <c r="B18" s="375" t="s">
        <v>2682</v>
      </c>
      <c r="C18" s="548"/>
      <c r="D18" s="548"/>
      <c r="E18" s="548"/>
      <c r="F18" s="548"/>
      <c r="G18" s="548"/>
      <c r="H18" s="548"/>
      <c r="I18" s="548"/>
      <c r="J18" s="548"/>
      <c r="K18" s="548"/>
      <c r="L18" s="548"/>
      <c r="M18" s="490">
        <f t="shared" si="0"/>
        <v>0</v>
      </c>
    </row>
    <row r="19" spans="2:13" x14ac:dyDescent="0.25">
      <c r="B19" s="375" t="s">
        <v>128</v>
      </c>
      <c r="C19" s="548">
        <v>0</v>
      </c>
      <c r="D19" s="548">
        <v>0</v>
      </c>
      <c r="E19" s="548">
        <v>0</v>
      </c>
      <c r="F19" s="548">
        <v>0</v>
      </c>
      <c r="G19" s="548">
        <v>0</v>
      </c>
      <c r="H19" s="548">
        <v>0</v>
      </c>
      <c r="I19" s="548">
        <v>0</v>
      </c>
      <c r="J19" s="548">
        <v>0</v>
      </c>
      <c r="K19" s="548">
        <v>0</v>
      </c>
      <c r="L19" s="548">
        <v>0</v>
      </c>
      <c r="M19" s="490">
        <f t="shared" si="0"/>
        <v>0</v>
      </c>
    </row>
    <row r="20" spans="2:13" x14ac:dyDescent="0.25">
      <c r="B20" s="569" t="s">
        <v>130</v>
      </c>
      <c r="C20" s="534">
        <f t="shared" ref="C20:M20" si="3">C10+C11+C16</f>
        <v>0</v>
      </c>
      <c r="D20" s="534">
        <f t="shared" si="3"/>
        <v>0</v>
      </c>
      <c r="E20" s="534">
        <f t="shared" si="3"/>
        <v>0</v>
      </c>
      <c r="F20" s="534">
        <f t="shared" si="3"/>
        <v>236.80844028000001</v>
      </c>
      <c r="G20" s="534">
        <f t="shared" si="3"/>
        <v>5.5519295399999997</v>
      </c>
      <c r="H20" s="534">
        <f t="shared" si="3"/>
        <v>0</v>
      </c>
      <c r="I20" s="534">
        <f t="shared" si="3"/>
        <v>0</v>
      </c>
      <c r="J20" s="534">
        <f t="shared" si="3"/>
        <v>0</v>
      </c>
      <c r="K20" s="534">
        <f t="shared" si="3"/>
        <v>297.60393474000006</v>
      </c>
      <c r="L20" s="534">
        <f t="shared" si="3"/>
        <v>0</v>
      </c>
      <c r="M20" s="534">
        <f t="shared" si="3"/>
        <v>539.96430456000007</v>
      </c>
    </row>
    <row r="21" spans="2:13" x14ac:dyDescent="0.25">
      <c r="B21" s="515" t="s">
        <v>2683</v>
      </c>
    </row>
    <row r="25" spans="2:13" ht="15.75" x14ac:dyDescent="0.25">
      <c r="B25" s="519" t="s">
        <v>2684</v>
      </c>
    </row>
    <row r="26" spans="2:13" x14ac:dyDescent="0.25">
      <c r="B26" s="540" t="s">
        <v>2459</v>
      </c>
      <c r="C26" s="568"/>
      <c r="D26" s="568"/>
      <c r="E26" s="568"/>
      <c r="F26" s="568"/>
      <c r="G26" s="568"/>
      <c r="H26" s="568"/>
      <c r="I26" s="568"/>
      <c r="J26" s="568"/>
      <c r="K26" s="568"/>
      <c r="L26" s="568"/>
      <c r="M26" s="568"/>
    </row>
    <row r="27" spans="2:13" x14ac:dyDescent="0.25">
      <c r="B27" s="455"/>
      <c r="C27" s="455"/>
      <c r="D27" s="455"/>
      <c r="E27" s="455"/>
      <c r="F27" s="455"/>
      <c r="G27" s="455"/>
      <c r="H27" s="455"/>
      <c r="I27" s="455"/>
      <c r="J27" s="455"/>
      <c r="K27" s="455"/>
      <c r="L27" s="455"/>
      <c r="M27" s="455"/>
    </row>
    <row r="28" spans="2:13" ht="45" x14ac:dyDescent="0.25">
      <c r="B28" s="455"/>
      <c r="C28" s="523" t="s">
        <v>2625</v>
      </c>
      <c r="D28" s="523" t="s">
        <v>2626</v>
      </c>
      <c r="E28" s="523" t="s">
        <v>2627</v>
      </c>
      <c r="F28" s="523" t="s">
        <v>2628</v>
      </c>
      <c r="G28" s="523" t="s">
        <v>2629</v>
      </c>
      <c r="H28" s="523" t="s">
        <v>2630</v>
      </c>
      <c r="I28" s="523" t="s">
        <v>2631</v>
      </c>
      <c r="J28" s="523" t="s">
        <v>766</v>
      </c>
      <c r="K28" s="523" t="s">
        <v>2632</v>
      </c>
      <c r="L28" s="523" t="s">
        <v>128</v>
      </c>
      <c r="M28" s="524" t="s">
        <v>130</v>
      </c>
    </row>
    <row r="29" spans="2:13" x14ac:dyDescent="0.25">
      <c r="B29" s="432" t="s">
        <v>2673</v>
      </c>
      <c r="C29" s="548">
        <v>11.595480350000003</v>
      </c>
      <c r="D29" s="548"/>
      <c r="E29" s="548">
        <v>13744.794998840014</v>
      </c>
      <c r="F29" s="548">
        <v>992.88551458999939</v>
      </c>
      <c r="G29" s="548">
        <v>21.68065489</v>
      </c>
      <c r="H29" s="548"/>
      <c r="I29" s="548"/>
      <c r="J29" s="548"/>
      <c r="K29" s="548">
        <v>36.711947060000007</v>
      </c>
      <c r="L29" s="548">
        <v>1.13546192</v>
      </c>
      <c r="M29" s="490">
        <f t="shared" ref="M29:M39" si="4">SUM(C29:L29)</f>
        <v>14808.804057650013</v>
      </c>
    </row>
    <row r="30" spans="2:13" x14ac:dyDescent="0.25">
      <c r="B30" s="432" t="s">
        <v>2674</v>
      </c>
      <c r="C30" s="548">
        <v>683.44986462000179</v>
      </c>
      <c r="D30" s="548">
        <v>28.967003729999998</v>
      </c>
      <c r="E30" s="548">
        <v>1378.7277613800018</v>
      </c>
      <c r="F30" s="548">
        <v>770.43107009000028</v>
      </c>
      <c r="G30" s="548">
        <v>29.16397804999999</v>
      </c>
      <c r="H30" s="548">
        <v>0.56863236999999989</v>
      </c>
      <c r="I30" s="548">
        <v>42.817693909999996</v>
      </c>
      <c r="J30" s="548">
        <v>9.4853571199999998</v>
      </c>
      <c r="K30" s="548">
        <v>2923.1667988899967</v>
      </c>
      <c r="L30" s="548">
        <v>0.22742395999999998</v>
      </c>
      <c r="M30" s="490">
        <f t="shared" si="4"/>
        <v>5867.005584120001</v>
      </c>
    </row>
    <row r="31" spans="2:13" ht="30" x14ac:dyDescent="0.25">
      <c r="B31" s="566" t="s">
        <v>2675</v>
      </c>
      <c r="C31" s="548">
        <f t="shared" ref="C31:L31" si="5">SUM(C32:C35)</f>
        <v>0.36426828999999999</v>
      </c>
      <c r="D31" s="548">
        <f t="shared" si="5"/>
        <v>0</v>
      </c>
      <c r="E31" s="548">
        <f t="shared" si="5"/>
        <v>45021.965520669881</v>
      </c>
      <c r="F31" s="548">
        <f t="shared" si="5"/>
        <v>34.665807369999996</v>
      </c>
      <c r="G31" s="548">
        <f t="shared" si="5"/>
        <v>5.4995162000000004</v>
      </c>
      <c r="H31" s="548">
        <f t="shared" si="5"/>
        <v>28.010755210000003</v>
      </c>
      <c r="I31" s="548">
        <f t="shared" si="5"/>
        <v>6.6913286199999993</v>
      </c>
      <c r="J31" s="548">
        <f t="shared" si="5"/>
        <v>0</v>
      </c>
      <c r="K31" s="548">
        <f t="shared" si="5"/>
        <v>401.11310009000005</v>
      </c>
      <c r="L31" s="548">
        <f t="shared" si="5"/>
        <v>0</v>
      </c>
      <c r="M31" s="490">
        <f t="shared" si="4"/>
        <v>45498.310296449883</v>
      </c>
    </row>
    <row r="32" spans="2:13" x14ac:dyDescent="0.25">
      <c r="B32" s="576" t="s">
        <v>2676</v>
      </c>
      <c r="C32" s="548"/>
      <c r="D32" s="548"/>
      <c r="E32" s="548"/>
      <c r="F32" s="548">
        <v>0.7016157999999999</v>
      </c>
      <c r="G32" s="548">
        <v>5.4995162000000004</v>
      </c>
      <c r="H32" s="548"/>
      <c r="I32" s="548"/>
      <c r="J32" s="548"/>
      <c r="K32" s="548">
        <v>76.044727060000014</v>
      </c>
      <c r="L32" s="548"/>
      <c r="M32" s="490">
        <f t="shared" si="4"/>
        <v>82.245859060000015</v>
      </c>
    </row>
    <row r="33" spans="2:13" x14ac:dyDescent="0.25">
      <c r="B33" s="576" t="s">
        <v>2677</v>
      </c>
      <c r="C33" s="548"/>
      <c r="D33" s="548"/>
      <c r="E33" s="548">
        <v>333.16725772000001</v>
      </c>
      <c r="F33" s="548">
        <v>25.723974009999999</v>
      </c>
      <c r="G33" s="548"/>
      <c r="H33" s="548"/>
      <c r="I33" s="548">
        <v>0.40650720999999995</v>
      </c>
      <c r="J33" s="548"/>
      <c r="K33" s="548">
        <v>167.29050430000001</v>
      </c>
      <c r="L33" s="548"/>
      <c r="M33" s="490">
        <f t="shared" si="4"/>
        <v>526.58824324</v>
      </c>
    </row>
    <row r="34" spans="2:13" x14ac:dyDescent="0.25">
      <c r="B34" s="577" t="s">
        <v>2678</v>
      </c>
      <c r="C34" s="548"/>
      <c r="D34" s="548"/>
      <c r="E34" s="548">
        <v>441.01853864999993</v>
      </c>
      <c r="F34" s="548">
        <v>8.2402175599999996</v>
      </c>
      <c r="G34" s="548"/>
      <c r="H34" s="548"/>
      <c r="I34" s="548">
        <v>6.2848214099999993</v>
      </c>
      <c r="J34" s="548"/>
      <c r="K34" s="548">
        <v>132.77654720000001</v>
      </c>
      <c r="L34" s="548"/>
      <c r="M34" s="490">
        <f t="shared" si="4"/>
        <v>588.32012481999993</v>
      </c>
    </row>
    <row r="35" spans="2:13" x14ac:dyDescent="0.25">
      <c r="B35" s="577" t="s">
        <v>2679</v>
      </c>
      <c r="C35" s="548">
        <v>0.36426828999999999</v>
      </c>
      <c r="D35" s="548"/>
      <c r="E35" s="548">
        <v>44247.779724299879</v>
      </c>
      <c r="F35" s="548"/>
      <c r="G35" s="548"/>
      <c r="H35" s="548">
        <v>28.010755210000003</v>
      </c>
      <c r="I35" s="548"/>
      <c r="J35" s="548"/>
      <c r="K35" s="548">
        <v>25.001321529999995</v>
      </c>
      <c r="L35" s="548"/>
      <c r="M35" s="490">
        <f t="shared" si="4"/>
        <v>44301.156069329882</v>
      </c>
    </row>
    <row r="36" spans="2:13" x14ac:dyDescent="0.25">
      <c r="B36" s="432" t="s">
        <v>2680</v>
      </c>
      <c r="C36" s="548">
        <f t="shared" ref="C36:L36" si="6">SUM(C37:C38)</f>
        <v>2100.8814170700002</v>
      </c>
      <c r="D36" s="548">
        <f t="shared" si="6"/>
        <v>86.298508000000012</v>
      </c>
      <c r="E36" s="548">
        <f t="shared" si="6"/>
        <v>6.1673831999999997</v>
      </c>
      <c r="F36" s="548">
        <f t="shared" si="6"/>
        <v>5.5116179800000005</v>
      </c>
      <c r="G36" s="548">
        <f t="shared" si="6"/>
        <v>0</v>
      </c>
      <c r="H36" s="548">
        <f t="shared" si="6"/>
        <v>0</v>
      </c>
      <c r="I36" s="548">
        <f t="shared" si="6"/>
        <v>1.0576125600000001</v>
      </c>
      <c r="J36" s="548">
        <f t="shared" si="6"/>
        <v>0</v>
      </c>
      <c r="K36" s="548">
        <f t="shared" si="6"/>
        <v>135.81669584000002</v>
      </c>
      <c r="L36" s="548">
        <f t="shared" si="6"/>
        <v>0</v>
      </c>
      <c r="M36" s="490">
        <f t="shared" si="4"/>
        <v>2335.7332346500007</v>
      </c>
    </row>
    <row r="37" spans="2:13" x14ac:dyDescent="0.25">
      <c r="B37" s="432" t="s">
        <v>2681</v>
      </c>
      <c r="C37" s="548"/>
      <c r="D37" s="548"/>
      <c r="E37" s="548"/>
      <c r="F37" s="548"/>
      <c r="G37" s="548"/>
      <c r="H37" s="548"/>
      <c r="I37" s="548"/>
      <c r="J37" s="548"/>
      <c r="K37" s="548">
        <v>39.982444030000003</v>
      </c>
      <c r="L37" s="548"/>
      <c r="M37" s="490">
        <f t="shared" si="4"/>
        <v>39.982444030000003</v>
      </c>
    </row>
    <row r="38" spans="2:13" x14ac:dyDescent="0.25">
      <c r="B38" s="375" t="s">
        <v>2682</v>
      </c>
      <c r="C38" s="548">
        <v>2100.8814170700002</v>
      </c>
      <c r="D38" s="548">
        <v>86.298508000000012</v>
      </c>
      <c r="E38" s="548">
        <v>6.1673831999999997</v>
      </c>
      <c r="F38" s="548">
        <v>5.5116179800000005</v>
      </c>
      <c r="G38" s="548"/>
      <c r="H38" s="548"/>
      <c r="I38" s="548">
        <v>1.0576125600000001</v>
      </c>
      <c r="J38" s="548"/>
      <c r="K38" s="548">
        <v>95.834251810000026</v>
      </c>
      <c r="L38" s="548"/>
      <c r="M38" s="490">
        <f t="shared" si="4"/>
        <v>2295.7507906200003</v>
      </c>
    </row>
    <row r="39" spans="2:13" x14ac:dyDescent="0.25">
      <c r="B39" s="375" t="s">
        <v>2685</v>
      </c>
      <c r="C39" s="548">
        <v>0</v>
      </c>
      <c r="D39" s="548">
        <v>0</v>
      </c>
      <c r="E39" s="548">
        <v>0</v>
      </c>
      <c r="F39" s="548">
        <v>0</v>
      </c>
      <c r="G39" s="548">
        <v>0</v>
      </c>
      <c r="H39" s="548">
        <v>0</v>
      </c>
      <c r="I39" s="548">
        <v>0</v>
      </c>
      <c r="J39" s="548">
        <v>0</v>
      </c>
      <c r="K39" s="548">
        <v>0</v>
      </c>
      <c r="L39" s="548">
        <v>0</v>
      </c>
      <c r="M39" s="490">
        <f t="shared" si="4"/>
        <v>0</v>
      </c>
    </row>
    <row r="40" spans="2:13" x14ac:dyDescent="0.25">
      <c r="B40" s="569" t="s">
        <v>130</v>
      </c>
      <c r="C40" s="534">
        <f>C30+C31+C36+C29</f>
        <v>2796.2910303300018</v>
      </c>
      <c r="D40" s="534">
        <f t="shared" ref="D40:L40" si="7">D30+D31+D36+D29</f>
        <v>115.26551173000001</v>
      </c>
      <c r="E40" s="534">
        <f t="shared" si="7"/>
        <v>60151.6556640899</v>
      </c>
      <c r="F40" s="534">
        <f t="shared" si="7"/>
        <v>1803.4940100299996</v>
      </c>
      <c r="G40" s="534">
        <f t="shared" si="7"/>
        <v>56.344149139999992</v>
      </c>
      <c r="H40" s="534">
        <f t="shared" si="7"/>
        <v>28.579387580000002</v>
      </c>
      <c r="I40" s="534">
        <f t="shared" si="7"/>
        <v>50.566635089999998</v>
      </c>
      <c r="J40" s="534">
        <f t="shared" si="7"/>
        <v>9.4853571199999998</v>
      </c>
      <c r="K40" s="534">
        <f t="shared" si="7"/>
        <v>3496.8085418799969</v>
      </c>
      <c r="L40" s="534">
        <f t="shared" si="7"/>
        <v>1.3628858799999999</v>
      </c>
      <c r="M40" s="534">
        <f>M30+M31+M36+M29</f>
        <v>68509.853172869887</v>
      </c>
    </row>
    <row r="45" spans="2:13" ht="15.75" x14ac:dyDescent="0.25">
      <c r="B45" s="519" t="s">
        <v>2686</v>
      </c>
    </row>
    <row r="46" spans="2:13" x14ac:dyDescent="0.25">
      <c r="B46" s="540" t="s">
        <v>2461</v>
      </c>
      <c r="C46" s="568"/>
      <c r="D46" s="568"/>
      <c r="E46" s="568"/>
      <c r="F46" s="568"/>
      <c r="G46" s="568"/>
      <c r="H46" s="568"/>
      <c r="I46" s="568"/>
      <c r="J46" s="568"/>
      <c r="K46" s="568"/>
      <c r="L46" s="568"/>
      <c r="M46" s="568"/>
    </row>
    <row r="47" spans="2:13" x14ac:dyDescent="0.25">
      <c r="B47" s="455"/>
      <c r="C47" s="455"/>
      <c r="D47" s="455"/>
      <c r="E47" s="455"/>
      <c r="F47" s="455"/>
      <c r="G47" s="455"/>
      <c r="H47" s="455"/>
      <c r="I47" s="455"/>
      <c r="J47" s="455"/>
      <c r="K47" s="455"/>
      <c r="L47" s="455"/>
      <c r="M47" s="455"/>
    </row>
    <row r="48" spans="2:13" ht="45" x14ac:dyDescent="0.25">
      <c r="B48" s="455"/>
      <c r="C48" s="523" t="s">
        <v>2625</v>
      </c>
      <c r="D48" s="523" t="s">
        <v>2626</v>
      </c>
      <c r="E48" s="523" t="s">
        <v>2627</v>
      </c>
      <c r="F48" s="523" t="s">
        <v>2628</v>
      </c>
      <c r="G48" s="523" t="s">
        <v>2629</v>
      </c>
      <c r="H48" s="523" t="s">
        <v>2630</v>
      </c>
      <c r="I48" s="523" t="s">
        <v>2631</v>
      </c>
      <c r="J48" s="523" t="s">
        <v>766</v>
      </c>
      <c r="K48" s="523" t="s">
        <v>2632</v>
      </c>
      <c r="L48" s="523" t="s">
        <v>128</v>
      </c>
      <c r="M48" s="524" t="s">
        <v>130</v>
      </c>
    </row>
    <row r="49" spans="2:14" x14ac:dyDescent="0.25">
      <c r="B49" s="432" t="s">
        <v>2673</v>
      </c>
      <c r="C49" s="490">
        <f t="shared" ref="C49:M59" si="8">C9+C29</f>
        <v>11.595480350000003</v>
      </c>
      <c r="D49" s="490">
        <f t="shared" si="8"/>
        <v>0</v>
      </c>
      <c r="E49" s="490">
        <f t="shared" si="8"/>
        <v>13744.794998840014</v>
      </c>
      <c r="F49" s="490">
        <f t="shared" si="8"/>
        <v>992.88551458999939</v>
      </c>
      <c r="G49" s="490">
        <f t="shared" si="8"/>
        <v>21.68065489</v>
      </c>
      <c r="H49" s="490">
        <f t="shared" si="8"/>
        <v>0</v>
      </c>
      <c r="I49" s="490">
        <f t="shared" si="8"/>
        <v>0</v>
      </c>
      <c r="J49" s="490">
        <f t="shared" si="8"/>
        <v>0</v>
      </c>
      <c r="K49" s="490">
        <f t="shared" si="8"/>
        <v>36.711947060000007</v>
      </c>
      <c r="L49" s="490">
        <f t="shared" si="8"/>
        <v>1.13546192</v>
      </c>
      <c r="M49" s="490">
        <f t="shared" si="8"/>
        <v>14808.804057650013</v>
      </c>
    </row>
    <row r="50" spans="2:14" x14ac:dyDescent="0.25">
      <c r="B50" s="432" t="s">
        <v>2674</v>
      </c>
      <c r="C50" s="490">
        <f t="shared" si="8"/>
        <v>683.44986462000179</v>
      </c>
      <c r="D50" s="490">
        <f t="shared" si="8"/>
        <v>28.967003729999998</v>
      </c>
      <c r="E50" s="490">
        <f t="shared" si="8"/>
        <v>1378.7277613800018</v>
      </c>
      <c r="F50" s="490">
        <f t="shared" si="8"/>
        <v>969.8000700900003</v>
      </c>
      <c r="G50" s="490">
        <f t="shared" si="8"/>
        <v>29.16397804999999</v>
      </c>
      <c r="H50" s="490">
        <f t="shared" si="8"/>
        <v>0.56863236999999989</v>
      </c>
      <c r="I50" s="490">
        <f t="shared" si="8"/>
        <v>42.817693909999996</v>
      </c>
      <c r="J50" s="490">
        <f t="shared" si="8"/>
        <v>9.4853571199999998</v>
      </c>
      <c r="K50" s="490">
        <f t="shared" si="8"/>
        <v>3103.4867988899969</v>
      </c>
      <c r="L50" s="490">
        <f t="shared" si="8"/>
        <v>0.22742395999999998</v>
      </c>
      <c r="M50" s="490">
        <f t="shared" si="8"/>
        <v>6246.6945841200013</v>
      </c>
    </row>
    <row r="51" spans="2:14" ht="30" x14ac:dyDescent="0.25">
      <c r="B51" s="566" t="s">
        <v>2675</v>
      </c>
      <c r="C51" s="490">
        <f t="shared" si="8"/>
        <v>0.36426828999999999</v>
      </c>
      <c r="D51" s="490">
        <f t="shared" si="8"/>
        <v>0</v>
      </c>
      <c r="E51" s="490">
        <f t="shared" si="8"/>
        <v>45021.965520669881</v>
      </c>
      <c r="F51" s="490">
        <f t="shared" si="8"/>
        <v>72.105247649999995</v>
      </c>
      <c r="G51" s="490">
        <f t="shared" si="8"/>
        <v>11.05144574</v>
      </c>
      <c r="H51" s="490">
        <f t="shared" si="8"/>
        <v>28.010755210000003</v>
      </c>
      <c r="I51" s="490">
        <f t="shared" si="8"/>
        <v>6.6913286199999993</v>
      </c>
      <c r="J51" s="490">
        <f t="shared" si="8"/>
        <v>0</v>
      </c>
      <c r="K51" s="490">
        <f t="shared" si="8"/>
        <v>518.39703483000005</v>
      </c>
      <c r="L51" s="490">
        <f t="shared" si="8"/>
        <v>0</v>
      </c>
      <c r="M51" s="490">
        <f t="shared" si="8"/>
        <v>45658.58560100988</v>
      </c>
    </row>
    <row r="52" spans="2:14" x14ac:dyDescent="0.25">
      <c r="B52" s="576" t="s">
        <v>2676</v>
      </c>
      <c r="C52" s="490">
        <f t="shared" si="8"/>
        <v>0</v>
      </c>
      <c r="D52" s="490">
        <f t="shared" si="8"/>
        <v>0</v>
      </c>
      <c r="E52" s="490">
        <f t="shared" si="8"/>
        <v>0</v>
      </c>
      <c r="F52" s="490">
        <f t="shared" si="8"/>
        <v>38.141056079999998</v>
      </c>
      <c r="G52" s="490">
        <f t="shared" si="8"/>
        <v>11.05144574</v>
      </c>
      <c r="H52" s="490">
        <f t="shared" si="8"/>
        <v>0</v>
      </c>
      <c r="I52" s="490">
        <f t="shared" si="8"/>
        <v>0</v>
      </c>
      <c r="J52" s="490">
        <f t="shared" si="8"/>
        <v>0</v>
      </c>
      <c r="K52" s="490">
        <f t="shared" si="8"/>
        <v>193.32866180000002</v>
      </c>
      <c r="L52" s="490">
        <f t="shared" si="8"/>
        <v>0</v>
      </c>
      <c r="M52" s="490">
        <f t="shared" si="8"/>
        <v>242.52116362000001</v>
      </c>
    </row>
    <row r="53" spans="2:14" x14ac:dyDescent="0.25">
      <c r="B53" s="576" t="s">
        <v>2677</v>
      </c>
      <c r="C53" s="490">
        <f t="shared" si="8"/>
        <v>0</v>
      </c>
      <c r="D53" s="490">
        <f t="shared" si="8"/>
        <v>0</v>
      </c>
      <c r="E53" s="490">
        <f t="shared" si="8"/>
        <v>333.16725772000001</v>
      </c>
      <c r="F53" s="490">
        <f t="shared" si="8"/>
        <v>25.723974009999999</v>
      </c>
      <c r="G53" s="490">
        <f t="shared" si="8"/>
        <v>0</v>
      </c>
      <c r="H53" s="490">
        <f t="shared" si="8"/>
        <v>0</v>
      </c>
      <c r="I53" s="490">
        <f t="shared" si="8"/>
        <v>0.40650720999999995</v>
      </c>
      <c r="J53" s="490">
        <f t="shared" si="8"/>
        <v>0</v>
      </c>
      <c r="K53" s="490">
        <f t="shared" si="8"/>
        <v>167.29050430000001</v>
      </c>
      <c r="L53" s="490">
        <f t="shared" si="8"/>
        <v>0</v>
      </c>
      <c r="M53" s="490">
        <f t="shared" si="8"/>
        <v>526.58824324</v>
      </c>
    </row>
    <row r="54" spans="2:14" x14ac:dyDescent="0.25">
      <c r="B54" s="577" t="s">
        <v>2678</v>
      </c>
      <c r="C54" s="490">
        <f t="shared" si="8"/>
        <v>0</v>
      </c>
      <c r="D54" s="490">
        <f t="shared" si="8"/>
        <v>0</v>
      </c>
      <c r="E54" s="490">
        <f t="shared" si="8"/>
        <v>441.01853864999993</v>
      </c>
      <c r="F54" s="490">
        <f t="shared" si="8"/>
        <v>8.2402175599999996</v>
      </c>
      <c r="G54" s="490">
        <f t="shared" si="8"/>
        <v>0</v>
      </c>
      <c r="H54" s="490">
        <f t="shared" si="8"/>
        <v>0</v>
      </c>
      <c r="I54" s="490">
        <f t="shared" si="8"/>
        <v>6.2848214099999993</v>
      </c>
      <c r="J54" s="490">
        <f t="shared" si="8"/>
        <v>0</v>
      </c>
      <c r="K54" s="490">
        <f t="shared" si="8"/>
        <v>132.77654720000001</v>
      </c>
      <c r="L54" s="490">
        <f t="shared" si="8"/>
        <v>0</v>
      </c>
      <c r="M54" s="490">
        <f t="shared" si="8"/>
        <v>588.32012481999993</v>
      </c>
    </row>
    <row r="55" spans="2:14" x14ac:dyDescent="0.25">
      <c r="B55" s="577" t="s">
        <v>2679</v>
      </c>
      <c r="C55" s="490">
        <f t="shared" si="8"/>
        <v>0.36426828999999999</v>
      </c>
      <c r="D55" s="490">
        <f t="shared" si="8"/>
        <v>0</v>
      </c>
      <c r="E55" s="490">
        <f t="shared" si="8"/>
        <v>44247.779724299879</v>
      </c>
      <c r="F55" s="490">
        <f t="shared" si="8"/>
        <v>0</v>
      </c>
      <c r="G55" s="490">
        <f t="shared" si="8"/>
        <v>0</v>
      </c>
      <c r="H55" s="490">
        <f t="shared" si="8"/>
        <v>28.010755210000003</v>
      </c>
      <c r="I55" s="490">
        <f t="shared" si="8"/>
        <v>0</v>
      </c>
      <c r="J55" s="490">
        <f t="shared" si="8"/>
        <v>0</v>
      </c>
      <c r="K55" s="490">
        <f t="shared" si="8"/>
        <v>25.001321529999995</v>
      </c>
      <c r="L55" s="490">
        <f t="shared" si="8"/>
        <v>0</v>
      </c>
      <c r="M55" s="490">
        <f t="shared" si="8"/>
        <v>44301.156069329882</v>
      </c>
    </row>
    <row r="56" spans="2:14" x14ac:dyDescent="0.25">
      <c r="B56" s="432" t="s">
        <v>2680</v>
      </c>
      <c r="C56" s="490">
        <f t="shared" si="8"/>
        <v>2100.8814170700002</v>
      </c>
      <c r="D56" s="490">
        <f t="shared" si="8"/>
        <v>86.298508000000012</v>
      </c>
      <c r="E56" s="490">
        <f t="shared" si="8"/>
        <v>6.1673831999999997</v>
      </c>
      <c r="F56" s="490">
        <f t="shared" si="8"/>
        <v>5.5116179800000005</v>
      </c>
      <c r="G56" s="490">
        <f t="shared" si="8"/>
        <v>0</v>
      </c>
      <c r="H56" s="490">
        <f t="shared" si="8"/>
        <v>0</v>
      </c>
      <c r="I56" s="490">
        <f t="shared" si="8"/>
        <v>1.0576125600000001</v>
      </c>
      <c r="J56" s="490">
        <f t="shared" si="8"/>
        <v>0</v>
      </c>
      <c r="K56" s="490">
        <f t="shared" si="8"/>
        <v>135.81669584000002</v>
      </c>
      <c r="L56" s="490">
        <f t="shared" si="8"/>
        <v>0</v>
      </c>
      <c r="M56" s="490">
        <f t="shared" si="8"/>
        <v>2335.7332346500007</v>
      </c>
    </row>
    <row r="57" spans="2:14" x14ac:dyDescent="0.25">
      <c r="B57" s="375" t="s">
        <v>2687</v>
      </c>
      <c r="C57" s="490">
        <f t="shared" si="8"/>
        <v>0</v>
      </c>
      <c r="D57" s="490">
        <f t="shared" si="8"/>
        <v>0</v>
      </c>
      <c r="E57" s="490">
        <f t="shared" si="8"/>
        <v>0</v>
      </c>
      <c r="F57" s="490">
        <f t="shared" si="8"/>
        <v>0</v>
      </c>
      <c r="G57" s="490">
        <f t="shared" si="8"/>
        <v>0</v>
      </c>
      <c r="H57" s="490">
        <f t="shared" si="8"/>
        <v>0</v>
      </c>
      <c r="I57" s="490">
        <f t="shared" si="8"/>
        <v>0</v>
      </c>
      <c r="J57" s="490">
        <f t="shared" si="8"/>
        <v>0</v>
      </c>
      <c r="K57" s="490">
        <f t="shared" si="8"/>
        <v>39.982444030000003</v>
      </c>
      <c r="L57" s="490">
        <f t="shared" si="8"/>
        <v>0</v>
      </c>
      <c r="M57" s="490">
        <f t="shared" si="8"/>
        <v>39.982444030000003</v>
      </c>
    </row>
    <row r="58" spans="2:14" x14ac:dyDescent="0.25">
      <c r="B58" s="375" t="s">
        <v>2682</v>
      </c>
      <c r="C58" s="490">
        <f t="shared" si="8"/>
        <v>2100.8814170700002</v>
      </c>
      <c r="D58" s="490">
        <f t="shared" si="8"/>
        <v>86.298508000000012</v>
      </c>
      <c r="E58" s="490">
        <f t="shared" si="8"/>
        <v>6.1673831999999997</v>
      </c>
      <c r="F58" s="490">
        <f t="shared" si="8"/>
        <v>5.5116179800000005</v>
      </c>
      <c r="G58" s="490">
        <f t="shared" si="8"/>
        <v>0</v>
      </c>
      <c r="H58" s="490">
        <f t="shared" si="8"/>
        <v>0</v>
      </c>
      <c r="I58" s="490">
        <f t="shared" si="8"/>
        <v>1.0576125600000001</v>
      </c>
      <c r="J58" s="490">
        <f t="shared" si="8"/>
        <v>0</v>
      </c>
      <c r="K58" s="490">
        <f t="shared" si="8"/>
        <v>95.834251810000026</v>
      </c>
      <c r="L58" s="490">
        <f t="shared" si="8"/>
        <v>0</v>
      </c>
      <c r="M58" s="490">
        <f t="shared" si="8"/>
        <v>2295.7507906200003</v>
      </c>
    </row>
    <row r="59" spans="2:14" x14ac:dyDescent="0.25">
      <c r="B59" s="375" t="s">
        <v>2685</v>
      </c>
      <c r="C59" s="490">
        <f t="shared" si="8"/>
        <v>0</v>
      </c>
      <c r="D59" s="490">
        <f t="shared" si="8"/>
        <v>0</v>
      </c>
      <c r="E59" s="490">
        <f t="shared" si="8"/>
        <v>0</v>
      </c>
      <c r="F59" s="490">
        <f t="shared" si="8"/>
        <v>0</v>
      </c>
      <c r="G59" s="490">
        <f t="shared" si="8"/>
        <v>0</v>
      </c>
      <c r="H59" s="490">
        <f t="shared" si="8"/>
        <v>0</v>
      </c>
      <c r="I59" s="490">
        <f t="shared" si="8"/>
        <v>0</v>
      </c>
      <c r="J59" s="490">
        <f t="shared" si="8"/>
        <v>0</v>
      </c>
      <c r="K59" s="490">
        <f t="shared" si="8"/>
        <v>0</v>
      </c>
      <c r="L59" s="490">
        <f t="shared" si="8"/>
        <v>0</v>
      </c>
      <c r="M59" s="490">
        <f t="shared" si="8"/>
        <v>0</v>
      </c>
    </row>
    <row r="60" spans="2:14" x14ac:dyDescent="0.25">
      <c r="B60" s="569" t="s">
        <v>130</v>
      </c>
      <c r="C60" s="534">
        <f>C50+C51+C56+C49</f>
        <v>2796.2910303300018</v>
      </c>
      <c r="D60" s="534">
        <f t="shared" ref="D60:M60" si="9">D50+D51+D56+D49</f>
        <v>115.26551173000001</v>
      </c>
      <c r="E60" s="534">
        <f t="shared" si="9"/>
        <v>60151.6556640899</v>
      </c>
      <c r="F60" s="534">
        <f t="shared" si="9"/>
        <v>2040.3024503099996</v>
      </c>
      <c r="G60" s="534">
        <f t="shared" si="9"/>
        <v>61.896078679999988</v>
      </c>
      <c r="H60" s="534">
        <f t="shared" si="9"/>
        <v>28.579387580000002</v>
      </c>
      <c r="I60" s="534">
        <f t="shared" si="9"/>
        <v>50.566635089999998</v>
      </c>
      <c r="J60" s="534">
        <f t="shared" si="9"/>
        <v>9.4853571199999998</v>
      </c>
      <c r="K60" s="534">
        <f t="shared" si="9"/>
        <v>3794.4124766199971</v>
      </c>
      <c r="L60" s="534">
        <f t="shared" si="9"/>
        <v>1.3628858799999999</v>
      </c>
      <c r="M60" s="534">
        <f t="shared" si="9"/>
        <v>69049.817477429897</v>
      </c>
    </row>
    <row r="64" spans="2:14" x14ac:dyDescent="0.25">
      <c r="N64" s="443" t="s">
        <v>2528</v>
      </c>
    </row>
  </sheetData>
  <hyperlinks>
    <hyperlink ref="N64" location="Contents!A1" display="To Frontpage" xr:uid="{DAA567E8-DEDD-4122-85FA-FC7B136CC71F}"/>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A3713-414E-48BA-B3F7-0F31FA61A35E}">
  <sheetPr>
    <tabColor rgb="FF243386"/>
    <pageSetUpPr fitToPage="1"/>
  </sheetPr>
  <dimension ref="B5:N153"/>
  <sheetViews>
    <sheetView topLeftCell="A16" zoomScale="70" zoomScaleNormal="70" zoomScaleSheetLayoutView="100" workbookViewId="0">
      <selection activeCell="P71" sqref="P71"/>
    </sheetView>
  </sheetViews>
  <sheetFormatPr defaultColWidth="9.140625" defaultRowHeight="15" x14ac:dyDescent="0.25"/>
  <cols>
    <col min="1" max="1" width="4.7109375" style="375" customWidth="1"/>
    <col min="2" max="2" width="25.140625" style="375" bestFit="1" customWidth="1"/>
    <col min="3" max="12" width="17.7109375" style="375" customWidth="1"/>
    <col min="13" max="13" width="18.5703125" style="375" bestFit="1" customWidth="1"/>
    <col min="14" max="20" width="9.140625" style="375"/>
    <col min="21" max="21" width="9.140625" style="375" customWidth="1"/>
    <col min="22" max="16384" width="9.140625" style="375"/>
  </cols>
  <sheetData>
    <row r="5" spans="2:13" ht="15.75" x14ac:dyDescent="0.25">
      <c r="B5" s="519" t="s">
        <v>2688</v>
      </c>
    </row>
    <row r="6" spans="2:13" x14ac:dyDescent="0.25">
      <c r="B6" s="540" t="s">
        <v>2463</v>
      </c>
      <c r="C6" s="568"/>
      <c r="D6" s="568"/>
      <c r="E6" s="568"/>
      <c r="F6" s="568"/>
      <c r="G6" s="568"/>
      <c r="H6" s="568"/>
      <c r="I6" s="568"/>
      <c r="J6" s="568"/>
      <c r="K6" s="568"/>
      <c r="L6" s="568"/>
      <c r="M6" s="568"/>
    </row>
    <row r="7" spans="2:13" x14ac:dyDescent="0.25">
      <c r="B7" s="455"/>
      <c r="C7" s="455"/>
      <c r="D7" s="455"/>
      <c r="E7" s="455"/>
      <c r="F7" s="455"/>
      <c r="G7" s="455"/>
      <c r="H7" s="455"/>
      <c r="I7" s="455"/>
      <c r="J7" s="455"/>
      <c r="K7" s="455"/>
      <c r="L7" s="455"/>
      <c r="M7" s="455"/>
    </row>
    <row r="8" spans="2:13" ht="45" x14ac:dyDescent="0.25">
      <c r="B8" s="455"/>
      <c r="C8" s="523" t="s">
        <v>2625</v>
      </c>
      <c r="D8" s="523" t="s">
        <v>2626</v>
      </c>
      <c r="E8" s="523" t="s">
        <v>2627</v>
      </c>
      <c r="F8" s="523" t="s">
        <v>2628</v>
      </c>
      <c r="G8" s="523" t="s">
        <v>2629</v>
      </c>
      <c r="H8" s="523" t="s">
        <v>2630</v>
      </c>
      <c r="I8" s="523" t="s">
        <v>2631</v>
      </c>
      <c r="J8" s="523" t="s">
        <v>766</v>
      </c>
      <c r="K8" s="523" t="s">
        <v>2632</v>
      </c>
      <c r="L8" s="523" t="s">
        <v>128</v>
      </c>
      <c r="M8" s="524" t="s">
        <v>130</v>
      </c>
    </row>
    <row r="9" spans="2:13" x14ac:dyDescent="0.25">
      <c r="B9" s="375" t="s">
        <v>2689</v>
      </c>
      <c r="C9" s="548">
        <v>0.63266887000000005</v>
      </c>
      <c r="D9" s="548"/>
      <c r="E9" s="548">
        <v>3614.6079270200021</v>
      </c>
      <c r="F9" s="548"/>
      <c r="G9" s="548"/>
      <c r="H9" s="548"/>
      <c r="I9" s="548"/>
      <c r="J9" s="548"/>
      <c r="K9" s="548"/>
      <c r="L9" s="548"/>
      <c r="M9" s="548">
        <f>SUM(C9:L9)</f>
        <v>3615.2405958900022</v>
      </c>
    </row>
    <row r="10" spans="2:13" x14ac:dyDescent="0.25">
      <c r="B10" s="375" t="s">
        <v>2690</v>
      </c>
      <c r="C10" s="548">
        <v>2.5181509200000001</v>
      </c>
      <c r="D10" s="548">
        <v>0.25003864000000003</v>
      </c>
      <c r="E10" s="548">
        <v>4488.4683676499981</v>
      </c>
      <c r="F10" s="548"/>
      <c r="G10" s="548">
        <v>7.7292907400000006</v>
      </c>
      <c r="H10" s="548"/>
      <c r="I10" s="548"/>
      <c r="J10" s="548">
        <v>1.481567E-2</v>
      </c>
      <c r="K10" s="548">
        <v>90.807804880000006</v>
      </c>
      <c r="L10" s="548"/>
      <c r="M10" s="548">
        <f>SUM(C10:L10)</f>
        <v>4589.7884684999972</v>
      </c>
    </row>
    <row r="11" spans="2:13" x14ac:dyDescent="0.25">
      <c r="B11" s="375" t="s">
        <v>624</v>
      </c>
      <c r="C11" s="548">
        <v>1.8761552000000001</v>
      </c>
      <c r="D11" s="548"/>
      <c r="E11" s="548">
        <v>2231.6388944600017</v>
      </c>
      <c r="F11" s="548">
        <v>161.12184671999995</v>
      </c>
      <c r="G11" s="548"/>
      <c r="H11" s="548"/>
      <c r="I11" s="548">
        <v>4.7661081599999999</v>
      </c>
      <c r="J11" s="548">
        <v>8.5766490000000001E-2</v>
      </c>
      <c r="K11" s="548">
        <v>447.86835693000012</v>
      </c>
      <c r="L11" s="548"/>
      <c r="M11" s="548">
        <f>SUM(C11:L11)</f>
        <v>2847.3571279600019</v>
      </c>
    </row>
    <row r="12" spans="2:13" x14ac:dyDescent="0.25">
      <c r="B12" s="375" t="s">
        <v>626</v>
      </c>
      <c r="C12" s="548">
        <v>6.5641885000000002</v>
      </c>
      <c r="D12" s="548"/>
      <c r="E12" s="548">
        <v>3071.8658621600007</v>
      </c>
      <c r="F12" s="548">
        <v>474.49194627999992</v>
      </c>
      <c r="G12" s="548">
        <v>5.5533677699999995</v>
      </c>
      <c r="H12" s="548"/>
      <c r="I12" s="548">
        <v>32.776709439999998</v>
      </c>
      <c r="J12" s="548">
        <v>0.21247119</v>
      </c>
      <c r="K12" s="548">
        <v>1113.9507937999999</v>
      </c>
      <c r="L12" s="548"/>
      <c r="M12" s="548">
        <f>SUM(C12:L12)</f>
        <v>4705.4153391400005</v>
      </c>
    </row>
    <row r="13" spans="2:13" x14ac:dyDescent="0.25">
      <c r="B13" s="375" t="s">
        <v>628</v>
      </c>
      <c r="C13" s="548">
        <v>2784.6998668400047</v>
      </c>
      <c r="D13" s="548">
        <v>115.01547309000006</v>
      </c>
      <c r="E13" s="548">
        <v>46745.074612800512</v>
      </c>
      <c r="F13" s="548">
        <v>1404.6886573100005</v>
      </c>
      <c r="G13" s="548">
        <v>48.613420169999969</v>
      </c>
      <c r="H13" s="548">
        <v>28.579387580000006</v>
      </c>
      <c r="I13" s="548">
        <v>13.023817489999999</v>
      </c>
      <c r="J13" s="548">
        <v>9.1723037699999974</v>
      </c>
      <c r="K13" s="548">
        <v>2141.7855210099983</v>
      </c>
      <c r="L13" s="548">
        <v>1.3628858799999999</v>
      </c>
      <c r="M13" s="548">
        <f>SUM(C13:L13)</f>
        <v>53292.015945940511</v>
      </c>
    </row>
    <row r="14" spans="2:13" x14ac:dyDescent="0.25">
      <c r="B14" s="569" t="s">
        <v>130</v>
      </c>
      <c r="C14" s="534">
        <f t="shared" ref="C14:M14" si="0">SUM(C9:C13)</f>
        <v>2796.2910303300046</v>
      </c>
      <c r="D14" s="534">
        <f t="shared" si="0"/>
        <v>115.26551173000006</v>
      </c>
      <c r="E14" s="534">
        <f t="shared" si="0"/>
        <v>60151.655664090518</v>
      </c>
      <c r="F14" s="534">
        <f t="shared" si="0"/>
        <v>2040.3024503100005</v>
      </c>
      <c r="G14" s="534">
        <f t="shared" si="0"/>
        <v>61.896078679999974</v>
      </c>
      <c r="H14" s="534">
        <f t="shared" si="0"/>
        <v>28.579387580000006</v>
      </c>
      <c r="I14" s="534">
        <f t="shared" si="0"/>
        <v>50.566635089999998</v>
      </c>
      <c r="J14" s="534">
        <f t="shared" si="0"/>
        <v>9.485357119999998</v>
      </c>
      <c r="K14" s="534">
        <f t="shared" si="0"/>
        <v>3794.4124766199984</v>
      </c>
      <c r="L14" s="534">
        <f t="shared" si="0"/>
        <v>1.3628858799999999</v>
      </c>
      <c r="M14" s="534">
        <f t="shared" si="0"/>
        <v>69049.817477430508</v>
      </c>
    </row>
    <row r="15" spans="2:13" x14ac:dyDescent="0.25">
      <c r="C15" s="490"/>
      <c r="D15" s="490"/>
      <c r="E15" s="490"/>
      <c r="F15" s="490"/>
      <c r="G15" s="490"/>
      <c r="H15" s="490"/>
      <c r="I15" s="490"/>
      <c r="J15" s="490"/>
      <c r="K15" s="490"/>
      <c r="L15" s="490"/>
      <c r="M15" s="490"/>
    </row>
    <row r="16" spans="2:13" x14ac:dyDescent="0.25">
      <c r="C16" s="490"/>
      <c r="D16" s="490"/>
      <c r="E16" s="490"/>
      <c r="F16" s="490"/>
      <c r="G16" s="490"/>
      <c r="H16" s="490"/>
      <c r="I16" s="490"/>
      <c r="J16" s="490"/>
      <c r="K16" s="490"/>
      <c r="L16" s="490"/>
      <c r="M16" s="490"/>
    </row>
    <row r="19" spans="2:13" ht="15.75" x14ac:dyDescent="0.25">
      <c r="B19" s="519" t="s">
        <v>2691</v>
      </c>
    </row>
    <row r="20" spans="2:13" x14ac:dyDescent="0.25">
      <c r="B20" s="540" t="s">
        <v>2465</v>
      </c>
      <c r="C20" s="568"/>
      <c r="D20" s="568"/>
      <c r="E20" s="568"/>
      <c r="F20" s="568"/>
      <c r="G20" s="568"/>
      <c r="H20" s="568"/>
      <c r="I20" s="568"/>
      <c r="J20" s="568"/>
      <c r="K20" s="568"/>
      <c r="L20" s="568"/>
      <c r="M20" s="568"/>
    </row>
    <row r="21" spans="2:13" x14ac:dyDescent="0.25">
      <c r="B21" s="455"/>
      <c r="C21" s="455"/>
      <c r="D21" s="455"/>
      <c r="E21" s="455"/>
      <c r="F21" s="455"/>
      <c r="G21" s="455"/>
      <c r="H21" s="455"/>
      <c r="I21" s="455"/>
      <c r="J21" s="455"/>
      <c r="K21" s="455"/>
      <c r="L21" s="455"/>
      <c r="M21" s="455"/>
    </row>
    <row r="22" spans="2:13" ht="45" x14ac:dyDescent="0.25">
      <c r="B22" s="455"/>
      <c r="C22" s="523" t="s">
        <v>2625</v>
      </c>
      <c r="D22" s="523" t="s">
        <v>2626</v>
      </c>
      <c r="E22" s="523" t="s">
        <v>2627</v>
      </c>
      <c r="F22" s="523" t="s">
        <v>2628</v>
      </c>
      <c r="G22" s="523" t="s">
        <v>2629</v>
      </c>
      <c r="H22" s="523" t="s">
        <v>2630</v>
      </c>
      <c r="I22" s="523" t="s">
        <v>2631</v>
      </c>
      <c r="J22" s="523" t="s">
        <v>766</v>
      </c>
      <c r="K22" s="523" t="s">
        <v>2632</v>
      </c>
      <c r="L22" s="523" t="s">
        <v>128</v>
      </c>
      <c r="M22" s="524" t="s">
        <v>130</v>
      </c>
    </row>
    <row r="23" spans="2:13" x14ac:dyDescent="0.25">
      <c r="B23" s="375" t="s">
        <v>2692</v>
      </c>
      <c r="C23" s="548">
        <v>7.8301691599999934</v>
      </c>
      <c r="D23" s="548">
        <v>0.25843231000000005</v>
      </c>
      <c r="E23" s="548">
        <v>7.1009407499999977</v>
      </c>
      <c r="F23" s="548"/>
      <c r="G23" s="548">
        <v>0.39513641999999999</v>
      </c>
      <c r="H23" s="548"/>
      <c r="I23" s="548"/>
      <c r="J23" s="548">
        <v>0.52966525000000009</v>
      </c>
      <c r="K23" s="548">
        <v>0.39034086000000007</v>
      </c>
      <c r="L23" s="548"/>
      <c r="M23" s="548">
        <f t="shared" ref="M23:M28" si="1">SUM(C23:L23)</f>
        <v>16.504684749999988</v>
      </c>
    </row>
    <row r="24" spans="2:13" x14ac:dyDescent="0.25">
      <c r="B24" s="375" t="s">
        <v>2693</v>
      </c>
      <c r="C24" s="548">
        <v>85.55033021000007</v>
      </c>
      <c r="D24" s="548">
        <v>6.5027999499999982</v>
      </c>
      <c r="E24" s="548">
        <v>461.30324299999984</v>
      </c>
      <c r="F24" s="548">
        <v>1.12788683</v>
      </c>
      <c r="G24" s="548">
        <v>0.37532000999999998</v>
      </c>
      <c r="H24" s="548"/>
      <c r="I24" s="548">
        <v>2.0913490000000003E-2</v>
      </c>
      <c r="J24" s="548">
        <v>2.371976280000001</v>
      </c>
      <c r="K24" s="548">
        <v>6.0133797100000015</v>
      </c>
      <c r="L24" s="548">
        <v>1.13546192</v>
      </c>
      <c r="M24" s="548">
        <f t="shared" si="1"/>
        <v>564.40131139999983</v>
      </c>
    </row>
    <row r="25" spans="2:13" x14ac:dyDescent="0.25">
      <c r="B25" s="375" t="s">
        <v>2694</v>
      </c>
      <c r="C25" s="548">
        <v>48.464873630000042</v>
      </c>
      <c r="D25" s="548">
        <v>2.1557707300000004</v>
      </c>
      <c r="E25" s="548">
        <v>111.62998484999983</v>
      </c>
      <c r="F25" s="548">
        <v>4.0144707500000001</v>
      </c>
      <c r="G25" s="548">
        <v>6.2757182399999998</v>
      </c>
      <c r="H25" s="548">
        <v>7.1664309999999995E-2</v>
      </c>
      <c r="I25" s="548">
        <v>0.17595926000000001</v>
      </c>
      <c r="J25" s="548">
        <v>2.1149109200000007</v>
      </c>
      <c r="K25" s="548">
        <v>9.0102759300000006</v>
      </c>
      <c r="L25" s="548">
        <v>0.22742395999999998</v>
      </c>
      <c r="M25" s="548">
        <f t="shared" si="1"/>
        <v>184.14105257999989</v>
      </c>
    </row>
    <row r="26" spans="2:13" x14ac:dyDescent="0.25">
      <c r="B26" s="375" t="s">
        <v>2695</v>
      </c>
      <c r="C26" s="548">
        <v>322.09875542999964</v>
      </c>
      <c r="D26" s="548">
        <v>4.8017698399999995</v>
      </c>
      <c r="E26" s="548">
        <v>3659.3661164600039</v>
      </c>
      <c r="F26" s="548">
        <v>21.264335769999999</v>
      </c>
      <c r="G26" s="548">
        <v>4.6976010000000006</v>
      </c>
      <c r="H26" s="548">
        <v>28.428666670000005</v>
      </c>
      <c r="I26" s="548">
        <v>2.3364776600000003</v>
      </c>
      <c r="J26" s="548">
        <v>4.4512524899999981</v>
      </c>
      <c r="K26" s="548">
        <v>98.051048930000036</v>
      </c>
      <c r="L26" s="548"/>
      <c r="M26" s="548">
        <f t="shared" si="1"/>
        <v>4145.4960242500038</v>
      </c>
    </row>
    <row r="27" spans="2:13" x14ac:dyDescent="0.25">
      <c r="B27" s="375" t="s">
        <v>2696</v>
      </c>
      <c r="C27" s="548">
        <v>2332.0844056400047</v>
      </c>
      <c r="D27" s="548">
        <v>101.54673890000004</v>
      </c>
      <c r="E27" s="548">
        <v>15447.435713139992</v>
      </c>
      <c r="F27" s="548">
        <v>434.35365643999995</v>
      </c>
      <c r="G27" s="548">
        <v>18.30625087</v>
      </c>
      <c r="H27" s="548">
        <v>7.9056600000000005E-2</v>
      </c>
      <c r="I27" s="548">
        <v>38.944436599999996</v>
      </c>
      <c r="J27" s="548">
        <v>1.7552180000000001E-2</v>
      </c>
      <c r="K27" s="548">
        <v>1322.8433245100009</v>
      </c>
      <c r="L27" s="548"/>
      <c r="M27" s="548">
        <f t="shared" si="1"/>
        <v>19695.611134879997</v>
      </c>
    </row>
    <row r="28" spans="2:13" x14ac:dyDescent="0.25">
      <c r="B28" s="375" t="s">
        <v>2697</v>
      </c>
      <c r="C28" s="548">
        <v>0.26249626000000004</v>
      </c>
      <c r="D28" s="548"/>
      <c r="E28" s="548">
        <v>40464.819665890209</v>
      </c>
      <c r="F28" s="548">
        <v>1579.5421005200005</v>
      </c>
      <c r="G28" s="548">
        <v>31.846052139999998</v>
      </c>
      <c r="H28" s="548"/>
      <c r="I28" s="548">
        <v>9.08884808</v>
      </c>
      <c r="J28" s="548"/>
      <c r="K28" s="548">
        <v>2358.1041066799985</v>
      </c>
      <c r="L28" s="548"/>
      <c r="M28" s="548">
        <f t="shared" si="1"/>
        <v>44443.663269570206</v>
      </c>
    </row>
    <row r="29" spans="2:13" x14ac:dyDescent="0.25">
      <c r="B29" s="569" t="s">
        <v>130</v>
      </c>
      <c r="C29" s="534">
        <f t="shared" ref="C29:M29" si="2">SUM(C23:C28)</f>
        <v>2796.2910303300041</v>
      </c>
      <c r="D29" s="534">
        <f t="shared" si="2"/>
        <v>115.26551173000004</v>
      </c>
      <c r="E29" s="534">
        <f t="shared" si="2"/>
        <v>60151.655664090205</v>
      </c>
      <c r="F29" s="534">
        <f t="shared" si="2"/>
        <v>2040.3024503100005</v>
      </c>
      <c r="G29" s="534">
        <f t="shared" si="2"/>
        <v>61.896078680000002</v>
      </c>
      <c r="H29" s="534">
        <f t="shared" si="2"/>
        <v>28.579387580000006</v>
      </c>
      <c r="I29" s="534">
        <f t="shared" si="2"/>
        <v>50.566635089999991</v>
      </c>
      <c r="J29" s="534">
        <f t="shared" si="2"/>
        <v>9.4853571199999998</v>
      </c>
      <c r="K29" s="534">
        <f t="shared" si="2"/>
        <v>3794.4124766199993</v>
      </c>
      <c r="L29" s="534">
        <f t="shared" si="2"/>
        <v>1.3628858799999999</v>
      </c>
      <c r="M29" s="534">
        <f t="shared" si="2"/>
        <v>69049.817477430202</v>
      </c>
    </row>
    <row r="34" spans="2:13" ht="15.75" x14ac:dyDescent="0.25">
      <c r="B34" s="519" t="s">
        <v>2698</v>
      </c>
    </row>
    <row r="35" spans="2:13" x14ac:dyDescent="0.25">
      <c r="B35" s="554" t="s">
        <v>2699</v>
      </c>
      <c r="C35" s="568"/>
      <c r="D35" s="568"/>
      <c r="E35" s="568"/>
      <c r="F35" s="568"/>
      <c r="G35" s="568"/>
      <c r="H35" s="568"/>
      <c r="I35" s="568"/>
      <c r="J35" s="568"/>
      <c r="K35" s="568"/>
      <c r="L35" s="568"/>
      <c r="M35" s="568"/>
    </row>
    <row r="36" spans="2:13" x14ac:dyDescent="0.25">
      <c r="B36" s="455"/>
      <c r="C36" s="455"/>
      <c r="D36" s="455"/>
      <c r="E36" s="455"/>
      <c r="F36" s="455"/>
      <c r="G36" s="455"/>
      <c r="H36" s="455"/>
      <c r="I36" s="455"/>
      <c r="J36" s="455"/>
      <c r="K36" s="455"/>
      <c r="L36" s="455"/>
      <c r="M36" s="455"/>
    </row>
    <row r="37" spans="2:13" ht="45" x14ac:dyDescent="0.25">
      <c r="B37" s="455"/>
      <c r="C37" s="523" t="s">
        <v>2625</v>
      </c>
      <c r="D37" s="523" t="s">
        <v>2626</v>
      </c>
      <c r="E37" s="523" t="s">
        <v>2627</v>
      </c>
      <c r="F37" s="523" t="s">
        <v>2628</v>
      </c>
      <c r="G37" s="523" t="s">
        <v>2629</v>
      </c>
      <c r="H37" s="523" t="s">
        <v>2630</v>
      </c>
      <c r="I37" s="523" t="s">
        <v>2631</v>
      </c>
      <c r="J37" s="523" t="s">
        <v>766</v>
      </c>
      <c r="K37" s="523" t="s">
        <v>2632</v>
      </c>
      <c r="L37" s="523" t="s">
        <v>128</v>
      </c>
      <c r="M37" s="524" t="s">
        <v>130</v>
      </c>
    </row>
    <row r="38" spans="2:13" x14ac:dyDescent="0.25">
      <c r="B38" s="552" t="s">
        <v>2700</v>
      </c>
      <c r="C38" s="578">
        <v>7.976934016082975E-3</v>
      </c>
      <c r="D38" s="578">
        <v>3.9419256784153575E-3</v>
      </c>
      <c r="E38" s="578">
        <v>0</v>
      </c>
      <c r="F38" s="578">
        <v>0</v>
      </c>
      <c r="G38" s="578">
        <v>5.5569560428805048E-3</v>
      </c>
      <c r="H38" s="578">
        <v>-8.0289425607443302E-18</v>
      </c>
      <c r="I38" s="578">
        <v>-1.3180520949835E-16</v>
      </c>
      <c r="J38" s="578">
        <v>1.9921739565943002E-16</v>
      </c>
      <c r="K38" s="578">
        <v>2.4594938805921955E-4</v>
      </c>
      <c r="L38" s="578">
        <v>0</v>
      </c>
      <c r="M38" s="579">
        <v>3.6374658515299835E-4</v>
      </c>
    </row>
    <row r="39" spans="2:13" x14ac:dyDescent="0.25">
      <c r="B39" s="518"/>
    </row>
    <row r="40" spans="2:13" x14ac:dyDescent="0.25">
      <c r="J40" s="580"/>
    </row>
    <row r="44" spans="2:13" ht="15.75" x14ac:dyDescent="0.25">
      <c r="B44" s="519" t="s">
        <v>2701</v>
      </c>
    </row>
    <row r="45" spans="2:13" x14ac:dyDescent="0.25">
      <c r="B45" s="554" t="s">
        <v>2469</v>
      </c>
      <c r="C45" s="568"/>
      <c r="D45" s="568"/>
      <c r="E45" s="568"/>
      <c r="F45" s="568"/>
      <c r="G45" s="568"/>
      <c r="H45" s="568"/>
      <c r="I45" s="568"/>
      <c r="J45" s="568"/>
      <c r="K45" s="568"/>
      <c r="L45" s="568"/>
      <c r="M45" s="568"/>
    </row>
    <row r="46" spans="2:13" x14ac:dyDescent="0.25">
      <c r="B46" s="455"/>
      <c r="C46" s="455"/>
      <c r="D46" s="455"/>
      <c r="E46" s="455"/>
      <c r="F46" s="455"/>
      <c r="G46" s="455"/>
      <c r="H46" s="455"/>
      <c r="I46" s="455"/>
      <c r="J46" s="455"/>
      <c r="K46" s="455"/>
      <c r="L46" s="455"/>
      <c r="M46" s="455"/>
    </row>
    <row r="47" spans="2:13" ht="45" x14ac:dyDescent="0.25">
      <c r="B47" s="455"/>
      <c r="C47" s="523" t="s">
        <v>2625</v>
      </c>
      <c r="D47" s="523" t="s">
        <v>2626</v>
      </c>
      <c r="E47" s="523" t="s">
        <v>2627</v>
      </c>
      <c r="F47" s="523" t="s">
        <v>2628</v>
      </c>
      <c r="G47" s="523" t="s">
        <v>2629</v>
      </c>
      <c r="H47" s="523" t="s">
        <v>2630</v>
      </c>
      <c r="I47" s="523" t="s">
        <v>2631</v>
      </c>
      <c r="J47" s="523" t="s">
        <v>766</v>
      </c>
      <c r="K47" s="523" t="s">
        <v>2632</v>
      </c>
      <c r="L47" s="523" t="s">
        <v>128</v>
      </c>
      <c r="M47" s="524" t="s">
        <v>130</v>
      </c>
    </row>
    <row r="48" spans="2:13" x14ac:dyDescent="0.25">
      <c r="B48" s="552" t="s">
        <v>2700</v>
      </c>
      <c r="C48" s="578">
        <v>7.6680366229998596E-3</v>
      </c>
      <c r="D48" s="578">
        <v>7.9763420604422094E-4</v>
      </c>
      <c r="E48" s="578">
        <v>0</v>
      </c>
      <c r="F48" s="578">
        <v>0</v>
      </c>
      <c r="G48" s="578">
        <v>1.9217600980102896E-2</v>
      </c>
      <c r="H48" s="578">
        <v>0</v>
      </c>
      <c r="I48" s="578">
        <v>0</v>
      </c>
      <c r="J48" s="578">
        <v>6.7067081544640947E-17</v>
      </c>
      <c r="K48" s="578">
        <v>3.8096216982584332E-4</v>
      </c>
      <c r="L48" s="578">
        <v>0</v>
      </c>
      <c r="M48" s="581">
        <v>8.1459848915494879E-4</v>
      </c>
    </row>
    <row r="49" spans="2:13" x14ac:dyDescent="0.25">
      <c r="B49" s="518"/>
      <c r="C49" s="578"/>
      <c r="D49" s="578"/>
      <c r="E49" s="578"/>
      <c r="F49" s="578"/>
      <c r="G49" s="578"/>
      <c r="H49" s="578"/>
      <c r="I49" s="578"/>
      <c r="J49" s="578"/>
      <c r="K49" s="578"/>
      <c r="L49" s="578"/>
    </row>
    <row r="54" spans="2:13" ht="15.75" x14ac:dyDescent="0.25">
      <c r="B54" s="519" t="s">
        <v>2702</v>
      </c>
    </row>
    <row r="55" spans="2:13" x14ac:dyDescent="0.25">
      <c r="B55" s="554" t="s">
        <v>2471</v>
      </c>
      <c r="C55" s="568"/>
      <c r="D55" s="568"/>
      <c r="E55" s="568"/>
      <c r="F55" s="568"/>
      <c r="G55" s="568"/>
      <c r="H55" s="568"/>
      <c r="I55" s="568"/>
      <c r="J55" s="568"/>
      <c r="K55" s="568"/>
      <c r="L55" s="568"/>
      <c r="M55" s="568"/>
    </row>
    <row r="56" spans="2:13" x14ac:dyDescent="0.25">
      <c r="B56" s="455"/>
      <c r="C56" s="455"/>
      <c r="D56" s="455"/>
      <c r="E56" s="455"/>
      <c r="F56" s="455"/>
      <c r="G56" s="455"/>
      <c r="H56" s="455"/>
      <c r="I56" s="455"/>
      <c r="J56" s="455"/>
      <c r="K56" s="455"/>
      <c r="L56" s="455"/>
      <c r="M56" s="455"/>
    </row>
    <row r="57" spans="2:13" ht="45" x14ac:dyDescent="0.25">
      <c r="B57" s="455"/>
      <c r="C57" s="523" t="s">
        <v>2625</v>
      </c>
      <c r="D57" s="523" t="s">
        <v>2626</v>
      </c>
      <c r="E57" s="523" t="s">
        <v>2627</v>
      </c>
      <c r="F57" s="523" t="s">
        <v>2628</v>
      </c>
      <c r="G57" s="523" t="s">
        <v>2629</v>
      </c>
      <c r="H57" s="523" t="s">
        <v>2630</v>
      </c>
      <c r="I57" s="523" t="s">
        <v>2631</v>
      </c>
      <c r="J57" s="523" t="s">
        <v>766</v>
      </c>
      <c r="K57" s="523" t="s">
        <v>2632</v>
      </c>
      <c r="L57" s="523" t="s">
        <v>128</v>
      </c>
      <c r="M57" s="524" t="s">
        <v>130</v>
      </c>
    </row>
    <row r="58" spans="2:13" x14ac:dyDescent="0.25">
      <c r="B58" s="432" t="s">
        <v>2703</v>
      </c>
      <c r="C58" s="582">
        <v>5.7434054700099364E-3</v>
      </c>
      <c r="D58" s="582">
        <v>0</v>
      </c>
      <c r="E58" s="582">
        <v>0</v>
      </c>
      <c r="F58" s="582">
        <v>0</v>
      </c>
      <c r="G58" s="582">
        <v>4.7613882374032352E-3</v>
      </c>
      <c r="H58" s="582">
        <v>0</v>
      </c>
      <c r="I58" s="582">
        <v>0</v>
      </c>
      <c r="J58" s="582">
        <v>0</v>
      </c>
      <c r="K58" s="582">
        <v>2.8257627587070604E-4</v>
      </c>
      <c r="L58" s="582">
        <v>0</v>
      </c>
      <c r="M58" s="582">
        <v>2.850935298592037E-4</v>
      </c>
    </row>
    <row r="59" spans="2:13" x14ac:dyDescent="0.25">
      <c r="B59" s="432" t="s">
        <v>2704</v>
      </c>
      <c r="C59" s="582">
        <v>7.1358116121233897E-2</v>
      </c>
      <c r="D59" s="582">
        <v>0</v>
      </c>
      <c r="E59" s="582">
        <v>0</v>
      </c>
      <c r="F59" s="582">
        <v>0</v>
      </c>
      <c r="G59" s="582">
        <v>4.5847797017457099E-3</v>
      </c>
      <c r="H59" s="582">
        <v>0</v>
      </c>
      <c r="I59" s="582">
        <v>0</v>
      </c>
      <c r="J59" s="582">
        <v>0</v>
      </c>
      <c r="K59" s="582">
        <v>0</v>
      </c>
      <c r="L59" s="582">
        <v>0</v>
      </c>
      <c r="M59" s="582">
        <v>2.7835879572410258E-4</v>
      </c>
    </row>
    <row r="60" spans="2:13" x14ac:dyDescent="0.25">
      <c r="B60" s="432" t="s">
        <v>2705</v>
      </c>
      <c r="C60" s="582">
        <v>0.10963618426464174</v>
      </c>
      <c r="D60" s="582">
        <v>0</v>
      </c>
      <c r="E60" s="582">
        <v>0</v>
      </c>
      <c r="F60" s="582">
        <v>0</v>
      </c>
      <c r="G60" s="582">
        <v>5.2239616264927995E-3</v>
      </c>
      <c r="H60" s="582">
        <v>0</v>
      </c>
      <c r="I60" s="582">
        <v>0</v>
      </c>
      <c r="J60" s="582">
        <v>0</v>
      </c>
      <c r="K60" s="582">
        <v>0</v>
      </c>
      <c r="L60" s="582">
        <v>0</v>
      </c>
      <c r="M60" s="582">
        <v>2.1753423023765535E-4</v>
      </c>
    </row>
    <row r="61" spans="2:13" x14ac:dyDescent="0.25">
      <c r="B61" s="432" t="s">
        <v>2706</v>
      </c>
      <c r="C61" s="582">
        <v>7.7350979964492111E-2</v>
      </c>
      <c r="D61" s="582">
        <v>0</v>
      </c>
      <c r="E61" s="582">
        <v>0</v>
      </c>
      <c r="F61" s="582">
        <v>0</v>
      </c>
      <c r="G61" s="582">
        <v>6.7331062464888241E-3</v>
      </c>
      <c r="H61" s="582">
        <v>0</v>
      </c>
      <c r="I61" s="582">
        <v>0</v>
      </c>
      <c r="J61" s="582">
        <v>0</v>
      </c>
      <c r="K61" s="582">
        <v>0</v>
      </c>
      <c r="L61" s="582">
        <v>0</v>
      </c>
      <c r="M61" s="582">
        <v>8.4200176964409164E-5</v>
      </c>
    </row>
    <row r="62" spans="2:13" x14ac:dyDescent="0.25">
      <c r="B62" s="432" t="s">
        <v>2707</v>
      </c>
      <c r="C62" s="582">
        <v>0.10264514938319737</v>
      </c>
      <c r="D62" s="582">
        <v>0</v>
      </c>
      <c r="E62" s="582">
        <v>0</v>
      </c>
      <c r="F62" s="582">
        <v>0</v>
      </c>
      <c r="G62" s="582">
        <v>1.2379090493284076E-2</v>
      </c>
      <c r="H62" s="582">
        <v>0</v>
      </c>
      <c r="I62" s="582">
        <v>0</v>
      </c>
      <c r="J62" s="582">
        <v>0</v>
      </c>
      <c r="K62" s="582">
        <v>0</v>
      </c>
      <c r="L62" s="582">
        <v>0</v>
      </c>
      <c r="M62" s="582">
        <v>7.157458861074233E-5</v>
      </c>
    </row>
    <row r="63" spans="2:13" x14ac:dyDescent="0.25">
      <c r="B63" s="469" t="s">
        <v>2708</v>
      </c>
      <c r="C63" s="583">
        <v>0.16057433373907873</v>
      </c>
      <c r="D63" s="583">
        <v>0</v>
      </c>
      <c r="E63" s="583">
        <v>0</v>
      </c>
      <c r="F63" s="583">
        <v>0</v>
      </c>
      <c r="G63" s="583">
        <v>4.112998000139205E-2</v>
      </c>
      <c r="H63" s="583">
        <v>0</v>
      </c>
      <c r="I63" s="583">
        <v>0</v>
      </c>
      <c r="J63" s="583">
        <v>0</v>
      </c>
      <c r="K63" s="583">
        <v>0</v>
      </c>
      <c r="L63" s="583">
        <v>0</v>
      </c>
      <c r="M63" s="583">
        <v>1.1633624099684719E-4</v>
      </c>
    </row>
    <row r="68" spans="2:13" ht="15.75" x14ac:dyDescent="0.25">
      <c r="B68" s="519" t="s">
        <v>2709</v>
      </c>
    </row>
    <row r="69" spans="2:13" x14ac:dyDescent="0.25">
      <c r="B69" s="554" t="s">
        <v>2473</v>
      </c>
      <c r="C69" s="568"/>
      <c r="D69" s="568"/>
      <c r="E69" s="568"/>
      <c r="F69" s="568"/>
      <c r="G69" s="568"/>
      <c r="H69" s="568"/>
      <c r="I69" s="568"/>
      <c r="J69" s="568"/>
      <c r="K69" s="568"/>
      <c r="L69" s="568"/>
      <c r="M69" s="568"/>
    </row>
    <row r="70" spans="2:13" x14ac:dyDescent="0.25">
      <c r="B70" s="455"/>
      <c r="C70" s="455"/>
      <c r="D70" s="455"/>
      <c r="E70" s="455"/>
      <c r="F70" s="455"/>
      <c r="G70" s="455"/>
      <c r="H70" s="455"/>
      <c r="I70" s="455"/>
      <c r="J70" s="455"/>
      <c r="K70" s="455"/>
      <c r="L70" s="455"/>
      <c r="M70" s="455"/>
    </row>
    <row r="71" spans="2:13" ht="45" x14ac:dyDescent="0.25">
      <c r="B71" s="455"/>
      <c r="C71" s="523" t="s">
        <v>2625</v>
      </c>
      <c r="D71" s="523" t="s">
        <v>2626</v>
      </c>
      <c r="E71" s="523" t="s">
        <v>2627</v>
      </c>
      <c r="F71" s="523" t="s">
        <v>2628</v>
      </c>
      <c r="G71" s="523" t="s">
        <v>2629</v>
      </c>
      <c r="H71" s="523" t="s">
        <v>2630</v>
      </c>
      <c r="I71" s="523" t="s">
        <v>2631</v>
      </c>
      <c r="J71" s="523" t="s">
        <v>766</v>
      </c>
      <c r="K71" s="523" t="s">
        <v>2632</v>
      </c>
      <c r="L71" s="523" t="s">
        <v>128</v>
      </c>
      <c r="M71" s="524" t="s">
        <v>130</v>
      </c>
    </row>
    <row r="72" spans="2:13" x14ac:dyDescent="0.25">
      <c r="B72" s="552" t="s">
        <v>2710</v>
      </c>
      <c r="C72" s="548">
        <v>24.741297781122949</v>
      </c>
      <c r="D72" s="548">
        <v>0</v>
      </c>
      <c r="E72" s="548">
        <v>-0.36523678999999998</v>
      </c>
      <c r="F72" s="548">
        <v>0</v>
      </c>
      <c r="G72" s="548">
        <v>8.3780251592799532E-2</v>
      </c>
      <c r="H72" s="548">
        <v>0</v>
      </c>
      <c r="I72" s="548">
        <v>0</v>
      </c>
      <c r="J72" s="548">
        <v>0</v>
      </c>
      <c r="K72" s="548">
        <v>0</v>
      </c>
      <c r="L72" s="548">
        <v>0</v>
      </c>
      <c r="M72" s="584">
        <f>SUM(C72:L72)</f>
        <v>24.459841242715747</v>
      </c>
    </row>
    <row r="77" spans="2:13" ht="15.75" x14ac:dyDescent="0.25">
      <c r="B77" s="519" t="s">
        <v>2711</v>
      </c>
    </row>
    <row r="78" spans="2:13" x14ac:dyDescent="0.25">
      <c r="B78" s="554" t="s">
        <v>2475</v>
      </c>
      <c r="C78" s="568"/>
      <c r="D78" s="568"/>
      <c r="E78" s="568"/>
      <c r="F78" s="568"/>
      <c r="G78" s="568"/>
      <c r="H78" s="568"/>
      <c r="I78" s="568"/>
      <c r="J78" s="568"/>
      <c r="K78" s="568"/>
      <c r="L78" s="568"/>
      <c r="M78" s="568"/>
    </row>
    <row r="79" spans="2:13" x14ac:dyDescent="0.25">
      <c r="B79" s="455"/>
      <c r="C79" s="455"/>
      <c r="D79" s="455"/>
      <c r="E79" s="455"/>
      <c r="F79" s="455"/>
      <c r="G79" s="455"/>
      <c r="H79" s="455"/>
      <c r="I79" s="455"/>
      <c r="J79" s="455"/>
      <c r="K79" s="455"/>
      <c r="L79" s="455"/>
      <c r="M79" s="455"/>
    </row>
    <row r="80" spans="2:13" ht="45" x14ac:dyDescent="0.25">
      <c r="B80" s="455"/>
      <c r="C80" s="523" t="s">
        <v>2625</v>
      </c>
      <c r="D80" s="523" t="s">
        <v>2626</v>
      </c>
      <c r="E80" s="523" t="s">
        <v>2627</v>
      </c>
      <c r="F80" s="523" t="s">
        <v>2628</v>
      </c>
      <c r="G80" s="523" t="s">
        <v>2629</v>
      </c>
      <c r="H80" s="523" t="s">
        <v>2630</v>
      </c>
      <c r="I80" s="523" t="s">
        <v>2631</v>
      </c>
      <c r="J80" s="523" t="s">
        <v>766</v>
      </c>
      <c r="K80" s="523" t="s">
        <v>2632</v>
      </c>
      <c r="L80" s="523" t="s">
        <v>128</v>
      </c>
      <c r="M80" s="524" t="s">
        <v>130</v>
      </c>
    </row>
    <row r="81" spans="2:14" x14ac:dyDescent="0.25">
      <c r="B81" s="552" t="s">
        <v>2712</v>
      </c>
      <c r="C81" s="583">
        <v>9.3186452118995382E-3</v>
      </c>
      <c r="D81" s="583"/>
      <c r="E81" s="583">
        <v>-5.9665038294285425E-6</v>
      </c>
      <c r="F81" s="583"/>
      <c r="G81" s="583">
        <v>1.3118872207020537E-3</v>
      </c>
      <c r="H81" s="583"/>
      <c r="I81" s="583"/>
      <c r="J81" s="583"/>
      <c r="K81" s="583"/>
      <c r="L81" s="583"/>
      <c r="M81" s="581">
        <v>3.5364472136812373E-4</v>
      </c>
    </row>
    <row r="82" spans="2:14" x14ac:dyDescent="0.25">
      <c r="B82" s="518" t="s">
        <v>2713</v>
      </c>
    </row>
    <row r="83" spans="2:14" x14ac:dyDescent="0.25">
      <c r="B83" s="518"/>
    </row>
    <row r="85" spans="2:14" ht="15.75" x14ac:dyDescent="0.25">
      <c r="B85" s="519" t="s">
        <v>2714</v>
      </c>
    </row>
    <row r="86" spans="2:14" x14ac:dyDescent="0.25">
      <c r="B86" s="540" t="s">
        <v>2715</v>
      </c>
      <c r="C86" s="540"/>
      <c r="D86" s="568"/>
      <c r="E86" s="568"/>
      <c r="F86" s="568"/>
      <c r="G86" s="568"/>
      <c r="H86" s="568"/>
      <c r="I86" s="568"/>
      <c r="J86" s="568"/>
      <c r="K86" s="568"/>
      <c r="L86" s="568"/>
      <c r="M86" s="568"/>
      <c r="N86" s="568"/>
    </row>
    <row r="87" spans="2:14" x14ac:dyDescent="0.25">
      <c r="B87" s="455"/>
      <c r="C87" s="455"/>
      <c r="D87" s="455"/>
      <c r="E87" s="455"/>
      <c r="F87" s="455"/>
      <c r="G87" s="455"/>
      <c r="H87" s="455"/>
      <c r="I87" s="455"/>
      <c r="J87" s="455"/>
      <c r="K87" s="455"/>
      <c r="L87" s="455"/>
      <c r="M87" s="455"/>
      <c r="N87" s="455"/>
    </row>
    <row r="88" spans="2:14" x14ac:dyDescent="0.25">
      <c r="B88" s="455"/>
      <c r="C88" s="544" t="s">
        <v>2716</v>
      </c>
      <c r="D88" s="544" t="s">
        <v>2717</v>
      </c>
      <c r="E88" s="544" t="s">
        <v>2718</v>
      </c>
      <c r="F88" s="544" t="s">
        <v>2719</v>
      </c>
      <c r="G88" s="544" t="s">
        <v>2720</v>
      </c>
      <c r="H88" s="544" t="s">
        <v>2721</v>
      </c>
      <c r="I88" s="544" t="s">
        <v>2722</v>
      </c>
      <c r="J88" s="544" t="s">
        <v>2723</v>
      </c>
      <c r="K88" s="544" t="s">
        <v>2724</v>
      </c>
      <c r="L88" s="544" t="s">
        <v>2725</v>
      </c>
      <c r="M88" s="544" t="s">
        <v>128</v>
      </c>
      <c r="N88" s="585" t="s">
        <v>130</v>
      </c>
    </row>
    <row r="89" spans="2:14" x14ac:dyDescent="0.25">
      <c r="B89" s="375" t="s">
        <v>2726</v>
      </c>
      <c r="C89" s="586">
        <v>0</v>
      </c>
      <c r="D89" s="586">
        <v>0</v>
      </c>
      <c r="E89" s="586">
        <v>0</v>
      </c>
      <c r="F89" s="586">
        <v>0</v>
      </c>
      <c r="G89" s="586">
        <v>0</v>
      </c>
      <c r="H89" s="586">
        <v>0</v>
      </c>
      <c r="I89" s="586">
        <v>0</v>
      </c>
      <c r="J89" s="586">
        <v>0</v>
      </c>
      <c r="K89" s="586">
        <v>0</v>
      </c>
      <c r="L89" s="586">
        <v>0</v>
      </c>
      <c r="M89" s="586">
        <v>0</v>
      </c>
      <c r="N89" s="586">
        <f>SUM(C89:M89)</f>
        <v>0</v>
      </c>
    </row>
    <row r="90" spans="2:14" x14ac:dyDescent="0.25">
      <c r="B90" s="587" t="s">
        <v>2727</v>
      </c>
      <c r="C90" s="586">
        <v>0</v>
      </c>
      <c r="D90" s="586">
        <v>0</v>
      </c>
      <c r="E90" s="586">
        <v>0</v>
      </c>
      <c r="F90" s="586">
        <v>0</v>
      </c>
      <c r="G90" s="586">
        <v>0</v>
      </c>
      <c r="H90" s="586">
        <v>0</v>
      </c>
      <c r="I90" s="586">
        <v>0</v>
      </c>
      <c r="J90" s="586">
        <v>0</v>
      </c>
      <c r="K90" s="586">
        <v>0</v>
      </c>
      <c r="L90" s="586">
        <v>0</v>
      </c>
      <c r="M90" s="586">
        <v>0</v>
      </c>
      <c r="N90" s="586">
        <f>SUM(C90:M90)</f>
        <v>0</v>
      </c>
    </row>
    <row r="91" spans="2:14" x14ac:dyDescent="0.25">
      <c r="B91" s="587" t="s">
        <v>2728</v>
      </c>
      <c r="C91" s="586">
        <v>0</v>
      </c>
      <c r="D91" s="586">
        <v>0</v>
      </c>
      <c r="E91" s="586">
        <v>0</v>
      </c>
      <c r="F91" s="586">
        <v>0</v>
      </c>
      <c r="G91" s="586">
        <v>0</v>
      </c>
      <c r="H91" s="586">
        <v>0</v>
      </c>
      <c r="I91" s="586">
        <v>0</v>
      </c>
      <c r="J91" s="586">
        <v>0</v>
      </c>
      <c r="K91" s="586">
        <v>0</v>
      </c>
      <c r="L91" s="586">
        <v>0</v>
      </c>
      <c r="M91" s="586">
        <v>0</v>
      </c>
      <c r="N91" s="586">
        <f>SUM(C91:M91)</f>
        <v>0</v>
      </c>
    </row>
    <row r="92" spans="2:14" x14ac:dyDescent="0.25">
      <c r="B92" s="587" t="s">
        <v>2729</v>
      </c>
      <c r="C92" s="586">
        <v>0</v>
      </c>
      <c r="D92" s="586">
        <v>0</v>
      </c>
      <c r="E92" s="586">
        <v>0</v>
      </c>
      <c r="F92" s="586">
        <v>0</v>
      </c>
      <c r="G92" s="586">
        <v>0</v>
      </c>
      <c r="H92" s="586">
        <v>0</v>
      </c>
      <c r="I92" s="586">
        <v>0</v>
      </c>
      <c r="J92" s="586">
        <v>0</v>
      </c>
      <c r="K92" s="586">
        <v>0</v>
      </c>
      <c r="L92" s="586">
        <v>0</v>
      </c>
      <c r="M92" s="586">
        <v>0</v>
      </c>
      <c r="N92" s="586">
        <f>SUM(C92:M92)</f>
        <v>0</v>
      </c>
    </row>
    <row r="93" spans="2:14" x14ac:dyDescent="0.25">
      <c r="B93" s="587" t="s">
        <v>2730</v>
      </c>
      <c r="C93" s="586">
        <v>0</v>
      </c>
      <c r="D93" s="586">
        <v>0</v>
      </c>
      <c r="E93" s="586">
        <v>0</v>
      </c>
      <c r="F93" s="586">
        <v>0</v>
      </c>
      <c r="G93" s="586">
        <v>0</v>
      </c>
      <c r="H93" s="586">
        <v>0</v>
      </c>
      <c r="I93" s="586">
        <v>0</v>
      </c>
      <c r="J93" s="586">
        <v>0</v>
      </c>
      <c r="K93" s="586">
        <v>0</v>
      </c>
      <c r="L93" s="586">
        <v>0</v>
      </c>
      <c r="M93" s="586">
        <v>0</v>
      </c>
      <c r="N93" s="586">
        <f>SUM(C93:M93)</f>
        <v>0</v>
      </c>
    </row>
    <row r="94" spans="2:14" x14ac:dyDescent="0.25">
      <c r="B94" s="569" t="s">
        <v>130</v>
      </c>
      <c r="C94" s="588">
        <f t="shared" ref="C94:N94" si="3">SUM(C89:C93)</f>
        <v>0</v>
      </c>
      <c r="D94" s="588">
        <f t="shared" si="3"/>
        <v>0</v>
      </c>
      <c r="E94" s="588">
        <f t="shared" si="3"/>
        <v>0</v>
      </c>
      <c r="F94" s="588">
        <f t="shared" si="3"/>
        <v>0</v>
      </c>
      <c r="G94" s="588">
        <f t="shared" si="3"/>
        <v>0</v>
      </c>
      <c r="H94" s="588">
        <f t="shared" si="3"/>
        <v>0</v>
      </c>
      <c r="I94" s="588">
        <f t="shared" si="3"/>
        <v>0</v>
      </c>
      <c r="J94" s="588">
        <f t="shared" si="3"/>
        <v>0</v>
      </c>
      <c r="K94" s="588">
        <f t="shared" si="3"/>
        <v>0</v>
      </c>
      <c r="L94" s="588">
        <f t="shared" si="3"/>
        <v>0</v>
      </c>
      <c r="M94" s="588">
        <f t="shared" si="3"/>
        <v>0</v>
      </c>
      <c r="N94" s="588">
        <f t="shared" si="3"/>
        <v>0</v>
      </c>
    </row>
    <row r="95" spans="2:14" x14ac:dyDescent="0.25">
      <c r="B95" s="384"/>
      <c r="C95" s="589"/>
      <c r="D95" s="589"/>
      <c r="E95" s="589"/>
      <c r="F95" s="589"/>
      <c r="G95" s="589"/>
      <c r="H95" s="589"/>
      <c r="I95" s="589"/>
      <c r="J95" s="589"/>
      <c r="K95" s="589"/>
      <c r="L95" s="589"/>
      <c r="M95" s="589"/>
      <c r="N95" s="589"/>
    </row>
    <row r="96" spans="2:14" x14ac:dyDescent="0.25">
      <c r="B96" s="384"/>
      <c r="C96" s="589"/>
      <c r="D96" s="589"/>
      <c r="E96" s="589"/>
      <c r="F96" s="589"/>
      <c r="G96" s="589"/>
      <c r="H96" s="589"/>
      <c r="I96" s="589"/>
      <c r="J96" s="589"/>
      <c r="K96" s="589"/>
      <c r="L96" s="589"/>
      <c r="M96" s="589"/>
      <c r="N96" s="589"/>
    </row>
    <row r="97" spans="2:14" ht="15.75" x14ac:dyDescent="0.25">
      <c r="B97" s="519" t="s">
        <v>2731</v>
      </c>
    </row>
    <row r="98" spans="2:14" x14ac:dyDescent="0.25">
      <c r="B98" s="540" t="s">
        <v>2732</v>
      </c>
      <c r="C98" s="540"/>
      <c r="D98" s="568"/>
      <c r="E98" s="568"/>
      <c r="F98" s="568"/>
      <c r="G98" s="568"/>
      <c r="H98" s="568"/>
      <c r="I98" s="568"/>
      <c r="J98" s="568"/>
      <c r="K98" s="568"/>
      <c r="L98" s="568"/>
      <c r="M98" s="568"/>
      <c r="N98" s="568"/>
    </row>
    <row r="99" spans="2:14" x14ac:dyDescent="0.25">
      <c r="B99" s="455"/>
      <c r="C99" s="455"/>
      <c r="D99" s="455"/>
      <c r="E99" s="455"/>
      <c r="F99" s="455"/>
      <c r="G99" s="455"/>
      <c r="H99" s="455"/>
      <c r="I99" s="455"/>
      <c r="J99" s="455"/>
      <c r="K99" s="455"/>
      <c r="L99" s="455"/>
      <c r="M99" s="455"/>
      <c r="N99" s="455"/>
    </row>
    <row r="100" spans="2:14" x14ac:dyDescent="0.25">
      <c r="B100" s="455"/>
      <c r="C100" s="590" t="s">
        <v>2733</v>
      </c>
      <c r="D100" s="590" t="s">
        <v>2717</v>
      </c>
      <c r="E100" s="590" t="s">
        <v>2718</v>
      </c>
      <c r="F100" s="590" t="s">
        <v>2719</v>
      </c>
      <c r="G100" s="590" t="s">
        <v>2720</v>
      </c>
      <c r="H100" s="590" t="s">
        <v>2721</v>
      </c>
      <c r="I100" s="590" t="s">
        <v>2722</v>
      </c>
      <c r="J100" s="590" t="s">
        <v>2723</v>
      </c>
      <c r="K100" s="590" t="s">
        <v>2734</v>
      </c>
      <c r="L100" s="590" t="s">
        <v>2725</v>
      </c>
      <c r="M100" s="590" t="s">
        <v>128</v>
      </c>
      <c r="N100" s="591" t="s">
        <v>130</v>
      </c>
    </row>
    <row r="101" spans="2:14" x14ac:dyDescent="0.25">
      <c r="B101" s="592" t="s">
        <v>2735</v>
      </c>
      <c r="C101" s="593">
        <v>0</v>
      </c>
      <c r="D101" s="593">
        <v>0</v>
      </c>
      <c r="E101" s="593">
        <v>0</v>
      </c>
      <c r="F101" s="593">
        <v>0</v>
      </c>
      <c r="G101" s="593">
        <v>0</v>
      </c>
      <c r="H101" s="593">
        <v>0</v>
      </c>
      <c r="I101" s="593">
        <v>0</v>
      </c>
      <c r="J101" s="593">
        <v>0</v>
      </c>
      <c r="K101" s="593">
        <v>0</v>
      </c>
      <c r="L101" s="593">
        <v>0</v>
      </c>
      <c r="M101" s="593">
        <v>0</v>
      </c>
      <c r="N101" s="593">
        <f t="shared" ref="N101:N108" si="4">SUM(C101:M101)</f>
        <v>0</v>
      </c>
    </row>
    <row r="102" spans="2:14" x14ac:dyDescent="0.25">
      <c r="B102" s="592" t="s">
        <v>2736</v>
      </c>
      <c r="C102" s="593">
        <v>0</v>
      </c>
      <c r="D102" s="593">
        <v>0</v>
      </c>
      <c r="E102" s="593">
        <v>0</v>
      </c>
      <c r="F102" s="593">
        <v>0</v>
      </c>
      <c r="G102" s="593">
        <v>0</v>
      </c>
      <c r="H102" s="593">
        <v>0</v>
      </c>
      <c r="I102" s="593">
        <v>0</v>
      </c>
      <c r="J102" s="593">
        <v>0</v>
      </c>
      <c r="K102" s="593">
        <v>0</v>
      </c>
      <c r="L102" s="593">
        <v>0</v>
      </c>
      <c r="M102" s="593">
        <v>0</v>
      </c>
      <c r="N102" s="593">
        <f t="shared" si="4"/>
        <v>0</v>
      </c>
    </row>
    <row r="103" spans="2:14" x14ac:dyDescent="0.25">
      <c r="B103" s="592" t="s">
        <v>2737</v>
      </c>
      <c r="C103" s="593">
        <v>0</v>
      </c>
      <c r="D103" s="593">
        <v>0</v>
      </c>
      <c r="E103" s="593">
        <v>0</v>
      </c>
      <c r="F103" s="593">
        <v>0</v>
      </c>
      <c r="G103" s="593">
        <v>0</v>
      </c>
      <c r="H103" s="593">
        <v>0</v>
      </c>
      <c r="I103" s="593">
        <v>0</v>
      </c>
      <c r="J103" s="593">
        <v>0</v>
      </c>
      <c r="K103" s="593">
        <v>0</v>
      </c>
      <c r="L103" s="593">
        <v>0</v>
      </c>
      <c r="M103" s="593">
        <v>0</v>
      </c>
      <c r="N103" s="593">
        <f t="shared" si="4"/>
        <v>0</v>
      </c>
    </row>
    <row r="104" spans="2:14" x14ac:dyDescent="0.25">
      <c r="B104" s="592" t="s">
        <v>2738</v>
      </c>
      <c r="C104" s="593">
        <v>0</v>
      </c>
      <c r="D104" s="593">
        <v>0</v>
      </c>
      <c r="E104" s="593">
        <v>0</v>
      </c>
      <c r="F104" s="593">
        <v>0</v>
      </c>
      <c r="G104" s="593">
        <v>0</v>
      </c>
      <c r="H104" s="593">
        <v>0</v>
      </c>
      <c r="I104" s="593">
        <v>0</v>
      </c>
      <c r="J104" s="593">
        <v>0</v>
      </c>
      <c r="K104" s="593">
        <v>0</v>
      </c>
      <c r="L104" s="593">
        <v>0</v>
      </c>
      <c r="M104" s="593">
        <v>0</v>
      </c>
      <c r="N104" s="593">
        <f t="shared" si="4"/>
        <v>0</v>
      </c>
    </row>
    <row r="105" spans="2:14" x14ac:dyDescent="0.25">
      <c r="B105" s="592" t="s">
        <v>2739</v>
      </c>
      <c r="C105" s="593">
        <v>0</v>
      </c>
      <c r="D105" s="593">
        <v>0</v>
      </c>
      <c r="E105" s="593">
        <v>0</v>
      </c>
      <c r="F105" s="593">
        <v>0</v>
      </c>
      <c r="G105" s="593">
        <v>0</v>
      </c>
      <c r="H105" s="593">
        <v>0</v>
      </c>
      <c r="I105" s="593">
        <v>0</v>
      </c>
      <c r="J105" s="593">
        <v>0</v>
      </c>
      <c r="K105" s="593">
        <v>0</v>
      </c>
      <c r="L105" s="593">
        <v>0</v>
      </c>
      <c r="M105" s="593">
        <v>0</v>
      </c>
      <c r="N105" s="593">
        <f t="shared" si="4"/>
        <v>0</v>
      </c>
    </row>
    <row r="106" spans="2:14" x14ac:dyDescent="0.25">
      <c r="B106" s="592" t="s">
        <v>2740</v>
      </c>
      <c r="C106" s="593">
        <v>0</v>
      </c>
      <c r="D106" s="593">
        <v>0</v>
      </c>
      <c r="E106" s="593">
        <v>0</v>
      </c>
      <c r="F106" s="593">
        <v>0</v>
      </c>
      <c r="G106" s="593">
        <v>0</v>
      </c>
      <c r="H106" s="593">
        <v>0</v>
      </c>
      <c r="I106" s="593">
        <v>0</v>
      </c>
      <c r="J106" s="593">
        <v>0</v>
      </c>
      <c r="K106" s="593">
        <v>0</v>
      </c>
      <c r="L106" s="593">
        <v>0</v>
      </c>
      <c r="M106" s="593">
        <v>0</v>
      </c>
      <c r="N106" s="593">
        <f t="shared" si="4"/>
        <v>0</v>
      </c>
    </row>
    <row r="107" spans="2:14" x14ac:dyDescent="0.25">
      <c r="B107" s="592" t="s">
        <v>2741</v>
      </c>
      <c r="C107" s="593">
        <v>0</v>
      </c>
      <c r="D107" s="593">
        <v>0</v>
      </c>
      <c r="E107" s="593">
        <v>0</v>
      </c>
      <c r="F107" s="593">
        <v>0</v>
      </c>
      <c r="G107" s="593">
        <v>0</v>
      </c>
      <c r="H107" s="593">
        <v>0</v>
      </c>
      <c r="I107" s="593">
        <v>0</v>
      </c>
      <c r="J107" s="593">
        <v>0</v>
      </c>
      <c r="K107" s="593">
        <v>0</v>
      </c>
      <c r="L107" s="593">
        <v>0</v>
      </c>
      <c r="M107" s="593">
        <v>0</v>
      </c>
      <c r="N107" s="593">
        <f t="shared" si="4"/>
        <v>0</v>
      </c>
    </row>
    <row r="108" spans="2:14" x14ac:dyDescent="0.25">
      <c r="B108" s="592" t="s">
        <v>2742</v>
      </c>
      <c r="C108" s="593">
        <v>0</v>
      </c>
      <c r="D108" s="593">
        <v>0</v>
      </c>
      <c r="E108" s="593">
        <v>0</v>
      </c>
      <c r="F108" s="593">
        <v>0</v>
      </c>
      <c r="G108" s="593">
        <v>0</v>
      </c>
      <c r="H108" s="593">
        <v>0</v>
      </c>
      <c r="I108" s="593">
        <v>0</v>
      </c>
      <c r="J108" s="593">
        <v>0</v>
      </c>
      <c r="K108" s="593">
        <v>0</v>
      </c>
      <c r="L108" s="593">
        <v>0</v>
      </c>
      <c r="M108" s="593">
        <v>0</v>
      </c>
      <c r="N108" s="593">
        <f t="shared" si="4"/>
        <v>0</v>
      </c>
    </row>
    <row r="109" spans="2:14" x14ac:dyDescent="0.25">
      <c r="B109" s="569" t="s">
        <v>130</v>
      </c>
      <c r="C109" s="594">
        <f t="shared" ref="C109:N109" si="5">SUM(C101:C108)</f>
        <v>0</v>
      </c>
      <c r="D109" s="594">
        <f t="shared" si="5"/>
        <v>0</v>
      </c>
      <c r="E109" s="594">
        <f t="shared" si="5"/>
        <v>0</v>
      </c>
      <c r="F109" s="594">
        <f t="shared" si="5"/>
        <v>0</v>
      </c>
      <c r="G109" s="594">
        <f t="shared" si="5"/>
        <v>0</v>
      </c>
      <c r="H109" s="594">
        <f t="shared" si="5"/>
        <v>0</v>
      </c>
      <c r="I109" s="594">
        <f t="shared" si="5"/>
        <v>0</v>
      </c>
      <c r="J109" s="594">
        <f t="shared" si="5"/>
        <v>0</v>
      </c>
      <c r="K109" s="594">
        <f t="shared" si="5"/>
        <v>0</v>
      </c>
      <c r="L109" s="594">
        <f t="shared" si="5"/>
        <v>0</v>
      </c>
      <c r="M109" s="594">
        <f t="shared" si="5"/>
        <v>0</v>
      </c>
      <c r="N109" s="594">
        <f t="shared" si="5"/>
        <v>0</v>
      </c>
    </row>
    <row r="110" spans="2:14" x14ac:dyDescent="0.25">
      <c r="C110" s="490"/>
      <c r="D110" s="490"/>
      <c r="E110" s="490"/>
      <c r="F110" s="490"/>
      <c r="G110" s="490"/>
      <c r="H110" s="490"/>
      <c r="I110" s="490"/>
      <c r="J110" s="490"/>
      <c r="K110" s="490"/>
      <c r="L110" s="490"/>
      <c r="M110" s="490"/>
      <c r="N110" s="490"/>
    </row>
    <row r="112" spans="2:14" x14ac:dyDescent="0.25">
      <c r="B112" s="384"/>
      <c r="C112" s="595"/>
      <c r="D112" s="595"/>
      <c r="E112" s="595"/>
      <c r="F112" s="595"/>
      <c r="G112" s="595"/>
      <c r="H112" s="595"/>
      <c r="I112" s="595"/>
      <c r="J112" s="595"/>
      <c r="K112" s="595"/>
      <c r="L112" s="595"/>
      <c r="M112" s="595"/>
      <c r="N112" s="595"/>
    </row>
    <row r="113" spans="2:14" ht="15.75" x14ac:dyDescent="0.25">
      <c r="B113" s="519" t="s">
        <v>2743</v>
      </c>
      <c r="C113" s="595"/>
      <c r="D113" s="595"/>
      <c r="E113" s="595"/>
      <c r="F113" s="595"/>
      <c r="G113" s="595"/>
      <c r="H113" s="595"/>
      <c r="I113" s="595"/>
      <c r="J113" s="595"/>
      <c r="K113" s="595"/>
      <c r="L113" s="595"/>
      <c r="M113" s="595"/>
      <c r="N113" s="595"/>
    </row>
    <row r="114" spans="2:14" x14ac:dyDescent="0.25">
      <c r="B114" s="596" t="s">
        <v>2744</v>
      </c>
      <c r="C114" s="596"/>
      <c r="D114" s="597"/>
      <c r="E114" s="597"/>
      <c r="F114" s="597"/>
    </row>
    <row r="115" spans="2:14" x14ac:dyDescent="0.25">
      <c r="F115" s="598" t="s">
        <v>2745</v>
      </c>
    </row>
    <row r="116" spans="2:14" x14ac:dyDescent="0.25">
      <c r="B116" s="455" t="s">
        <v>2700</v>
      </c>
      <c r="C116" s="599"/>
      <c r="D116" s="599"/>
      <c r="E116" s="599"/>
      <c r="F116" s="599">
        <v>0</v>
      </c>
    </row>
    <row r="117" spans="2:14" x14ac:dyDescent="0.25">
      <c r="B117" s="569" t="s">
        <v>130</v>
      </c>
      <c r="C117" s="594"/>
      <c r="D117" s="594"/>
      <c r="E117" s="594"/>
      <c r="F117" s="594">
        <f>SUM(F116:F116)</f>
        <v>0</v>
      </c>
    </row>
    <row r="119" spans="2:14" ht="15.75" x14ac:dyDescent="0.25">
      <c r="B119" s="519" t="s">
        <v>2746</v>
      </c>
    </row>
    <row r="120" spans="2:14" x14ac:dyDescent="0.25">
      <c r="B120" s="596" t="s">
        <v>2744</v>
      </c>
      <c r="C120" s="596"/>
      <c r="D120" s="597"/>
      <c r="E120" s="597"/>
      <c r="F120" s="597"/>
    </row>
    <row r="121" spans="2:14" x14ac:dyDescent="0.25">
      <c r="F121" s="598" t="s">
        <v>2745</v>
      </c>
    </row>
    <row r="122" spans="2:14" x14ac:dyDescent="0.25">
      <c r="B122" s="375" t="s">
        <v>2747</v>
      </c>
      <c r="F122" s="600">
        <v>0</v>
      </c>
    </row>
    <row r="123" spans="2:14" x14ac:dyDescent="0.25">
      <c r="B123" s="375" t="s">
        <v>2748</v>
      </c>
      <c r="F123" s="600">
        <v>0</v>
      </c>
    </row>
    <row r="124" spans="2:14" x14ac:dyDescent="0.25">
      <c r="B124" s="375" t="s">
        <v>2749</v>
      </c>
      <c r="F124" s="600">
        <v>0</v>
      </c>
    </row>
    <row r="125" spans="2:14" x14ac:dyDescent="0.25">
      <c r="B125" s="375" t="s">
        <v>2750</v>
      </c>
      <c r="C125" s="599"/>
      <c r="D125" s="599"/>
      <c r="E125" s="599"/>
      <c r="F125" s="599">
        <v>0</v>
      </c>
    </row>
    <row r="126" spans="2:14" x14ac:dyDescent="0.25">
      <c r="B126" s="569" t="s">
        <v>130</v>
      </c>
      <c r="C126" s="594"/>
      <c r="D126" s="594"/>
      <c r="E126" s="594"/>
      <c r="F126" s="594">
        <f>SUM(F122:F125)</f>
        <v>0</v>
      </c>
    </row>
    <row r="128" spans="2:14" ht="15.75" x14ac:dyDescent="0.25">
      <c r="B128" s="519" t="s">
        <v>2751</v>
      </c>
    </row>
    <row r="129" spans="2:14" x14ac:dyDescent="0.25">
      <c r="B129" s="596" t="s">
        <v>2473</v>
      </c>
      <c r="C129" s="596"/>
      <c r="D129" s="597"/>
      <c r="E129" s="597"/>
      <c r="F129" s="597"/>
    </row>
    <row r="130" spans="2:14" x14ac:dyDescent="0.25">
      <c r="F130" s="598" t="s">
        <v>2745</v>
      </c>
    </row>
    <row r="131" spans="2:14" x14ac:dyDescent="0.25">
      <c r="B131" s="455" t="s">
        <v>2700</v>
      </c>
      <c r="C131" s="599"/>
      <c r="D131" s="599"/>
      <c r="E131" s="599"/>
      <c r="F131" s="599">
        <v>0</v>
      </c>
    </row>
    <row r="132" spans="2:14" x14ac:dyDescent="0.25">
      <c r="B132" s="569" t="s">
        <v>130</v>
      </c>
      <c r="C132" s="594"/>
      <c r="D132" s="594"/>
      <c r="E132" s="594"/>
      <c r="F132" s="594">
        <f>SUM(F131:F131)</f>
        <v>0</v>
      </c>
    </row>
    <row r="134" spans="2:14" ht="15.75" x14ac:dyDescent="0.25">
      <c r="B134" s="519" t="s">
        <v>2752</v>
      </c>
    </row>
    <row r="135" spans="2:14" x14ac:dyDescent="0.25">
      <c r="B135" s="596" t="s">
        <v>2475</v>
      </c>
      <c r="C135" s="596"/>
      <c r="D135" s="597"/>
      <c r="E135" s="597"/>
      <c r="F135" s="597"/>
    </row>
    <row r="136" spans="2:14" x14ac:dyDescent="0.25">
      <c r="F136" s="598" t="s">
        <v>2745</v>
      </c>
    </row>
    <row r="137" spans="2:14" x14ac:dyDescent="0.25">
      <c r="B137" s="455" t="s">
        <v>2700</v>
      </c>
      <c r="C137" s="599"/>
      <c r="D137" s="599"/>
      <c r="E137" s="599"/>
      <c r="F137" s="599">
        <v>0</v>
      </c>
    </row>
    <row r="138" spans="2:14" x14ac:dyDescent="0.25">
      <c r="B138" s="569" t="s">
        <v>130</v>
      </c>
      <c r="C138" s="594"/>
      <c r="D138" s="594"/>
      <c r="E138" s="594"/>
      <c r="F138" s="594">
        <f>SUM(F137:F137)</f>
        <v>0</v>
      </c>
    </row>
    <row r="141" spans="2:14" ht="15.75" x14ac:dyDescent="0.25">
      <c r="B141" s="519" t="s">
        <v>2753</v>
      </c>
    </row>
    <row r="142" spans="2:14" x14ac:dyDescent="0.25">
      <c r="B142" s="540" t="s">
        <v>2754</v>
      </c>
      <c r="C142" s="540"/>
      <c r="D142" s="568"/>
      <c r="E142" s="568"/>
      <c r="F142" s="568"/>
      <c r="G142" s="568"/>
      <c r="H142" s="568"/>
      <c r="I142" s="568"/>
      <c r="J142" s="568"/>
      <c r="K142" s="568"/>
      <c r="L142" s="568"/>
      <c r="M142" s="568"/>
      <c r="N142" s="568"/>
    </row>
    <row r="143" spans="2:14" x14ac:dyDescent="0.25">
      <c r="B143" s="455"/>
      <c r="C143" s="455"/>
      <c r="D143" s="455"/>
      <c r="E143" s="455"/>
      <c r="F143" s="455"/>
      <c r="G143" s="455"/>
      <c r="H143" s="455"/>
      <c r="I143" s="455"/>
      <c r="J143" s="455"/>
      <c r="K143" s="455"/>
      <c r="L143" s="455"/>
      <c r="M143" s="455"/>
      <c r="N143" s="455"/>
    </row>
    <row r="144" spans="2:14" x14ac:dyDescent="0.25">
      <c r="B144" s="455" t="s">
        <v>2755</v>
      </c>
      <c r="C144" s="590" t="s">
        <v>2733</v>
      </c>
      <c r="D144" s="590" t="s">
        <v>2717</v>
      </c>
      <c r="E144" s="590" t="s">
        <v>2718</v>
      </c>
      <c r="F144" s="590" t="s">
        <v>2719</v>
      </c>
      <c r="G144" s="590" t="s">
        <v>2720</v>
      </c>
      <c r="H144" s="590" t="s">
        <v>2721</v>
      </c>
      <c r="I144" s="590" t="s">
        <v>2722</v>
      </c>
      <c r="J144" s="590" t="s">
        <v>2723</v>
      </c>
      <c r="K144" s="590" t="s">
        <v>2734</v>
      </c>
      <c r="L144" s="590" t="s">
        <v>2725</v>
      </c>
      <c r="M144" s="590" t="s">
        <v>128</v>
      </c>
      <c r="N144" s="591" t="s">
        <v>130</v>
      </c>
    </row>
    <row r="145" spans="2:14" x14ac:dyDescent="0.25">
      <c r="B145" s="375" t="s">
        <v>2756</v>
      </c>
      <c r="C145" s="593">
        <v>0</v>
      </c>
      <c r="D145" s="593">
        <v>0</v>
      </c>
      <c r="E145" s="593">
        <v>0</v>
      </c>
      <c r="F145" s="593">
        <v>0</v>
      </c>
      <c r="G145" s="593">
        <v>0</v>
      </c>
      <c r="H145" s="593">
        <v>0</v>
      </c>
      <c r="I145" s="593">
        <v>0</v>
      </c>
      <c r="J145" s="593">
        <v>0</v>
      </c>
      <c r="K145" s="593">
        <v>0</v>
      </c>
      <c r="L145" s="593">
        <v>0</v>
      </c>
      <c r="M145" s="593">
        <v>0</v>
      </c>
      <c r="N145" s="593">
        <f>SUM(C145:M145)</f>
        <v>0</v>
      </c>
    </row>
    <row r="146" spans="2:14" x14ac:dyDescent="0.25">
      <c r="B146" s="375" t="s">
        <v>2757</v>
      </c>
      <c r="C146" s="593">
        <v>0</v>
      </c>
      <c r="D146" s="593">
        <v>0</v>
      </c>
      <c r="E146" s="593">
        <v>0</v>
      </c>
      <c r="F146" s="593">
        <v>0</v>
      </c>
      <c r="G146" s="593">
        <v>0</v>
      </c>
      <c r="H146" s="593">
        <v>0</v>
      </c>
      <c r="I146" s="593">
        <v>0</v>
      </c>
      <c r="J146" s="593">
        <v>0</v>
      </c>
      <c r="K146" s="593">
        <v>0</v>
      </c>
      <c r="L146" s="593">
        <v>0</v>
      </c>
      <c r="M146" s="593">
        <v>0</v>
      </c>
      <c r="N146" s="593">
        <f>SUM(C146:M146)</f>
        <v>0</v>
      </c>
    </row>
    <row r="147" spans="2:14" x14ac:dyDescent="0.25">
      <c r="B147" s="375" t="s">
        <v>2758</v>
      </c>
      <c r="C147" s="593">
        <v>0</v>
      </c>
      <c r="D147" s="593">
        <v>0</v>
      </c>
      <c r="E147" s="593">
        <v>0</v>
      </c>
      <c r="F147" s="593">
        <v>0</v>
      </c>
      <c r="G147" s="593">
        <v>0</v>
      </c>
      <c r="H147" s="593">
        <v>0</v>
      </c>
      <c r="I147" s="593">
        <v>0</v>
      </c>
      <c r="J147" s="593">
        <v>0</v>
      </c>
      <c r="K147" s="593">
        <v>0</v>
      </c>
      <c r="L147" s="593">
        <v>0</v>
      </c>
      <c r="M147" s="593">
        <v>0</v>
      </c>
      <c r="N147" s="593">
        <f>SUM(C147:M147)</f>
        <v>0</v>
      </c>
    </row>
    <row r="148" spans="2:14" x14ac:dyDescent="0.25">
      <c r="B148" s="375" t="s">
        <v>2759</v>
      </c>
      <c r="C148" s="593">
        <v>0</v>
      </c>
      <c r="D148" s="593">
        <v>0</v>
      </c>
      <c r="E148" s="593">
        <v>0</v>
      </c>
      <c r="F148" s="593">
        <v>0</v>
      </c>
      <c r="G148" s="593">
        <v>0</v>
      </c>
      <c r="H148" s="593">
        <v>0</v>
      </c>
      <c r="I148" s="593">
        <v>0</v>
      </c>
      <c r="J148" s="593">
        <v>0</v>
      </c>
      <c r="K148" s="593">
        <v>0</v>
      </c>
      <c r="L148" s="593">
        <v>0</v>
      </c>
      <c r="M148" s="593">
        <v>0</v>
      </c>
      <c r="N148" s="593">
        <f>SUM(C148:M148)</f>
        <v>0</v>
      </c>
    </row>
    <row r="149" spans="2:14" x14ac:dyDescent="0.25">
      <c r="B149" s="375" t="s">
        <v>772</v>
      </c>
      <c r="C149" s="593">
        <v>0</v>
      </c>
      <c r="D149" s="593">
        <v>0</v>
      </c>
      <c r="E149" s="593">
        <v>0</v>
      </c>
      <c r="F149" s="593">
        <v>0</v>
      </c>
      <c r="G149" s="593">
        <v>0</v>
      </c>
      <c r="H149" s="593">
        <v>0</v>
      </c>
      <c r="I149" s="593">
        <v>0</v>
      </c>
      <c r="J149" s="593">
        <v>0</v>
      </c>
      <c r="K149" s="593">
        <v>0</v>
      </c>
      <c r="L149" s="593">
        <v>0</v>
      </c>
      <c r="M149" s="593">
        <v>0</v>
      </c>
      <c r="N149" s="593">
        <f>SUM(C149:M149)</f>
        <v>0</v>
      </c>
    </row>
    <row r="150" spans="2:14" x14ac:dyDescent="0.25">
      <c r="B150" s="569" t="s">
        <v>130</v>
      </c>
      <c r="C150" s="594">
        <f t="shared" ref="C150:N150" si="6">SUM(C145:C149)</f>
        <v>0</v>
      </c>
      <c r="D150" s="594">
        <f t="shared" si="6"/>
        <v>0</v>
      </c>
      <c r="E150" s="594">
        <f t="shared" si="6"/>
        <v>0</v>
      </c>
      <c r="F150" s="594">
        <f t="shared" si="6"/>
        <v>0</v>
      </c>
      <c r="G150" s="594">
        <f t="shared" si="6"/>
        <v>0</v>
      </c>
      <c r="H150" s="594">
        <f t="shared" si="6"/>
        <v>0</v>
      </c>
      <c r="I150" s="594">
        <f t="shared" si="6"/>
        <v>0</v>
      </c>
      <c r="J150" s="594">
        <f t="shared" si="6"/>
        <v>0</v>
      </c>
      <c r="K150" s="594">
        <f t="shared" si="6"/>
        <v>0</v>
      </c>
      <c r="L150" s="594">
        <f t="shared" si="6"/>
        <v>0</v>
      </c>
      <c r="M150" s="594">
        <f t="shared" si="6"/>
        <v>0</v>
      </c>
      <c r="N150" s="594">
        <f t="shared" si="6"/>
        <v>0</v>
      </c>
    </row>
    <row r="153" spans="2:14" x14ac:dyDescent="0.25">
      <c r="N153" s="443" t="s">
        <v>2528</v>
      </c>
    </row>
  </sheetData>
  <hyperlinks>
    <hyperlink ref="N153" location="Contents!A1" display="To Frontpage" xr:uid="{4C4EB483-B544-49CB-8E7C-DDCF0D27E41F}"/>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4" zoomScale="80" zoomScaleNormal="80" workbookViewId="0">
      <selection activeCell="C76" sqref="C76"/>
    </sheetView>
  </sheetViews>
  <sheetFormatPr defaultColWidth="8.85546875" defaultRowHeight="15" outlineLevelRow="1" x14ac:dyDescent="0.25"/>
  <cols>
    <col min="1" max="1" width="13.28515625" style="50" customWidth="1"/>
    <col min="2" max="2" width="60.5703125" style="50" bestFit="1" customWidth="1"/>
    <col min="3" max="7" width="41" style="50" customWidth="1"/>
    <col min="8" max="8" width="7.28515625" style="50" customWidth="1"/>
    <col min="9" max="9" width="92" style="50" customWidth="1"/>
    <col min="10" max="11" width="47.7109375" style="50" customWidth="1"/>
    <col min="12" max="12" width="7.28515625" style="50" customWidth="1"/>
    <col min="13" max="13" width="25.7109375" style="50" customWidth="1"/>
    <col min="14" max="14" width="25.7109375" style="48" customWidth="1"/>
    <col min="15" max="16384" width="8.85546875" style="79"/>
  </cols>
  <sheetData>
    <row r="1" spans="1:13" ht="45" customHeight="1" x14ac:dyDescent="0.25">
      <c r="A1" s="628" t="s">
        <v>1131</v>
      </c>
      <c r="B1" s="628"/>
    </row>
    <row r="2" spans="1:13" ht="31.5" x14ac:dyDescent="0.25">
      <c r="A2" s="160" t="s">
        <v>1130</v>
      </c>
      <c r="B2" s="160"/>
      <c r="C2" s="48"/>
      <c r="D2" s="48"/>
      <c r="E2" s="48"/>
      <c r="F2" s="337" t="s">
        <v>2364</v>
      </c>
      <c r="G2" s="82"/>
      <c r="H2" s="48"/>
      <c r="I2" s="47"/>
      <c r="J2" s="48"/>
      <c r="K2" s="48"/>
      <c r="L2" s="48"/>
      <c r="M2" s="48"/>
    </row>
    <row r="3" spans="1:13" ht="15.75" thickBot="1" x14ac:dyDescent="0.3">
      <c r="A3" s="48"/>
      <c r="B3" s="49"/>
      <c r="C3" s="49"/>
      <c r="D3" s="48"/>
      <c r="E3" s="48"/>
      <c r="F3" s="48"/>
      <c r="G3" s="48"/>
      <c r="H3" s="48"/>
      <c r="L3" s="48"/>
      <c r="M3" s="48"/>
    </row>
    <row r="4" spans="1:13" ht="19.5" thickBot="1" x14ac:dyDescent="0.3">
      <c r="A4" s="51"/>
      <c r="B4" s="52" t="s">
        <v>58</v>
      </c>
      <c r="C4" s="53" t="s">
        <v>208</v>
      </c>
      <c r="D4" s="51"/>
      <c r="E4" s="51"/>
      <c r="F4" s="48"/>
      <c r="G4" s="48"/>
      <c r="H4" s="48"/>
      <c r="I4" s="61" t="s">
        <v>1123</v>
      </c>
      <c r="J4" s="97" t="s">
        <v>805</v>
      </c>
      <c r="L4" s="48"/>
      <c r="M4" s="48"/>
    </row>
    <row r="5" spans="1:13" ht="15.75" thickBot="1" x14ac:dyDescent="0.3">
      <c r="H5" s="48"/>
      <c r="I5" s="116" t="s">
        <v>807</v>
      </c>
      <c r="J5" s="50" t="s">
        <v>808</v>
      </c>
      <c r="L5" s="48"/>
      <c r="M5" s="48"/>
    </row>
    <row r="6" spans="1:13" ht="18.75" x14ac:dyDescent="0.25">
      <c r="A6" s="54"/>
      <c r="B6" s="55" t="s">
        <v>1031</v>
      </c>
      <c r="C6" s="54"/>
      <c r="E6" s="56"/>
      <c r="F6" s="56"/>
      <c r="G6" s="56"/>
      <c r="H6" s="48"/>
      <c r="I6" s="116" t="s">
        <v>810</v>
      </c>
      <c r="J6" s="50" t="s">
        <v>811</v>
      </c>
      <c r="L6" s="48"/>
      <c r="M6" s="48"/>
    </row>
    <row r="7" spans="1:13" x14ac:dyDescent="0.25">
      <c r="B7" s="58" t="s">
        <v>1129</v>
      </c>
      <c r="H7" s="48"/>
      <c r="I7" s="116" t="s">
        <v>813</v>
      </c>
      <c r="J7" s="50" t="s">
        <v>814</v>
      </c>
      <c r="L7" s="48"/>
      <c r="M7" s="48"/>
    </row>
    <row r="8" spans="1:13" x14ac:dyDescent="0.25">
      <c r="B8" s="58" t="s">
        <v>1044</v>
      </c>
      <c r="H8" s="48"/>
      <c r="I8" s="116" t="s">
        <v>1121</v>
      </c>
      <c r="J8" s="50" t="s">
        <v>1122</v>
      </c>
      <c r="L8" s="48"/>
      <c r="M8" s="48"/>
    </row>
    <row r="9" spans="1:13" ht="15.75" thickBot="1" x14ac:dyDescent="0.3">
      <c r="B9" s="59" t="s">
        <v>1066</v>
      </c>
      <c r="H9" s="48"/>
      <c r="L9" s="48"/>
      <c r="M9" s="48"/>
    </row>
    <row r="10" spans="1:13" x14ac:dyDescent="0.25">
      <c r="B10" s="60"/>
      <c r="H10" s="48"/>
      <c r="I10" s="117" t="s">
        <v>1125</v>
      </c>
      <c r="L10" s="48"/>
      <c r="M10" s="48"/>
    </row>
    <row r="11" spans="1:13" x14ac:dyDescent="0.25">
      <c r="B11" s="60"/>
      <c r="H11" s="48"/>
      <c r="I11" s="117" t="s">
        <v>1127</v>
      </c>
      <c r="L11" s="48"/>
      <c r="M11" s="48"/>
    </row>
    <row r="12" spans="1:13" ht="37.5" x14ac:dyDescent="0.25">
      <c r="A12" s="61" t="s">
        <v>67</v>
      </c>
      <c r="B12" s="61" t="s">
        <v>1113</v>
      </c>
      <c r="C12" s="62"/>
      <c r="D12" s="62"/>
      <c r="E12" s="62"/>
      <c r="F12" s="62"/>
      <c r="G12" s="62"/>
      <c r="H12" s="48"/>
      <c r="L12" s="48"/>
      <c r="M12" s="48"/>
    </row>
    <row r="13" spans="1:13" ht="15" customHeight="1" x14ac:dyDescent="0.25">
      <c r="A13" s="69"/>
      <c r="B13" s="70" t="s">
        <v>1043</v>
      </c>
      <c r="C13" s="69" t="s">
        <v>1112</v>
      </c>
      <c r="D13" s="69" t="s">
        <v>1124</v>
      </c>
      <c r="E13" s="71"/>
      <c r="F13" s="72"/>
      <c r="G13" s="72"/>
      <c r="H13" s="48"/>
      <c r="L13" s="48"/>
      <c r="M13" s="48"/>
    </row>
    <row r="14" spans="1:13" x14ac:dyDescent="0.25">
      <c r="A14" s="50" t="s">
        <v>1032</v>
      </c>
      <c r="B14" s="67" t="s">
        <v>997</v>
      </c>
      <c r="C14" s="365" t="s">
        <v>811</v>
      </c>
      <c r="D14" s="601"/>
      <c r="E14" s="56"/>
      <c r="F14" s="56"/>
      <c r="G14" s="56"/>
      <c r="H14" s="48"/>
      <c r="L14" s="48"/>
      <c r="M14" s="48"/>
    </row>
    <row r="15" spans="1:13" x14ac:dyDescent="0.25">
      <c r="A15" s="50" t="s">
        <v>1033</v>
      </c>
      <c r="B15" s="67" t="s">
        <v>389</v>
      </c>
      <c r="C15" s="365" t="s">
        <v>2375</v>
      </c>
      <c r="D15" s="365" t="s">
        <v>2760</v>
      </c>
      <c r="E15" s="56"/>
      <c r="F15" s="56"/>
      <c r="G15" s="56"/>
      <c r="H15" s="48"/>
      <c r="L15" s="48"/>
      <c r="M15" s="48"/>
    </row>
    <row r="16" spans="1:13" x14ac:dyDescent="0.25">
      <c r="A16" s="50" t="s">
        <v>1034</v>
      </c>
      <c r="B16" s="67" t="s">
        <v>998</v>
      </c>
      <c r="C16" s="365" t="s">
        <v>811</v>
      </c>
      <c r="D16" s="365"/>
      <c r="E16" s="56"/>
      <c r="F16" s="56"/>
      <c r="G16" s="56"/>
      <c r="H16" s="48"/>
      <c r="L16" s="48"/>
      <c r="M16" s="48"/>
    </row>
    <row r="17" spans="1:13" x14ac:dyDescent="0.25">
      <c r="A17" s="50" t="s">
        <v>1035</v>
      </c>
      <c r="B17" s="236" t="s">
        <v>999</v>
      </c>
      <c r="C17" s="365" t="s">
        <v>811</v>
      </c>
      <c r="D17" s="365"/>
      <c r="E17" s="56"/>
      <c r="F17" s="56"/>
      <c r="G17" s="56"/>
      <c r="H17" s="48"/>
      <c r="L17" s="48"/>
      <c r="M17" s="48"/>
    </row>
    <row r="18" spans="1:13" x14ac:dyDescent="0.25">
      <c r="A18" s="50" t="s">
        <v>1036</v>
      </c>
      <c r="B18" s="67" t="s">
        <v>1000</v>
      </c>
      <c r="C18" s="365" t="s">
        <v>2375</v>
      </c>
      <c r="D18" s="365" t="s">
        <v>2760</v>
      </c>
      <c r="E18" s="56"/>
      <c r="F18" s="56"/>
      <c r="G18" s="56"/>
      <c r="H18" s="48"/>
      <c r="L18" s="48"/>
      <c r="M18" s="48"/>
    </row>
    <row r="19" spans="1:13" x14ac:dyDescent="0.25">
      <c r="A19" s="50" t="s">
        <v>1037</v>
      </c>
      <c r="B19" s="67" t="s">
        <v>1001</v>
      </c>
      <c r="C19" s="365" t="s">
        <v>811</v>
      </c>
      <c r="D19" s="365"/>
      <c r="E19" s="56"/>
      <c r="F19" s="56"/>
      <c r="G19" s="56"/>
      <c r="H19" s="48"/>
      <c r="L19" s="48"/>
      <c r="M19" s="48"/>
    </row>
    <row r="20" spans="1:13" x14ac:dyDescent="0.25">
      <c r="A20" s="50" t="s">
        <v>1038</v>
      </c>
      <c r="B20" s="67" t="s">
        <v>1002</v>
      </c>
      <c r="C20" s="365" t="s">
        <v>2761</v>
      </c>
      <c r="D20" s="365" t="s">
        <v>2762</v>
      </c>
      <c r="E20" s="56"/>
      <c r="F20" s="56"/>
      <c r="G20" s="56"/>
      <c r="H20" s="48"/>
      <c r="L20" s="48"/>
      <c r="M20" s="48"/>
    </row>
    <row r="21" spans="1:13" x14ac:dyDescent="0.25">
      <c r="A21" s="50" t="s">
        <v>1039</v>
      </c>
      <c r="B21" s="67" t="s">
        <v>1003</v>
      </c>
      <c r="C21" s="365" t="s">
        <v>811</v>
      </c>
      <c r="D21" s="365"/>
      <c r="E21" s="56"/>
      <c r="F21" s="56"/>
      <c r="G21" s="56"/>
      <c r="H21" s="48"/>
      <c r="L21" s="48"/>
      <c r="M21" s="48"/>
    </row>
    <row r="22" spans="1:13" x14ac:dyDescent="0.25">
      <c r="A22" s="50" t="s">
        <v>1040</v>
      </c>
      <c r="B22" s="67" t="s">
        <v>1004</v>
      </c>
      <c r="C22" s="365" t="s">
        <v>814</v>
      </c>
      <c r="D22" s="365"/>
      <c r="E22" s="56"/>
      <c r="F22" s="56"/>
      <c r="G22" s="56"/>
      <c r="H22" s="48"/>
      <c r="L22" s="48"/>
      <c r="M22" s="48"/>
    </row>
    <row r="23" spans="1:13" x14ac:dyDescent="0.25">
      <c r="A23" s="50" t="s">
        <v>1041</v>
      </c>
      <c r="B23" s="67" t="s">
        <v>1108</v>
      </c>
      <c r="C23" s="365" t="s">
        <v>808</v>
      </c>
      <c r="D23" s="365"/>
      <c r="E23" s="56"/>
      <c r="F23" s="56"/>
      <c r="G23" s="56"/>
      <c r="H23" s="48"/>
      <c r="L23" s="48"/>
      <c r="M23" s="48"/>
    </row>
    <row r="24" spans="1:13" x14ac:dyDescent="0.25">
      <c r="A24" s="50" t="s">
        <v>1110</v>
      </c>
      <c r="B24" s="67" t="s">
        <v>1109</v>
      </c>
      <c r="C24" s="365" t="s">
        <v>2375</v>
      </c>
      <c r="D24" s="365" t="s">
        <v>2760</v>
      </c>
      <c r="E24" s="56"/>
      <c r="F24" s="56"/>
      <c r="G24" s="56"/>
      <c r="H24" s="48"/>
      <c r="L24" s="48"/>
      <c r="M24" s="48"/>
    </row>
    <row r="25" spans="1:13" outlineLevel="1" x14ac:dyDescent="0.25">
      <c r="A25" s="50" t="s">
        <v>1042</v>
      </c>
      <c r="B25" s="65" t="s">
        <v>2221</v>
      </c>
      <c r="C25" s="250"/>
      <c r="D25" s="250"/>
      <c r="E25" s="56"/>
      <c r="F25" s="56"/>
      <c r="G25" s="56"/>
      <c r="H25" s="48"/>
      <c r="L25" s="48"/>
      <c r="M25" s="48"/>
    </row>
    <row r="26" spans="1:13" outlineLevel="1" x14ac:dyDescent="0.25">
      <c r="A26" s="50" t="s">
        <v>1045</v>
      </c>
      <c r="B26" s="312"/>
      <c r="C26" s="314"/>
      <c r="D26" s="314"/>
      <c r="E26" s="56"/>
      <c r="F26" s="56"/>
      <c r="G26" s="56"/>
      <c r="H26" s="48"/>
      <c r="L26" s="48"/>
      <c r="M26" s="48"/>
    </row>
    <row r="27" spans="1:13" outlineLevel="1" x14ac:dyDescent="0.25">
      <c r="A27" s="50" t="s">
        <v>1046</v>
      </c>
      <c r="B27" s="312"/>
      <c r="C27" s="314"/>
      <c r="D27" s="314"/>
      <c r="E27" s="56"/>
      <c r="F27" s="56"/>
      <c r="G27" s="56"/>
      <c r="H27" s="48"/>
      <c r="L27" s="48"/>
      <c r="M27" s="48"/>
    </row>
    <row r="28" spans="1:13" outlineLevel="1" x14ac:dyDescent="0.25">
      <c r="A28" s="50" t="s">
        <v>1047</v>
      </c>
      <c r="B28" s="312"/>
      <c r="C28" s="314"/>
      <c r="D28" s="314"/>
      <c r="E28" s="56"/>
      <c r="F28" s="56"/>
      <c r="G28" s="56"/>
      <c r="H28" s="48"/>
      <c r="L28" s="48"/>
      <c r="M28" s="48"/>
    </row>
    <row r="29" spans="1:13" outlineLevel="1" x14ac:dyDescent="0.25">
      <c r="A29" s="50" t="s">
        <v>1048</v>
      </c>
      <c r="B29" s="312"/>
      <c r="C29" s="314"/>
      <c r="D29" s="314"/>
      <c r="E29" s="56"/>
      <c r="F29" s="56"/>
      <c r="G29" s="56"/>
      <c r="H29" s="48"/>
      <c r="L29" s="48"/>
      <c r="M29" s="48"/>
    </row>
    <row r="30" spans="1:13" outlineLevel="1" x14ac:dyDescent="0.25">
      <c r="A30" s="50" t="s">
        <v>1049</v>
      </c>
      <c r="B30" s="312"/>
      <c r="C30" s="314"/>
      <c r="D30" s="314"/>
      <c r="E30" s="56"/>
      <c r="F30" s="56"/>
      <c r="G30" s="56"/>
      <c r="H30" s="48"/>
      <c r="L30" s="48"/>
      <c r="M30" s="48"/>
    </row>
    <row r="31" spans="1:13" outlineLevel="1" x14ac:dyDescent="0.25">
      <c r="A31" s="50" t="s">
        <v>1050</v>
      </c>
      <c r="B31" s="312"/>
      <c r="C31" s="314"/>
      <c r="D31" s="314"/>
      <c r="E31" s="56"/>
      <c r="F31" s="56"/>
      <c r="G31" s="56"/>
      <c r="H31" s="48"/>
      <c r="L31" s="48"/>
      <c r="M31" s="48"/>
    </row>
    <row r="32" spans="1:13" outlineLevel="1" x14ac:dyDescent="0.25">
      <c r="A32" s="50" t="s">
        <v>1051</v>
      </c>
      <c r="B32" s="312"/>
      <c r="C32" s="314"/>
      <c r="D32" s="314"/>
      <c r="E32" s="56"/>
      <c r="F32" s="56"/>
      <c r="G32" s="56"/>
      <c r="H32" s="48"/>
      <c r="L32" s="48"/>
      <c r="M32" s="48"/>
    </row>
    <row r="33" spans="1:13" ht="18.75" x14ac:dyDescent="0.25">
      <c r="A33" s="62"/>
      <c r="B33" s="61" t="s">
        <v>1044</v>
      </c>
      <c r="C33" s="62"/>
      <c r="D33" s="62"/>
      <c r="E33" s="62"/>
      <c r="F33" s="62"/>
      <c r="G33" s="62"/>
      <c r="H33" s="48"/>
      <c r="L33" s="48"/>
      <c r="M33" s="48"/>
    </row>
    <row r="34" spans="1:13" ht="15" customHeight="1" x14ac:dyDescent="0.25">
      <c r="A34" s="69"/>
      <c r="B34" s="70" t="s">
        <v>1005</v>
      </c>
      <c r="C34" s="69" t="s">
        <v>1120</v>
      </c>
      <c r="D34" s="69" t="s">
        <v>1124</v>
      </c>
      <c r="E34" s="69" t="s">
        <v>1006</v>
      </c>
      <c r="F34" s="72"/>
      <c r="G34" s="72"/>
      <c r="H34" s="48"/>
      <c r="L34" s="48"/>
      <c r="M34" s="48"/>
    </row>
    <row r="35" spans="1:13" x14ac:dyDescent="0.25">
      <c r="A35" s="50" t="s">
        <v>1067</v>
      </c>
      <c r="B35" s="114" t="s">
        <v>1107</v>
      </c>
      <c r="C35" s="365" t="s">
        <v>811</v>
      </c>
      <c r="D35" s="365" t="s">
        <v>811</v>
      </c>
      <c r="E35" s="365" t="s">
        <v>811</v>
      </c>
      <c r="F35" s="115"/>
      <c r="G35" s="115"/>
      <c r="H35" s="48"/>
      <c r="L35" s="48"/>
      <c r="M35" s="48"/>
    </row>
    <row r="36" spans="1:13" x14ac:dyDescent="0.25">
      <c r="A36" s="50" t="s">
        <v>1068</v>
      </c>
      <c r="B36" s="67" t="s">
        <v>1007</v>
      </c>
      <c r="C36" s="365" t="s">
        <v>811</v>
      </c>
      <c r="D36" s="365" t="s">
        <v>811</v>
      </c>
      <c r="E36" s="365" t="s">
        <v>811</v>
      </c>
      <c r="H36" s="48"/>
      <c r="L36" s="48"/>
      <c r="M36" s="48"/>
    </row>
    <row r="37" spans="1:13" x14ac:dyDescent="0.25">
      <c r="A37" s="50" t="s">
        <v>1069</v>
      </c>
      <c r="B37" s="67" t="s">
        <v>1008</v>
      </c>
      <c r="C37" s="365" t="s">
        <v>811</v>
      </c>
      <c r="D37" s="365" t="s">
        <v>811</v>
      </c>
      <c r="E37" s="365" t="s">
        <v>811</v>
      </c>
      <c r="H37" s="48"/>
      <c r="L37" s="48"/>
      <c r="M37" s="48"/>
    </row>
    <row r="38" spans="1:13" x14ac:dyDescent="0.25">
      <c r="A38" s="50" t="s">
        <v>1070</v>
      </c>
      <c r="B38" s="67" t="s">
        <v>1009</v>
      </c>
      <c r="C38" s="365" t="s">
        <v>811</v>
      </c>
      <c r="D38" s="365" t="s">
        <v>811</v>
      </c>
      <c r="E38" s="365" t="s">
        <v>811</v>
      </c>
      <c r="H38" s="48"/>
      <c r="L38" s="48"/>
      <c r="M38" s="48"/>
    </row>
    <row r="39" spans="1:13" x14ac:dyDescent="0.25">
      <c r="A39" s="50" t="s">
        <v>1071</v>
      </c>
      <c r="B39" s="67" t="s">
        <v>1010</v>
      </c>
      <c r="C39" s="365" t="s">
        <v>811</v>
      </c>
      <c r="D39" s="365" t="s">
        <v>811</v>
      </c>
      <c r="E39" s="365" t="s">
        <v>811</v>
      </c>
      <c r="H39" s="48"/>
      <c r="L39" s="48"/>
      <c r="M39" s="48"/>
    </row>
    <row r="40" spans="1:13" x14ac:dyDescent="0.25">
      <c r="A40" s="50" t="s">
        <v>1072</v>
      </c>
      <c r="B40" s="67" t="s">
        <v>1011</v>
      </c>
      <c r="C40" s="365" t="s">
        <v>811</v>
      </c>
      <c r="D40" s="365" t="s">
        <v>811</v>
      </c>
      <c r="E40" s="365" t="s">
        <v>811</v>
      </c>
      <c r="H40" s="48"/>
      <c r="L40" s="48"/>
      <c r="M40" s="48"/>
    </row>
    <row r="41" spans="1:13" x14ac:dyDescent="0.25">
      <c r="A41" s="50" t="s">
        <v>1073</v>
      </c>
      <c r="B41" s="67" t="s">
        <v>1012</v>
      </c>
      <c r="C41" s="365" t="s">
        <v>811</v>
      </c>
      <c r="D41" s="365" t="s">
        <v>811</v>
      </c>
      <c r="E41" s="365" t="s">
        <v>811</v>
      </c>
      <c r="H41" s="48"/>
      <c r="L41" s="48"/>
      <c r="M41" s="48"/>
    </row>
    <row r="42" spans="1:13" x14ac:dyDescent="0.25">
      <c r="A42" s="50" t="s">
        <v>1074</v>
      </c>
      <c r="B42" s="67" t="s">
        <v>1013</v>
      </c>
      <c r="C42" s="365" t="s">
        <v>811</v>
      </c>
      <c r="D42" s="365" t="s">
        <v>811</v>
      </c>
      <c r="E42" s="365" t="s">
        <v>811</v>
      </c>
      <c r="H42" s="48"/>
      <c r="L42" s="48"/>
      <c r="M42" s="48"/>
    </row>
    <row r="43" spans="1:13" x14ac:dyDescent="0.25">
      <c r="A43" s="50" t="s">
        <v>1075</v>
      </c>
      <c r="B43" s="67" t="s">
        <v>1014</v>
      </c>
      <c r="C43" s="365" t="s">
        <v>811</v>
      </c>
      <c r="D43" s="365" t="s">
        <v>811</v>
      </c>
      <c r="E43" s="365" t="s">
        <v>811</v>
      </c>
      <c r="H43" s="48"/>
      <c r="L43" s="48"/>
      <c r="M43" s="48"/>
    </row>
    <row r="44" spans="1:13" x14ac:dyDescent="0.25">
      <c r="A44" s="50" t="s">
        <v>1076</v>
      </c>
      <c r="B44" s="67" t="s">
        <v>1015</v>
      </c>
      <c r="C44" s="365" t="s">
        <v>811</v>
      </c>
      <c r="D44" s="365" t="s">
        <v>811</v>
      </c>
      <c r="E44" s="365" t="s">
        <v>811</v>
      </c>
      <c r="H44" s="48"/>
      <c r="L44" s="48"/>
      <c r="M44" s="48"/>
    </row>
    <row r="45" spans="1:13" x14ac:dyDescent="0.25">
      <c r="A45" s="50" t="s">
        <v>1077</v>
      </c>
      <c r="B45" s="67" t="s">
        <v>1016</v>
      </c>
      <c r="C45" s="365" t="s">
        <v>811</v>
      </c>
      <c r="D45" s="365" t="s">
        <v>811</v>
      </c>
      <c r="E45" s="365" t="s">
        <v>811</v>
      </c>
      <c r="H45" s="48"/>
      <c r="L45" s="48"/>
      <c r="M45" s="48"/>
    </row>
    <row r="46" spans="1:13" x14ac:dyDescent="0.25">
      <c r="A46" s="50" t="s">
        <v>1078</v>
      </c>
      <c r="B46" s="67" t="s">
        <v>1017</v>
      </c>
      <c r="C46" s="365" t="s">
        <v>811</v>
      </c>
      <c r="D46" s="365" t="s">
        <v>811</v>
      </c>
      <c r="E46" s="365" t="s">
        <v>811</v>
      </c>
      <c r="H46" s="48"/>
      <c r="L46" s="48"/>
      <c r="M46" s="48"/>
    </row>
    <row r="47" spans="1:13" x14ac:dyDescent="0.25">
      <c r="A47" s="50" t="s">
        <v>1079</v>
      </c>
      <c r="B47" s="67" t="s">
        <v>1018</v>
      </c>
      <c r="C47" s="365" t="s">
        <v>811</v>
      </c>
      <c r="D47" s="365" t="s">
        <v>811</v>
      </c>
      <c r="E47" s="365" t="s">
        <v>811</v>
      </c>
      <c r="H47" s="48"/>
      <c r="L47" s="48"/>
      <c r="M47" s="48"/>
    </row>
    <row r="48" spans="1:13" x14ac:dyDescent="0.25">
      <c r="A48" s="50" t="s">
        <v>1080</v>
      </c>
      <c r="B48" s="67" t="s">
        <v>1019</v>
      </c>
      <c r="C48" s="365" t="s">
        <v>811</v>
      </c>
      <c r="D48" s="365" t="s">
        <v>811</v>
      </c>
      <c r="E48" s="365" t="s">
        <v>811</v>
      </c>
      <c r="H48" s="48"/>
      <c r="L48" s="48"/>
      <c r="M48" s="48"/>
    </row>
    <row r="49" spans="1:13" x14ac:dyDescent="0.25">
      <c r="A49" s="50" t="s">
        <v>1081</v>
      </c>
      <c r="B49" s="67" t="s">
        <v>1020</v>
      </c>
      <c r="C49" s="365" t="s">
        <v>811</v>
      </c>
      <c r="D49" s="365" t="s">
        <v>811</v>
      </c>
      <c r="E49" s="365" t="s">
        <v>811</v>
      </c>
      <c r="H49" s="48"/>
      <c r="L49" s="48"/>
      <c r="M49" s="48"/>
    </row>
    <row r="50" spans="1:13" x14ac:dyDescent="0.25">
      <c r="A50" s="50" t="s">
        <v>1082</v>
      </c>
      <c r="B50" s="67" t="s">
        <v>1021</v>
      </c>
      <c r="C50" s="365" t="s">
        <v>811</v>
      </c>
      <c r="D50" s="365" t="s">
        <v>811</v>
      </c>
      <c r="E50" s="365" t="s">
        <v>811</v>
      </c>
      <c r="H50" s="48"/>
      <c r="L50" s="48"/>
      <c r="M50" s="48"/>
    </row>
    <row r="51" spans="1:13" x14ac:dyDescent="0.25">
      <c r="A51" s="50" t="s">
        <v>1083</v>
      </c>
      <c r="B51" s="67" t="s">
        <v>1022</v>
      </c>
      <c r="C51" s="365" t="s">
        <v>811</v>
      </c>
      <c r="D51" s="365" t="s">
        <v>811</v>
      </c>
      <c r="E51" s="365" t="s">
        <v>811</v>
      </c>
      <c r="H51" s="48"/>
      <c r="L51" s="48"/>
      <c r="M51" s="48"/>
    </row>
    <row r="52" spans="1:13" x14ac:dyDescent="0.25">
      <c r="A52" s="50" t="s">
        <v>1084</v>
      </c>
      <c r="B52" s="67" t="s">
        <v>1023</v>
      </c>
      <c r="C52" s="365" t="s">
        <v>811</v>
      </c>
      <c r="D52" s="365" t="s">
        <v>811</v>
      </c>
      <c r="E52" s="365" t="s">
        <v>811</v>
      </c>
      <c r="H52" s="48"/>
      <c r="L52" s="48"/>
      <c r="M52" s="48"/>
    </row>
    <row r="53" spans="1:13" x14ac:dyDescent="0.25">
      <c r="A53" s="50" t="s">
        <v>1085</v>
      </c>
      <c r="B53" s="67" t="s">
        <v>1024</v>
      </c>
      <c r="C53" s="365" t="s">
        <v>811</v>
      </c>
      <c r="D53" s="365" t="s">
        <v>811</v>
      </c>
      <c r="E53" s="365" t="s">
        <v>811</v>
      </c>
      <c r="H53" s="48"/>
      <c r="L53" s="48"/>
      <c r="M53" s="48"/>
    </row>
    <row r="54" spans="1:13" x14ac:dyDescent="0.25">
      <c r="A54" s="50" t="s">
        <v>1086</v>
      </c>
      <c r="B54" s="67" t="s">
        <v>1025</v>
      </c>
      <c r="C54" s="365" t="s">
        <v>811</v>
      </c>
      <c r="D54" s="365" t="s">
        <v>811</v>
      </c>
      <c r="E54" s="365" t="s">
        <v>811</v>
      </c>
      <c r="H54" s="48"/>
      <c r="L54" s="48"/>
      <c r="M54" s="48"/>
    </row>
    <row r="55" spans="1:13" x14ac:dyDescent="0.25">
      <c r="A55" s="50" t="s">
        <v>1087</v>
      </c>
      <c r="B55" s="67" t="s">
        <v>1026</v>
      </c>
      <c r="C55" s="365" t="s">
        <v>811</v>
      </c>
      <c r="D55" s="365" t="s">
        <v>811</v>
      </c>
      <c r="E55" s="365" t="s">
        <v>811</v>
      </c>
      <c r="H55" s="48"/>
      <c r="L55" s="48"/>
      <c r="M55" s="48"/>
    </row>
    <row r="56" spans="1:13" x14ac:dyDescent="0.25">
      <c r="A56" s="50" t="s">
        <v>1088</v>
      </c>
      <c r="B56" s="67" t="s">
        <v>1027</v>
      </c>
      <c r="C56" s="365" t="s">
        <v>811</v>
      </c>
      <c r="D56" s="365" t="s">
        <v>811</v>
      </c>
      <c r="E56" s="365" t="s">
        <v>811</v>
      </c>
      <c r="H56" s="48"/>
      <c r="L56" s="48"/>
      <c r="M56" s="48"/>
    </row>
    <row r="57" spans="1:13" x14ac:dyDescent="0.25">
      <c r="A57" s="50" t="s">
        <v>1089</v>
      </c>
      <c r="B57" s="67" t="s">
        <v>1028</v>
      </c>
      <c r="C57" s="365" t="s">
        <v>811</v>
      </c>
      <c r="D57" s="365" t="s">
        <v>811</v>
      </c>
      <c r="E57" s="365" t="s">
        <v>811</v>
      </c>
      <c r="H57" s="48"/>
      <c r="L57" s="48"/>
      <c r="M57" s="48"/>
    </row>
    <row r="58" spans="1:13" x14ac:dyDescent="0.25">
      <c r="A58" s="50" t="s">
        <v>1090</v>
      </c>
      <c r="B58" s="67" t="s">
        <v>1029</v>
      </c>
      <c r="C58" s="365" t="s">
        <v>811</v>
      </c>
      <c r="D58" s="365" t="s">
        <v>811</v>
      </c>
      <c r="E58" s="365" t="s">
        <v>811</v>
      </c>
      <c r="H58" s="48"/>
      <c r="L58" s="48"/>
      <c r="M58" s="48"/>
    </row>
    <row r="59" spans="1:13" x14ac:dyDescent="0.25">
      <c r="A59" s="50" t="s">
        <v>1091</v>
      </c>
      <c r="B59" s="67" t="s">
        <v>1030</v>
      </c>
      <c r="C59" s="365" t="s">
        <v>811</v>
      </c>
      <c r="D59" s="365" t="s">
        <v>811</v>
      </c>
      <c r="E59" s="365" t="s">
        <v>811</v>
      </c>
      <c r="H59" s="48"/>
      <c r="L59" s="48"/>
      <c r="M59" s="48"/>
    </row>
    <row r="60" spans="1:13" outlineLevel="1" x14ac:dyDescent="0.25">
      <c r="A60" s="50" t="s">
        <v>1052</v>
      </c>
      <c r="B60" s="67"/>
      <c r="E60" s="67"/>
      <c r="F60" s="67"/>
      <c r="G60" s="67"/>
      <c r="H60" s="48"/>
      <c r="L60" s="48"/>
      <c r="M60" s="48"/>
    </row>
    <row r="61" spans="1:13" outlineLevel="1" x14ac:dyDescent="0.25">
      <c r="A61" s="50" t="s">
        <v>1053</v>
      </c>
      <c r="B61" s="67"/>
      <c r="E61" s="67"/>
      <c r="F61" s="67"/>
      <c r="G61" s="67"/>
      <c r="H61" s="48"/>
      <c r="L61" s="48"/>
      <c r="M61" s="48"/>
    </row>
    <row r="62" spans="1:13" outlineLevel="1" x14ac:dyDescent="0.25">
      <c r="A62" s="50" t="s">
        <v>1054</v>
      </c>
      <c r="B62" s="67"/>
      <c r="E62" s="67"/>
      <c r="F62" s="67"/>
      <c r="G62" s="67"/>
      <c r="H62" s="48"/>
      <c r="L62" s="48"/>
      <c r="M62" s="48"/>
    </row>
    <row r="63" spans="1:13" outlineLevel="1" x14ac:dyDescent="0.25">
      <c r="A63" s="50" t="s">
        <v>1055</v>
      </c>
      <c r="B63" s="67"/>
      <c r="E63" s="67"/>
      <c r="F63" s="67"/>
      <c r="G63" s="67"/>
      <c r="H63" s="48"/>
      <c r="L63" s="48"/>
      <c r="M63" s="48"/>
    </row>
    <row r="64" spans="1:13" outlineLevel="1" x14ac:dyDescent="0.25">
      <c r="A64" s="50" t="s">
        <v>1056</v>
      </c>
      <c r="B64" s="67"/>
      <c r="E64" s="67"/>
      <c r="F64" s="67"/>
      <c r="G64" s="67"/>
      <c r="H64" s="48"/>
      <c r="L64" s="48"/>
      <c r="M64" s="48"/>
    </row>
    <row r="65" spans="1:14" outlineLevel="1" x14ac:dyDescent="0.25">
      <c r="A65" s="50" t="s">
        <v>1057</v>
      </c>
      <c r="B65" s="67"/>
      <c r="E65" s="67"/>
      <c r="F65" s="67"/>
      <c r="G65" s="67"/>
      <c r="H65" s="48"/>
      <c r="L65" s="48"/>
      <c r="M65" s="48"/>
    </row>
    <row r="66" spans="1:14" outlineLevel="1" x14ac:dyDescent="0.25">
      <c r="A66" s="50" t="s">
        <v>1058</v>
      </c>
      <c r="B66" s="67"/>
      <c r="E66" s="67"/>
      <c r="F66" s="67"/>
      <c r="G66" s="67"/>
      <c r="H66" s="48"/>
      <c r="L66" s="48"/>
      <c r="M66" s="48"/>
    </row>
    <row r="67" spans="1:14" outlineLevel="1" x14ac:dyDescent="0.25">
      <c r="A67" s="50" t="s">
        <v>1059</v>
      </c>
      <c r="B67" s="67"/>
      <c r="E67" s="67"/>
      <c r="F67" s="67"/>
      <c r="G67" s="67"/>
      <c r="H67" s="48"/>
      <c r="L67" s="48"/>
      <c r="M67" s="48"/>
    </row>
    <row r="68" spans="1:14" outlineLevel="1" x14ac:dyDescent="0.25">
      <c r="A68" s="50" t="s">
        <v>1060</v>
      </c>
      <c r="B68" s="67"/>
      <c r="E68" s="67"/>
      <c r="F68" s="67"/>
      <c r="G68" s="67"/>
      <c r="H68" s="48"/>
      <c r="L68" s="48"/>
      <c r="M68" s="48"/>
    </row>
    <row r="69" spans="1:14" outlineLevel="1" x14ac:dyDescent="0.25">
      <c r="A69" s="50" t="s">
        <v>1061</v>
      </c>
      <c r="B69" s="67"/>
      <c r="E69" s="67"/>
      <c r="F69" s="67"/>
      <c r="G69" s="67"/>
      <c r="H69" s="48"/>
      <c r="L69" s="48"/>
      <c r="M69" s="48"/>
    </row>
    <row r="70" spans="1:14" outlineLevel="1" x14ac:dyDescent="0.25">
      <c r="A70" s="50" t="s">
        <v>1062</v>
      </c>
      <c r="B70" s="67"/>
      <c r="E70" s="67"/>
      <c r="F70" s="67"/>
      <c r="G70" s="67"/>
      <c r="H70" s="48"/>
      <c r="L70" s="48"/>
      <c r="M70" s="48"/>
    </row>
    <row r="71" spans="1:14" outlineLevel="1" x14ac:dyDescent="0.25">
      <c r="A71" s="50" t="s">
        <v>1063</v>
      </c>
      <c r="B71" s="67"/>
      <c r="E71" s="67"/>
      <c r="F71" s="67"/>
      <c r="G71" s="67"/>
      <c r="H71" s="48"/>
      <c r="L71" s="48"/>
      <c r="M71" s="48"/>
    </row>
    <row r="72" spans="1:14" outlineLevel="1" x14ac:dyDescent="0.25">
      <c r="A72" s="50" t="s">
        <v>1064</v>
      </c>
      <c r="B72" s="67"/>
      <c r="E72" s="67"/>
      <c r="F72" s="67"/>
      <c r="G72" s="67"/>
      <c r="H72" s="48"/>
      <c r="L72" s="48"/>
      <c r="M72" s="48"/>
    </row>
    <row r="73" spans="1:14" ht="18.75" x14ac:dyDescent="0.25">
      <c r="A73" s="62"/>
      <c r="B73" s="61" t="s">
        <v>1066</v>
      </c>
      <c r="C73" s="62"/>
      <c r="D73" s="62"/>
      <c r="E73" s="62"/>
      <c r="F73" s="62"/>
      <c r="G73" s="62"/>
      <c r="H73" s="48"/>
    </row>
    <row r="74" spans="1:14" ht="15" customHeight="1" x14ac:dyDescent="0.25">
      <c r="A74" s="69"/>
      <c r="B74" s="70" t="s">
        <v>770</v>
      </c>
      <c r="C74" s="69" t="s">
        <v>1128</v>
      </c>
      <c r="D74" s="69"/>
      <c r="E74" s="72"/>
      <c r="F74" s="72"/>
      <c r="G74" s="72"/>
      <c r="H74" s="79"/>
      <c r="I74" s="79"/>
      <c r="J74" s="79"/>
      <c r="K74" s="79"/>
      <c r="L74" s="79"/>
      <c r="M74" s="79"/>
      <c r="N74" s="79"/>
    </row>
    <row r="75" spans="1:14" x14ac:dyDescent="0.25">
      <c r="A75" s="50" t="s">
        <v>1092</v>
      </c>
      <c r="B75" s="50" t="s">
        <v>1111</v>
      </c>
      <c r="C75" s="371">
        <v>201.93547431459601</v>
      </c>
      <c r="H75" s="48"/>
    </row>
    <row r="76" spans="1:14" x14ac:dyDescent="0.25">
      <c r="A76" s="50" t="s">
        <v>1093</v>
      </c>
      <c r="B76" s="50" t="s">
        <v>1126</v>
      </c>
      <c r="C76" s="371">
        <v>256.18163301352564</v>
      </c>
      <c r="H76" s="48"/>
    </row>
    <row r="77" spans="1:14" outlineLevel="1" x14ac:dyDescent="0.25">
      <c r="A77" s="50" t="s">
        <v>1094</v>
      </c>
      <c r="H77" s="48"/>
    </row>
    <row r="78" spans="1:14" outlineLevel="1" x14ac:dyDescent="0.25">
      <c r="A78" s="50" t="s">
        <v>1095</v>
      </c>
      <c r="H78" s="48"/>
    </row>
    <row r="79" spans="1:14" outlineLevel="1" x14ac:dyDescent="0.25">
      <c r="A79" s="50" t="s">
        <v>1096</v>
      </c>
      <c r="H79" s="48"/>
    </row>
    <row r="80" spans="1:14" outlineLevel="1" x14ac:dyDescent="0.25">
      <c r="A80" s="50" t="s">
        <v>1097</v>
      </c>
      <c r="H80" s="48"/>
    </row>
    <row r="81" spans="1:8" x14ac:dyDescent="0.25">
      <c r="A81" s="69"/>
      <c r="B81" s="70" t="s">
        <v>1098</v>
      </c>
      <c r="C81" s="69" t="s">
        <v>471</v>
      </c>
      <c r="D81" s="69" t="s">
        <v>472</v>
      </c>
      <c r="E81" s="72" t="s">
        <v>771</v>
      </c>
      <c r="F81" s="72" t="s">
        <v>773</v>
      </c>
      <c r="G81" s="72" t="s">
        <v>1119</v>
      </c>
      <c r="H81" s="48"/>
    </row>
    <row r="82" spans="1:8" x14ac:dyDescent="0.25">
      <c r="A82" s="50" t="s">
        <v>1099</v>
      </c>
      <c r="B82" s="250" t="s">
        <v>1185</v>
      </c>
      <c r="C82" s="370">
        <v>1.2387386082486653E-4</v>
      </c>
      <c r="D82" s="370">
        <v>5.3631587478190771E-5</v>
      </c>
      <c r="E82" s="370" t="s">
        <v>811</v>
      </c>
      <c r="F82" s="370" t="s">
        <v>811</v>
      </c>
      <c r="G82" s="370">
        <v>1.1992237231773486E-4</v>
      </c>
      <c r="H82" s="48"/>
    </row>
    <row r="83" spans="1:8" x14ac:dyDescent="0.25">
      <c r="A83" s="50" t="s">
        <v>1100</v>
      </c>
      <c r="B83" s="250" t="s">
        <v>1116</v>
      </c>
      <c r="C83" s="370">
        <v>1.2267907498492985E-4</v>
      </c>
      <c r="D83" s="370">
        <v>0</v>
      </c>
      <c r="E83" s="370" t="s">
        <v>811</v>
      </c>
      <c r="F83" s="370" t="s">
        <v>811</v>
      </c>
      <c r="G83" s="370">
        <v>1.1577774716947073E-4</v>
      </c>
      <c r="H83" s="48"/>
    </row>
    <row r="84" spans="1:8" x14ac:dyDescent="0.25">
      <c r="A84" s="50" t="s">
        <v>1101</v>
      </c>
      <c r="B84" s="250" t="s">
        <v>1114</v>
      </c>
      <c r="C84" s="370">
        <v>2.1472546143953806E-4</v>
      </c>
      <c r="D84" s="370">
        <v>2.4247833774604263E-4</v>
      </c>
      <c r="E84" s="370" t="s">
        <v>811</v>
      </c>
      <c r="F84" s="370" t="s">
        <v>811</v>
      </c>
      <c r="G84" s="370">
        <v>2.1628670321802878E-4</v>
      </c>
      <c r="H84" s="48"/>
    </row>
    <row r="85" spans="1:8" x14ac:dyDescent="0.25">
      <c r="A85" s="50" t="s">
        <v>1102</v>
      </c>
      <c r="B85" s="250" t="s">
        <v>1115</v>
      </c>
      <c r="C85" s="370">
        <v>1.4029592995521418E-5</v>
      </c>
      <c r="D85" s="370">
        <v>0</v>
      </c>
      <c r="E85" s="370" t="s">
        <v>811</v>
      </c>
      <c r="F85" s="370" t="s">
        <v>811</v>
      </c>
      <c r="G85" s="370">
        <v>1.3240356360084971E-5</v>
      </c>
      <c r="H85" s="48"/>
    </row>
    <row r="86" spans="1:8" x14ac:dyDescent="0.25">
      <c r="A86" s="50" t="s">
        <v>1118</v>
      </c>
      <c r="B86" s="250" t="s">
        <v>1117</v>
      </c>
      <c r="C86" s="370">
        <v>4.2322832141879972E-5</v>
      </c>
      <c r="D86" s="370">
        <v>0</v>
      </c>
      <c r="E86" s="370" t="s">
        <v>811</v>
      </c>
      <c r="F86" s="370" t="s">
        <v>811</v>
      </c>
      <c r="G86" s="370">
        <v>3.9941955543930056E-5</v>
      </c>
      <c r="H86" s="48"/>
    </row>
    <row r="87" spans="1:8" outlineLevel="1" x14ac:dyDescent="0.25">
      <c r="A87" s="50" t="s">
        <v>1103</v>
      </c>
      <c r="H87" s="48"/>
    </row>
    <row r="88" spans="1:8" outlineLevel="1" x14ac:dyDescent="0.25">
      <c r="A88" s="50" t="s">
        <v>1104</v>
      </c>
      <c r="H88" s="48"/>
    </row>
    <row r="89" spans="1:8" outlineLevel="1" x14ac:dyDescent="0.25">
      <c r="A89" s="50" t="s">
        <v>1105</v>
      </c>
      <c r="H89" s="48"/>
    </row>
    <row r="90" spans="1:8" outlineLevel="1" x14ac:dyDescent="0.25">
      <c r="A90" s="50" t="s">
        <v>1106</v>
      </c>
      <c r="H90" s="48"/>
    </row>
    <row r="91" spans="1:8" x14ac:dyDescent="0.25">
      <c r="H91" s="48"/>
    </row>
    <row r="92" spans="1:8" x14ac:dyDescent="0.25">
      <c r="H92" s="48"/>
    </row>
    <row r="93" spans="1:8" x14ac:dyDescent="0.25">
      <c r="H93" s="48"/>
    </row>
    <row r="94" spans="1:8" x14ac:dyDescent="0.25">
      <c r="H94" s="48"/>
    </row>
    <row r="95" spans="1:8" x14ac:dyDescent="0.25">
      <c r="H95" s="48"/>
    </row>
    <row r="96" spans="1:8" x14ac:dyDescent="0.25">
      <c r="H96" s="48"/>
    </row>
    <row r="97" spans="8:8" x14ac:dyDescent="0.25">
      <c r="H97" s="48"/>
    </row>
    <row r="98" spans="8:8" x14ac:dyDescent="0.25">
      <c r="H98" s="48"/>
    </row>
    <row r="99" spans="8:8" x14ac:dyDescent="0.25">
      <c r="H99" s="48"/>
    </row>
    <row r="100" spans="8:8" x14ac:dyDescent="0.25">
      <c r="H100" s="48"/>
    </row>
    <row r="101" spans="8:8" x14ac:dyDescent="0.25">
      <c r="H101" s="48"/>
    </row>
    <row r="102" spans="8:8" x14ac:dyDescent="0.25">
      <c r="H102" s="48"/>
    </row>
    <row r="103" spans="8:8" x14ac:dyDescent="0.25">
      <c r="H103" s="48"/>
    </row>
    <row r="104" spans="8:8" x14ac:dyDescent="0.25">
      <c r="H104" s="48"/>
    </row>
    <row r="105" spans="8:8" x14ac:dyDescent="0.25">
      <c r="H105" s="48"/>
    </row>
    <row r="106" spans="8:8" x14ac:dyDescent="0.25">
      <c r="H106" s="48"/>
    </row>
    <row r="107" spans="8:8" x14ac:dyDescent="0.25">
      <c r="H107" s="48"/>
    </row>
    <row r="108" spans="8:8" x14ac:dyDescent="0.25">
      <c r="H108" s="48"/>
    </row>
    <row r="109" spans="8:8" x14ac:dyDescent="0.25">
      <c r="H109" s="48"/>
    </row>
    <row r="110" spans="8:8" x14ac:dyDescent="0.25">
      <c r="H110" s="48"/>
    </row>
    <row r="111" spans="8:8" x14ac:dyDescent="0.25">
      <c r="H111" s="48"/>
    </row>
    <row r="112" spans="8:8" x14ac:dyDescent="0.25">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590" zoomScale="90" zoomScaleNormal="90" workbookViewId="0">
      <selection activeCell="C634" sqref="C634"/>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628"/>
      <c r="B1" s="628"/>
    </row>
    <row r="2" spans="1:7" ht="31.5" x14ac:dyDescent="0.25">
      <c r="A2" s="160" t="s">
        <v>2371</v>
      </c>
      <c r="B2" s="160"/>
      <c r="C2" s="48"/>
      <c r="D2" s="48"/>
      <c r="E2" s="48"/>
      <c r="F2" s="337" t="s">
        <v>2364</v>
      </c>
      <c r="G2" s="82"/>
    </row>
    <row r="3" spans="1:7" ht="15.75" thickBot="1" x14ac:dyDescent="0.3">
      <c r="A3" s="48"/>
      <c r="B3" s="49"/>
      <c r="C3" s="49"/>
      <c r="D3" s="48"/>
      <c r="E3" s="48"/>
      <c r="F3" s="48"/>
      <c r="G3" s="48"/>
    </row>
    <row r="4" spans="1:7" ht="19.5" thickBot="1" x14ac:dyDescent="0.3">
      <c r="A4" s="195"/>
      <c r="B4" s="196" t="s">
        <v>58</v>
      </c>
      <c r="C4" s="326" t="s">
        <v>208</v>
      </c>
      <c r="D4" s="195"/>
      <c r="E4" s="195"/>
      <c r="F4" s="193"/>
      <c r="G4" s="193"/>
    </row>
    <row r="5" spans="1:7" x14ac:dyDescent="0.25">
      <c r="A5" s="194"/>
      <c r="B5" s="194"/>
      <c r="C5" s="194"/>
      <c r="D5" s="194"/>
      <c r="E5" s="194"/>
      <c r="F5" s="194"/>
      <c r="G5" s="194"/>
    </row>
    <row r="6" spans="1:7" ht="18.75" x14ac:dyDescent="0.25">
      <c r="A6" s="197"/>
      <c r="B6" s="630" t="s">
        <v>1821</v>
      </c>
      <c r="C6" s="631"/>
      <c r="D6" s="250"/>
      <c r="E6" s="198"/>
      <c r="F6" s="198"/>
      <c r="G6" s="198"/>
    </row>
    <row r="7" spans="1:7" x14ac:dyDescent="0.25">
      <c r="A7" s="300"/>
      <c r="B7" s="632" t="s">
        <v>1249</v>
      </c>
      <c r="C7" s="632"/>
      <c r="D7" s="297"/>
      <c r="E7" s="194"/>
      <c r="F7" s="194"/>
      <c r="G7" s="194"/>
    </row>
    <row r="8" spans="1:7" x14ac:dyDescent="0.25">
      <c r="A8" s="194"/>
      <c r="B8" s="633" t="s">
        <v>1250</v>
      </c>
      <c r="C8" s="634"/>
      <c r="D8" s="297"/>
      <c r="E8" s="194"/>
      <c r="F8" s="194"/>
      <c r="G8" s="194"/>
    </row>
    <row r="9" spans="1:7" x14ac:dyDescent="0.25">
      <c r="A9" s="194"/>
      <c r="B9" s="635" t="s">
        <v>1251</v>
      </c>
      <c r="C9" s="636"/>
      <c r="D9" s="297"/>
      <c r="E9" s="194"/>
      <c r="F9" s="194"/>
      <c r="G9" s="194"/>
    </row>
    <row r="10" spans="1:7" ht="15.75" thickBot="1" x14ac:dyDescent="0.3">
      <c r="A10" s="194"/>
      <c r="B10" s="637" t="s">
        <v>1252</v>
      </c>
      <c r="C10" s="638"/>
      <c r="D10" s="250"/>
      <c r="E10" s="194"/>
      <c r="F10" s="194"/>
      <c r="G10" s="194"/>
    </row>
    <row r="11" spans="1:7" x14ac:dyDescent="0.25">
      <c r="A11" s="194"/>
      <c r="B11" s="299"/>
      <c r="C11" s="298"/>
      <c r="D11" s="194"/>
      <c r="E11" s="194"/>
      <c r="F11" s="194"/>
      <c r="G11" s="194"/>
    </row>
    <row r="12" spans="1:7" x14ac:dyDescent="0.25">
      <c r="A12" s="194"/>
      <c r="B12" s="199"/>
      <c r="C12" s="194"/>
      <c r="D12" s="194"/>
      <c r="E12" s="194"/>
      <c r="F12" s="194"/>
      <c r="G12" s="194"/>
    </row>
    <row r="13" spans="1:7" x14ac:dyDescent="0.25">
      <c r="A13" s="194"/>
      <c r="B13" s="199"/>
      <c r="C13" s="194"/>
      <c r="D13" s="194"/>
      <c r="E13" s="194"/>
      <c r="F13" s="194"/>
      <c r="G13" s="194"/>
    </row>
    <row r="14" spans="1:7" ht="18.75" customHeight="1" x14ac:dyDescent="0.25">
      <c r="A14" s="61"/>
      <c r="B14" s="629" t="s">
        <v>1249</v>
      </c>
      <c r="C14" s="629"/>
      <c r="D14" s="61"/>
      <c r="E14" s="61"/>
      <c r="F14" s="61"/>
      <c r="G14" s="61"/>
    </row>
    <row r="15" spans="1:7" x14ac:dyDescent="0.25">
      <c r="A15" s="69"/>
      <c r="B15" s="69" t="s">
        <v>1253</v>
      </c>
      <c r="C15" s="69" t="s">
        <v>98</v>
      </c>
      <c r="D15" s="69" t="s">
        <v>1254</v>
      </c>
      <c r="E15" s="69"/>
      <c r="F15" s="69" t="s">
        <v>1255</v>
      </c>
      <c r="G15" s="69" t="s">
        <v>1256</v>
      </c>
    </row>
    <row r="16" spans="1:7" x14ac:dyDescent="0.25">
      <c r="A16" s="194" t="s">
        <v>1257</v>
      </c>
      <c r="B16" s="192" t="s">
        <v>1258</v>
      </c>
      <c r="C16" s="306">
        <v>25641.58000814998</v>
      </c>
      <c r="D16" s="307">
        <v>1892</v>
      </c>
      <c r="E16" s="191"/>
      <c r="F16" s="219">
        <f>IF(OR('B1. HTT Mortgage Assets'!$C$15=0,C16="[For completion]"),"",C16/'B1. HTT Mortgage Assets'!$C$15)</f>
        <v>0.37134899040871849</v>
      </c>
      <c r="G16" s="219">
        <f>IF(OR('B1. HTT Mortgage Assets'!$F$28=0,D16="[For completion]"),"",D16/'B1. HTT Mortgage Assets'!$F$28)</f>
        <v>8.8876362269823372E-2</v>
      </c>
    </row>
    <row r="17" spans="1:7" x14ac:dyDescent="0.25">
      <c r="A17" s="194" t="s">
        <v>1260</v>
      </c>
      <c r="B17" s="210" t="s">
        <v>1801</v>
      </c>
      <c r="C17" s="306">
        <v>35772.304477429985</v>
      </c>
      <c r="D17" s="307">
        <v>8552</v>
      </c>
      <c r="E17" s="191"/>
      <c r="F17" s="219">
        <f>IF(OR('B1. HTT Mortgage Assets'!$C$15=0,C17="[For completion]"),"",C17/'B1. HTT Mortgage Assets'!$C$15)</f>
        <v>0.51806515620584548</v>
      </c>
      <c r="G17" s="219">
        <f>IF(OR('B1. HTT Mortgage Assets'!$F$28=0,D17="[For completion]"),"",D17/'B1. HTT Mortgage Assets'!$F$28)</f>
        <v>0.40172867343104096</v>
      </c>
    </row>
    <row r="18" spans="1:7" x14ac:dyDescent="0.25">
      <c r="A18" s="194" t="s">
        <v>1261</v>
      </c>
      <c r="B18" s="210" t="s">
        <v>1263</v>
      </c>
      <c r="C18" s="306"/>
      <c r="D18" s="307"/>
      <c r="E18" s="191"/>
      <c r="F18" s="219">
        <f>IF(OR('B1. HTT Mortgage Assets'!$C$15=0,C18="[For completion]"),"",C18/'B1. HTT Mortgage Assets'!$C$15)</f>
        <v>0</v>
      </c>
      <c r="G18" s="219">
        <f>IF(OR('B1. HTT Mortgage Assets'!$F$28=0,D18="[For completion]"),"",D18/'B1. HTT Mortgage Assets'!$F$28)</f>
        <v>0</v>
      </c>
    </row>
    <row r="19" spans="1:7" x14ac:dyDescent="0.25">
      <c r="A19" s="250" t="s">
        <v>1262</v>
      </c>
      <c r="B19" s="210" t="s">
        <v>1581</v>
      </c>
      <c r="C19" s="225">
        <f>SUM(C16:C18)</f>
        <v>61413.884485579969</v>
      </c>
      <c r="D19" s="223">
        <f>SUM(D16:D18)</f>
        <v>10444</v>
      </c>
      <c r="E19" s="191"/>
      <c r="F19" s="219">
        <f>SUM(F16:F18)</f>
        <v>0.88941414661456397</v>
      </c>
      <c r="G19" s="219">
        <f>SUM(G16:G18)</f>
        <v>0.49060503570086433</v>
      </c>
    </row>
    <row r="20" spans="1:7" x14ac:dyDescent="0.25">
      <c r="A20" s="210" t="s">
        <v>1802</v>
      </c>
      <c r="B20" s="311" t="s">
        <v>132</v>
      </c>
      <c r="C20" s="308"/>
      <c r="D20" s="308"/>
      <c r="E20" s="191"/>
      <c r="F20" s="210"/>
      <c r="G20" s="210"/>
    </row>
    <row r="21" spans="1:7" x14ac:dyDescent="0.25">
      <c r="A21" s="210" t="s">
        <v>1803</v>
      </c>
      <c r="B21" s="311" t="s">
        <v>132</v>
      </c>
      <c r="C21" s="308"/>
      <c r="D21" s="308"/>
      <c r="E21" s="191"/>
      <c r="F21" s="210"/>
      <c r="G21" s="210"/>
    </row>
    <row r="22" spans="1:7" x14ac:dyDescent="0.25">
      <c r="A22" s="210" t="s">
        <v>1804</v>
      </c>
      <c r="B22" s="311" t="s">
        <v>132</v>
      </c>
      <c r="C22" s="308"/>
      <c r="D22" s="308"/>
      <c r="E22" s="191"/>
      <c r="F22" s="210"/>
      <c r="G22" s="210"/>
    </row>
    <row r="23" spans="1:7" x14ac:dyDescent="0.25">
      <c r="A23" s="210" t="s">
        <v>1805</v>
      </c>
      <c r="B23" s="311" t="s">
        <v>132</v>
      </c>
      <c r="C23" s="308"/>
      <c r="D23" s="308"/>
      <c r="E23" s="191"/>
      <c r="F23" s="210"/>
      <c r="G23" s="210"/>
    </row>
    <row r="24" spans="1:7" x14ac:dyDescent="0.25">
      <c r="A24" s="210" t="s">
        <v>1806</v>
      </c>
      <c r="B24" s="311" t="s">
        <v>132</v>
      </c>
      <c r="C24" s="308"/>
      <c r="D24" s="308"/>
      <c r="E24" s="191"/>
      <c r="F24" s="210"/>
      <c r="G24" s="210"/>
    </row>
    <row r="25" spans="1:7" ht="18.75" x14ac:dyDescent="0.25">
      <c r="A25" s="61"/>
      <c r="B25" s="629" t="s">
        <v>1250</v>
      </c>
      <c r="C25" s="629"/>
      <c r="D25" s="61"/>
      <c r="E25" s="61"/>
      <c r="F25" s="61"/>
      <c r="G25" s="61"/>
    </row>
    <row r="26" spans="1:7" x14ac:dyDescent="0.25">
      <c r="A26" s="69"/>
      <c r="B26" s="69" t="s">
        <v>1264</v>
      </c>
      <c r="C26" s="69" t="s">
        <v>98</v>
      </c>
      <c r="D26" s="69"/>
      <c r="E26" s="69"/>
      <c r="F26" s="69" t="s">
        <v>1265</v>
      </c>
      <c r="G26" s="69"/>
    </row>
    <row r="27" spans="1:7" x14ac:dyDescent="0.25">
      <c r="A27" s="203" t="s">
        <v>1266</v>
      </c>
      <c r="B27" s="203" t="s">
        <v>441</v>
      </c>
      <c r="C27" s="309">
        <v>60387.60315176029</v>
      </c>
      <c r="D27" s="220"/>
      <c r="E27" s="203"/>
      <c r="F27" s="219">
        <f>IF($C$30=0,"",IF(C27="[For completion]","",C27/$C$30))</f>
        <v>0.98328909916028895</v>
      </c>
      <c r="G27" s="191"/>
    </row>
    <row r="28" spans="1:7" x14ac:dyDescent="0.25">
      <c r="A28" s="203" t="s">
        <v>1267</v>
      </c>
      <c r="B28" s="203" t="s">
        <v>443</v>
      </c>
      <c r="C28" s="309">
        <v>1026.2813338200003</v>
      </c>
      <c r="D28" s="220"/>
      <c r="E28" s="203"/>
      <c r="F28" s="219">
        <f>IF($C$30=0,"",IF(C28="[For completion]","",C28/$C$30))</f>
        <v>1.6710900839711038E-2</v>
      </c>
      <c r="G28" s="191"/>
    </row>
    <row r="29" spans="1:7" x14ac:dyDescent="0.25">
      <c r="A29" s="203" t="s">
        <v>1268</v>
      </c>
      <c r="B29" s="203" t="s">
        <v>128</v>
      </c>
      <c r="C29" s="309">
        <v>0</v>
      </c>
      <c r="D29" s="220"/>
      <c r="E29" s="203"/>
      <c r="F29" s="219">
        <f>IF($C$30=0,"",IF(C29="[For completion]","",C29/$C$30))</f>
        <v>0</v>
      </c>
      <c r="G29" s="191"/>
    </row>
    <row r="30" spans="1:7" x14ac:dyDescent="0.25">
      <c r="A30" s="203" t="s">
        <v>1269</v>
      </c>
      <c r="B30" s="205" t="s">
        <v>130</v>
      </c>
      <c r="C30" s="220">
        <f>SUM(C27:C29)</f>
        <v>61413.884485580289</v>
      </c>
      <c r="D30" s="203"/>
      <c r="E30" s="203"/>
      <c r="F30" s="217">
        <f>SUM(F27:F29)</f>
        <v>1</v>
      </c>
      <c r="G30" s="191"/>
    </row>
    <row r="31" spans="1:7" x14ac:dyDescent="0.25">
      <c r="A31" s="203" t="s">
        <v>1270</v>
      </c>
      <c r="B31" s="207" t="s">
        <v>990</v>
      </c>
      <c r="C31" s="309"/>
      <c r="D31" s="203"/>
      <c r="E31" s="203"/>
      <c r="F31" s="219">
        <f>IF($C$30=0,"",IF(C31="[For completion]","",C31/$C$30))</f>
        <v>0</v>
      </c>
      <c r="G31" s="191"/>
    </row>
    <row r="32" spans="1:7" x14ac:dyDescent="0.25">
      <c r="A32" s="203" t="s">
        <v>1271</v>
      </c>
      <c r="B32" s="207" t="s">
        <v>1807</v>
      </c>
      <c r="C32" s="309"/>
      <c r="D32" s="203"/>
      <c r="E32" s="203"/>
      <c r="F32" s="219">
        <f t="shared" ref="F32:F39" si="0">IF($C$30=0,"",IF(C32="[For completion]","",C32/$C$30))</f>
        <v>0</v>
      </c>
      <c r="G32" s="56"/>
    </row>
    <row r="33" spans="1:7" x14ac:dyDescent="0.25">
      <c r="A33" s="203" t="s">
        <v>1272</v>
      </c>
      <c r="B33" s="207" t="s">
        <v>1808</v>
      </c>
      <c r="C33" s="309"/>
      <c r="D33" s="203"/>
      <c r="E33" s="203"/>
      <c r="F33" s="219">
        <f>IF($C$30=0,"",IF(C33="[For completion]","",C33/$C$30))</f>
        <v>0</v>
      </c>
      <c r="G33" s="56"/>
    </row>
    <row r="34" spans="1:7" x14ac:dyDescent="0.25">
      <c r="A34" s="203" t="s">
        <v>1273</v>
      </c>
      <c r="B34" s="207" t="s">
        <v>1809</v>
      </c>
      <c r="C34" s="309"/>
      <c r="D34" s="203"/>
      <c r="E34" s="203"/>
      <c r="F34" s="219">
        <f t="shared" si="0"/>
        <v>0</v>
      </c>
      <c r="G34" s="56"/>
    </row>
    <row r="35" spans="1:7" x14ac:dyDescent="0.25">
      <c r="A35" s="203" t="s">
        <v>1274</v>
      </c>
      <c r="B35" s="207" t="s">
        <v>1582</v>
      </c>
      <c r="C35" s="309"/>
      <c r="D35" s="203"/>
      <c r="E35" s="203"/>
      <c r="F35" s="219">
        <f t="shared" si="0"/>
        <v>0</v>
      </c>
      <c r="G35" s="56"/>
    </row>
    <row r="36" spans="1:7" x14ac:dyDescent="0.25">
      <c r="A36" s="203" t="s">
        <v>1275</v>
      </c>
      <c r="B36" s="207" t="s">
        <v>1810</v>
      </c>
      <c r="C36" s="309"/>
      <c r="D36" s="203"/>
      <c r="E36" s="203"/>
      <c r="F36" s="219">
        <f t="shared" si="0"/>
        <v>0</v>
      </c>
      <c r="G36" s="198"/>
    </row>
    <row r="37" spans="1:7" x14ac:dyDescent="0.25">
      <c r="A37" s="203" t="s">
        <v>1276</v>
      </c>
      <c r="B37" s="207" t="s">
        <v>1811</v>
      </c>
      <c r="C37" s="309"/>
      <c r="D37" s="203"/>
      <c r="E37" s="203"/>
      <c r="F37" s="219">
        <f t="shared" si="0"/>
        <v>0</v>
      </c>
      <c r="G37" s="56"/>
    </row>
    <row r="38" spans="1:7" x14ac:dyDescent="0.25">
      <c r="A38" s="203" t="s">
        <v>1277</v>
      </c>
      <c r="B38" s="207" t="s">
        <v>1812</v>
      </c>
      <c r="C38" s="309"/>
      <c r="D38" s="203"/>
      <c r="E38" s="203"/>
      <c r="F38" s="219">
        <f t="shared" si="0"/>
        <v>0</v>
      </c>
      <c r="G38" s="56"/>
    </row>
    <row r="39" spans="1:7" x14ac:dyDescent="0.25">
      <c r="A39" s="203" t="s">
        <v>1278</v>
      </c>
      <c r="B39" s="207" t="s">
        <v>1583</v>
      </c>
      <c r="C39" s="309"/>
      <c r="D39" s="203"/>
      <c r="E39" s="191"/>
      <c r="F39" s="219">
        <f t="shared" si="0"/>
        <v>0</v>
      </c>
      <c r="G39" s="56"/>
    </row>
    <row r="40" spans="1:7" x14ac:dyDescent="0.25">
      <c r="A40" s="203" t="s">
        <v>1279</v>
      </c>
      <c r="B40" s="311" t="s">
        <v>2318</v>
      </c>
      <c r="C40" s="309"/>
      <c r="D40" s="203"/>
      <c r="E40" s="191"/>
      <c r="F40" s="210"/>
      <c r="G40" s="210"/>
    </row>
    <row r="41" spans="1:7" x14ac:dyDescent="0.25">
      <c r="A41" s="203" t="s">
        <v>1280</v>
      </c>
      <c r="B41" s="311" t="s">
        <v>132</v>
      </c>
      <c r="C41" s="310"/>
      <c r="D41" s="202"/>
      <c r="E41" s="191"/>
      <c r="F41" s="210"/>
      <c r="G41" s="210"/>
    </row>
    <row r="42" spans="1:7" x14ac:dyDescent="0.25">
      <c r="A42" s="203" t="s">
        <v>1281</v>
      </c>
      <c r="B42" s="311" t="s">
        <v>132</v>
      </c>
      <c r="C42" s="310"/>
      <c r="D42" s="202"/>
      <c r="E42" s="202"/>
      <c r="F42" s="210"/>
      <c r="G42" s="210"/>
    </row>
    <row r="43" spans="1:7" x14ac:dyDescent="0.25">
      <c r="A43" s="203" t="s">
        <v>1282</v>
      </c>
      <c r="B43" s="311" t="s">
        <v>132</v>
      </c>
      <c r="C43" s="310"/>
      <c r="D43" s="202"/>
      <c r="E43" s="202"/>
      <c r="F43" s="210"/>
      <c r="G43" s="210"/>
    </row>
    <row r="44" spans="1:7" x14ac:dyDescent="0.25">
      <c r="A44" s="203" t="s">
        <v>1283</v>
      </c>
      <c r="B44" s="311" t="s">
        <v>132</v>
      </c>
      <c r="C44" s="310"/>
      <c r="D44" s="202"/>
      <c r="E44" s="202"/>
      <c r="F44" s="210"/>
      <c r="G44" s="210"/>
    </row>
    <row r="45" spans="1:7" x14ac:dyDescent="0.25">
      <c r="A45" s="203" t="s">
        <v>1284</v>
      </c>
      <c r="B45" s="311" t="s">
        <v>132</v>
      </c>
      <c r="C45" s="310"/>
      <c r="D45" s="202"/>
      <c r="E45" s="202"/>
      <c r="F45" s="210"/>
      <c r="G45" s="210"/>
    </row>
    <row r="46" spans="1:7" x14ac:dyDescent="0.25">
      <c r="A46" s="203" t="s">
        <v>1285</v>
      </c>
      <c r="B46" s="311" t="s">
        <v>132</v>
      </c>
      <c r="C46" s="310"/>
      <c r="D46" s="202"/>
      <c r="E46" s="202"/>
      <c r="F46" s="210"/>
      <c r="G46" s="210"/>
    </row>
    <row r="47" spans="1:7" x14ac:dyDescent="0.25">
      <c r="A47" s="203" t="s">
        <v>1286</v>
      </c>
      <c r="B47" s="311" t="s">
        <v>132</v>
      </c>
      <c r="C47" s="310"/>
      <c r="D47" s="202"/>
      <c r="E47" s="202"/>
      <c r="F47" s="210"/>
    </row>
    <row r="48" spans="1:7" x14ac:dyDescent="0.25">
      <c r="A48" s="203" t="s">
        <v>1287</v>
      </c>
      <c r="B48" s="311" t="s">
        <v>132</v>
      </c>
      <c r="C48" s="310"/>
      <c r="D48" s="202"/>
      <c r="E48" s="202"/>
      <c r="F48" s="210"/>
      <c r="G48" s="191"/>
    </row>
    <row r="49" spans="1:7" x14ac:dyDescent="0.25">
      <c r="A49" s="69"/>
      <c r="B49" s="69" t="s">
        <v>458</v>
      </c>
      <c r="C49" s="69" t="s">
        <v>459</v>
      </c>
      <c r="D49" s="69" t="s">
        <v>460</v>
      </c>
      <c r="E49" s="69"/>
      <c r="F49" s="69" t="s">
        <v>2065</v>
      </c>
      <c r="G49" s="69"/>
    </row>
    <row r="50" spans="1:7" x14ac:dyDescent="0.25">
      <c r="A50" s="203" t="s">
        <v>1288</v>
      </c>
      <c r="B50" s="203" t="s">
        <v>1584</v>
      </c>
      <c r="C50" s="313">
        <v>10368</v>
      </c>
      <c r="D50" s="313">
        <v>76</v>
      </c>
      <c r="E50" s="203"/>
      <c r="F50" s="316">
        <f>C50+D50</f>
        <v>10444</v>
      </c>
      <c r="G50" s="210"/>
    </row>
    <row r="51" spans="1:7" x14ac:dyDescent="0.25">
      <c r="A51" s="203" t="s">
        <v>1289</v>
      </c>
      <c r="B51" s="312" t="s">
        <v>465</v>
      </c>
      <c r="C51" s="314"/>
      <c r="D51" s="314"/>
      <c r="E51" s="203"/>
      <c r="F51" s="203"/>
      <c r="G51" s="210"/>
    </row>
    <row r="52" spans="1:7" x14ac:dyDescent="0.25">
      <c r="A52" s="203" t="s">
        <v>1290</v>
      </c>
      <c r="B52" s="312" t="s">
        <v>467</v>
      </c>
      <c r="C52" s="314"/>
      <c r="D52" s="314"/>
      <c r="E52" s="203"/>
      <c r="F52" s="203"/>
      <c r="G52" s="210"/>
    </row>
    <row r="53" spans="1:7" x14ac:dyDescent="0.25">
      <c r="A53" s="203" t="s">
        <v>1291</v>
      </c>
      <c r="B53" s="208"/>
      <c r="C53" s="203"/>
      <c r="D53" s="203"/>
      <c r="E53" s="203"/>
      <c r="F53" s="203"/>
      <c r="G53" s="210"/>
    </row>
    <row r="54" spans="1:7" x14ac:dyDescent="0.25">
      <c r="A54" s="203" t="s">
        <v>1292</v>
      </c>
      <c r="B54" s="208"/>
      <c r="C54" s="203"/>
      <c r="D54" s="203"/>
      <c r="E54" s="203"/>
      <c r="F54" s="203"/>
      <c r="G54" s="210"/>
    </row>
    <row r="55" spans="1:7" x14ac:dyDescent="0.25">
      <c r="A55" s="203" t="s">
        <v>1293</v>
      </c>
      <c r="B55" s="208"/>
      <c r="C55" s="203"/>
      <c r="D55" s="203"/>
      <c r="E55" s="203"/>
      <c r="F55" s="203"/>
      <c r="G55" s="210"/>
    </row>
    <row r="56" spans="1:7" x14ac:dyDescent="0.25">
      <c r="A56" s="203" t="s">
        <v>1294</v>
      </c>
      <c r="B56" s="208"/>
      <c r="C56" s="203"/>
      <c r="D56" s="203"/>
      <c r="E56" s="203"/>
      <c r="F56" s="203"/>
      <c r="G56" s="210"/>
    </row>
    <row r="57" spans="1:7" x14ac:dyDescent="0.25">
      <c r="A57" s="69"/>
      <c r="B57" s="69" t="s">
        <v>470</v>
      </c>
      <c r="C57" s="69" t="s">
        <v>471</v>
      </c>
      <c r="D57" s="69" t="s">
        <v>472</v>
      </c>
      <c r="E57" s="69"/>
      <c r="F57" s="69" t="s">
        <v>1899</v>
      </c>
      <c r="G57" s="69"/>
    </row>
    <row r="58" spans="1:7" x14ac:dyDescent="0.25">
      <c r="A58" s="203" t="s">
        <v>1295</v>
      </c>
      <c r="B58" s="203" t="s">
        <v>474</v>
      </c>
      <c r="C58" s="315">
        <v>4.1318540047358507E-2</v>
      </c>
      <c r="D58" s="315">
        <v>0.66480880137459974</v>
      </c>
      <c r="E58" s="221"/>
      <c r="F58" s="315">
        <v>4.0628070021785402E-2</v>
      </c>
      <c r="G58" s="210"/>
    </row>
    <row r="59" spans="1:7" x14ac:dyDescent="0.25">
      <c r="A59" s="203" t="s">
        <v>1296</v>
      </c>
      <c r="B59" s="203"/>
      <c r="C59" s="217"/>
      <c r="D59" s="217"/>
      <c r="E59" s="221"/>
      <c r="F59" s="217"/>
      <c r="G59" s="210"/>
    </row>
    <row r="60" spans="1:7" x14ac:dyDescent="0.25">
      <c r="A60" s="203" t="s">
        <v>1297</v>
      </c>
      <c r="B60" s="203"/>
      <c r="C60" s="217"/>
      <c r="D60" s="217"/>
      <c r="E60" s="221"/>
      <c r="F60" s="217"/>
      <c r="G60" s="210"/>
    </row>
    <row r="61" spans="1:7" x14ac:dyDescent="0.25">
      <c r="A61" s="203" t="s">
        <v>1298</v>
      </c>
      <c r="B61" s="203"/>
      <c r="C61" s="217"/>
      <c r="D61" s="217"/>
      <c r="E61" s="221"/>
      <c r="F61" s="217"/>
      <c r="G61" s="210"/>
    </row>
    <row r="62" spans="1:7" x14ac:dyDescent="0.25">
      <c r="A62" s="203" t="s">
        <v>1299</v>
      </c>
      <c r="B62" s="203"/>
      <c r="C62" s="217"/>
      <c r="D62" s="217"/>
      <c r="E62" s="221"/>
      <c r="F62" s="217"/>
      <c r="G62" s="210"/>
    </row>
    <row r="63" spans="1:7" x14ac:dyDescent="0.25">
      <c r="A63" s="203" t="s">
        <v>1300</v>
      </c>
      <c r="B63" s="203"/>
      <c r="C63" s="217"/>
      <c r="D63" s="217"/>
      <c r="E63" s="221"/>
      <c r="F63" s="217"/>
      <c r="G63" s="210"/>
    </row>
    <row r="64" spans="1:7" x14ac:dyDescent="0.25">
      <c r="A64" s="203" t="s">
        <v>1301</v>
      </c>
      <c r="B64" s="203"/>
      <c r="C64" s="217"/>
      <c r="D64" s="217"/>
      <c r="E64" s="221"/>
      <c r="F64" s="217"/>
      <c r="G64" s="210"/>
    </row>
    <row r="65" spans="1:7" x14ac:dyDescent="0.25">
      <c r="A65" s="69"/>
      <c r="B65" s="69" t="s">
        <v>481</v>
      </c>
      <c r="C65" s="69" t="s">
        <v>471</v>
      </c>
      <c r="D65" s="69" t="s">
        <v>472</v>
      </c>
      <c r="E65" s="69"/>
      <c r="F65" s="69" t="s">
        <v>1899</v>
      </c>
      <c r="G65" s="69"/>
    </row>
    <row r="66" spans="1:7" x14ac:dyDescent="0.25">
      <c r="A66" s="203" t="s">
        <v>1302</v>
      </c>
      <c r="B66" s="209" t="s">
        <v>483</v>
      </c>
      <c r="C66" s="216">
        <f>SUM(C67:C93)</f>
        <v>1</v>
      </c>
      <c r="D66" s="216">
        <f>SUM(D67:D93)</f>
        <v>1</v>
      </c>
      <c r="E66" s="217"/>
      <c r="F66" s="216">
        <f>SUM(F67:F93)</f>
        <v>1</v>
      </c>
      <c r="G66" s="210"/>
    </row>
    <row r="67" spans="1:7" x14ac:dyDescent="0.25">
      <c r="A67" s="203" t="s">
        <v>1303</v>
      </c>
      <c r="B67" s="203" t="s">
        <v>485</v>
      </c>
      <c r="C67" s="315"/>
      <c r="D67" s="315"/>
      <c r="E67" s="217"/>
      <c r="F67" s="315"/>
      <c r="G67" s="210"/>
    </row>
    <row r="68" spans="1:7" x14ac:dyDescent="0.25">
      <c r="A68" s="203" t="s">
        <v>1304</v>
      </c>
      <c r="B68" s="203" t="s">
        <v>487</v>
      </c>
      <c r="C68" s="315"/>
      <c r="D68" s="315"/>
      <c r="E68" s="217"/>
      <c r="F68" s="315"/>
      <c r="G68" s="210"/>
    </row>
    <row r="69" spans="1:7" x14ac:dyDescent="0.25">
      <c r="A69" s="203" t="s">
        <v>1305</v>
      </c>
      <c r="B69" s="203" t="s">
        <v>489</v>
      </c>
      <c r="C69" s="315"/>
      <c r="D69" s="315"/>
      <c r="E69" s="217"/>
      <c r="F69" s="315"/>
      <c r="G69" s="210"/>
    </row>
    <row r="70" spans="1:7" x14ac:dyDescent="0.25">
      <c r="A70" s="203" t="s">
        <v>1306</v>
      </c>
      <c r="B70" s="203" t="s">
        <v>491</v>
      </c>
      <c r="C70" s="315"/>
      <c r="D70" s="315"/>
      <c r="E70" s="217"/>
      <c r="F70" s="315"/>
      <c r="G70" s="210"/>
    </row>
    <row r="71" spans="1:7" x14ac:dyDescent="0.25">
      <c r="A71" s="203" t="s">
        <v>1307</v>
      </c>
      <c r="B71" s="203" t="s">
        <v>493</v>
      </c>
      <c r="C71" s="315"/>
      <c r="D71" s="315"/>
      <c r="E71" s="217"/>
      <c r="F71" s="315"/>
      <c r="G71" s="210"/>
    </row>
    <row r="72" spans="1:7" x14ac:dyDescent="0.25">
      <c r="A72" s="203" t="s">
        <v>1308</v>
      </c>
      <c r="B72" s="203" t="s">
        <v>1900</v>
      </c>
      <c r="C72" s="315"/>
      <c r="D72" s="315"/>
      <c r="E72" s="217"/>
      <c r="F72" s="315"/>
      <c r="G72" s="210"/>
    </row>
    <row r="73" spans="1:7" x14ac:dyDescent="0.25">
      <c r="A73" s="203" t="s">
        <v>1309</v>
      </c>
      <c r="B73" s="203" t="s">
        <v>496</v>
      </c>
      <c r="C73" s="315">
        <v>1</v>
      </c>
      <c r="D73" s="315">
        <v>1</v>
      </c>
      <c r="E73" s="217"/>
      <c r="F73" s="315">
        <v>1</v>
      </c>
      <c r="G73" s="210"/>
    </row>
    <row r="74" spans="1:7" x14ac:dyDescent="0.25">
      <c r="A74" s="203" t="s">
        <v>1310</v>
      </c>
      <c r="B74" s="203" t="s">
        <v>498</v>
      </c>
      <c r="C74" s="315"/>
      <c r="D74" s="315"/>
      <c r="E74" s="217"/>
      <c r="F74" s="315"/>
      <c r="G74" s="210"/>
    </row>
    <row r="75" spans="1:7" x14ac:dyDescent="0.25">
      <c r="A75" s="203" t="s">
        <v>1311</v>
      </c>
      <c r="B75" s="203" t="s">
        <v>500</v>
      </c>
      <c r="C75" s="315"/>
      <c r="D75" s="315"/>
      <c r="E75" s="217"/>
      <c r="F75" s="315"/>
      <c r="G75" s="210"/>
    </row>
    <row r="76" spans="1:7" x14ac:dyDescent="0.25">
      <c r="A76" s="203" t="s">
        <v>1312</v>
      </c>
      <c r="B76" s="203" t="s">
        <v>502</v>
      </c>
      <c r="C76" s="315"/>
      <c r="D76" s="315"/>
      <c r="E76" s="217"/>
      <c r="F76" s="315"/>
      <c r="G76" s="210"/>
    </row>
    <row r="77" spans="1:7" x14ac:dyDescent="0.25">
      <c r="A77" s="203" t="s">
        <v>1313</v>
      </c>
      <c r="B77" s="203" t="s">
        <v>504</v>
      </c>
      <c r="C77" s="315"/>
      <c r="D77" s="315"/>
      <c r="E77" s="217"/>
      <c r="F77" s="315"/>
      <c r="G77" s="210"/>
    </row>
    <row r="78" spans="1:7" x14ac:dyDescent="0.25">
      <c r="A78" s="203" t="s">
        <v>1314</v>
      </c>
      <c r="B78" s="203" t="s">
        <v>506</v>
      </c>
      <c r="C78" s="315"/>
      <c r="D78" s="315"/>
      <c r="E78" s="217"/>
      <c r="F78" s="315"/>
      <c r="G78" s="210"/>
    </row>
    <row r="79" spans="1:7" x14ac:dyDescent="0.25">
      <c r="A79" s="203" t="s">
        <v>1315</v>
      </c>
      <c r="B79" s="203" t="s">
        <v>508</v>
      </c>
      <c r="C79" s="315"/>
      <c r="D79" s="315"/>
      <c r="E79" s="217"/>
      <c r="F79" s="315"/>
      <c r="G79" s="210"/>
    </row>
    <row r="80" spans="1:7" x14ac:dyDescent="0.25">
      <c r="A80" s="203" t="s">
        <v>1316</v>
      </c>
      <c r="B80" s="203" t="s">
        <v>510</v>
      </c>
      <c r="C80" s="315"/>
      <c r="D80" s="315"/>
      <c r="E80" s="217"/>
      <c r="F80" s="315"/>
      <c r="G80" s="210"/>
    </row>
    <row r="81" spans="1:7" x14ac:dyDescent="0.25">
      <c r="A81" s="203" t="s">
        <v>1317</v>
      </c>
      <c r="B81" s="203" t="s">
        <v>512</v>
      </c>
      <c r="C81" s="315"/>
      <c r="D81" s="315"/>
      <c r="E81" s="217"/>
      <c r="F81" s="315"/>
      <c r="G81" s="210"/>
    </row>
    <row r="82" spans="1:7" x14ac:dyDescent="0.25">
      <c r="A82" s="203" t="s">
        <v>1318</v>
      </c>
      <c r="B82" s="203" t="s">
        <v>3</v>
      </c>
      <c r="C82" s="315"/>
      <c r="D82" s="315"/>
      <c r="E82" s="217"/>
      <c r="F82" s="315"/>
      <c r="G82" s="210"/>
    </row>
    <row r="83" spans="1:7" x14ac:dyDescent="0.25">
      <c r="A83" s="203" t="s">
        <v>1319</v>
      </c>
      <c r="B83" s="203" t="s">
        <v>515</v>
      </c>
      <c r="C83" s="315"/>
      <c r="D83" s="315"/>
      <c r="E83" s="217"/>
      <c r="F83" s="315"/>
      <c r="G83" s="210"/>
    </row>
    <row r="84" spans="1:7" x14ac:dyDescent="0.25">
      <c r="A84" s="203" t="s">
        <v>1320</v>
      </c>
      <c r="B84" s="203" t="s">
        <v>517</v>
      </c>
      <c r="C84" s="315"/>
      <c r="D84" s="315"/>
      <c r="E84" s="217"/>
      <c r="F84" s="315"/>
      <c r="G84" s="210"/>
    </row>
    <row r="85" spans="1:7" x14ac:dyDescent="0.25">
      <c r="A85" s="203" t="s">
        <v>1321</v>
      </c>
      <c r="B85" s="203" t="s">
        <v>519</v>
      </c>
      <c r="C85" s="315"/>
      <c r="D85" s="315"/>
      <c r="E85" s="217"/>
      <c r="F85" s="315"/>
      <c r="G85" s="210"/>
    </row>
    <row r="86" spans="1:7" x14ac:dyDescent="0.25">
      <c r="A86" s="203" t="s">
        <v>1322</v>
      </c>
      <c r="B86" s="203" t="s">
        <v>521</v>
      </c>
      <c r="C86" s="315"/>
      <c r="D86" s="315"/>
      <c r="E86" s="217"/>
      <c r="F86" s="315"/>
      <c r="G86" s="210"/>
    </row>
    <row r="87" spans="1:7" x14ac:dyDescent="0.25">
      <c r="A87" s="203" t="s">
        <v>1323</v>
      </c>
      <c r="B87" s="203" t="s">
        <v>523</v>
      </c>
      <c r="C87" s="315"/>
      <c r="D87" s="315"/>
      <c r="E87" s="217"/>
      <c r="F87" s="315"/>
      <c r="G87" s="210"/>
    </row>
    <row r="88" spans="1:7" x14ac:dyDescent="0.25">
      <c r="A88" s="203" t="s">
        <v>1324</v>
      </c>
      <c r="B88" s="203" t="s">
        <v>525</v>
      </c>
      <c r="C88" s="315"/>
      <c r="D88" s="315"/>
      <c r="E88" s="217"/>
      <c r="F88" s="315"/>
      <c r="G88" s="210"/>
    </row>
    <row r="89" spans="1:7" x14ac:dyDescent="0.25">
      <c r="A89" s="203" t="s">
        <v>1325</v>
      </c>
      <c r="B89" s="203" t="s">
        <v>527</v>
      </c>
      <c r="C89" s="315"/>
      <c r="D89" s="315"/>
      <c r="E89" s="217"/>
      <c r="F89" s="315"/>
      <c r="G89" s="210"/>
    </row>
    <row r="90" spans="1:7" x14ac:dyDescent="0.25">
      <c r="A90" s="203" t="s">
        <v>1326</v>
      </c>
      <c r="B90" s="203" t="s">
        <v>529</v>
      </c>
      <c r="C90" s="315"/>
      <c r="D90" s="315"/>
      <c r="E90" s="217"/>
      <c r="F90" s="315"/>
      <c r="G90" s="210"/>
    </row>
    <row r="91" spans="1:7" x14ac:dyDescent="0.25">
      <c r="A91" s="203" t="s">
        <v>1327</v>
      </c>
      <c r="B91" s="203" t="s">
        <v>531</v>
      </c>
      <c r="C91" s="315"/>
      <c r="D91" s="315"/>
      <c r="E91" s="217"/>
      <c r="F91" s="315"/>
      <c r="G91" s="210"/>
    </row>
    <row r="92" spans="1:7" x14ac:dyDescent="0.25">
      <c r="A92" s="203" t="s">
        <v>1328</v>
      </c>
      <c r="B92" s="203" t="s">
        <v>533</v>
      </c>
      <c r="C92" s="315"/>
      <c r="D92" s="315"/>
      <c r="E92" s="217"/>
      <c r="F92" s="315"/>
      <c r="G92" s="210"/>
    </row>
    <row r="93" spans="1:7" x14ac:dyDescent="0.25">
      <c r="A93" s="203" t="s">
        <v>1329</v>
      </c>
      <c r="B93" s="203" t="s">
        <v>6</v>
      </c>
      <c r="C93" s="315"/>
      <c r="D93" s="315"/>
      <c r="E93" s="217"/>
      <c r="F93" s="315"/>
      <c r="G93" s="210"/>
    </row>
    <row r="94" spans="1:7" x14ac:dyDescent="0.25">
      <c r="A94" s="203" t="s">
        <v>1330</v>
      </c>
      <c r="B94" s="209" t="s">
        <v>298</v>
      </c>
      <c r="C94" s="216">
        <f>SUM(C95:C97)</f>
        <v>0</v>
      </c>
      <c r="D94" s="216">
        <f>SUM(D95:D97)</f>
        <v>0</v>
      </c>
      <c r="E94" s="216"/>
      <c r="F94" s="216">
        <f>SUM(F95:F97)</f>
        <v>0</v>
      </c>
      <c r="G94" s="210"/>
    </row>
    <row r="95" spans="1:7" x14ac:dyDescent="0.25">
      <c r="A95" s="203" t="s">
        <v>1331</v>
      </c>
      <c r="B95" s="203" t="s">
        <v>539</v>
      </c>
      <c r="C95" s="315"/>
      <c r="D95" s="315"/>
      <c r="E95" s="217"/>
      <c r="F95" s="315"/>
      <c r="G95" s="210"/>
    </row>
    <row r="96" spans="1:7" x14ac:dyDescent="0.25">
      <c r="A96" s="203" t="s">
        <v>1332</v>
      </c>
      <c r="B96" s="203" t="s">
        <v>541</v>
      </c>
      <c r="C96" s="315"/>
      <c r="D96" s="315"/>
      <c r="E96" s="217"/>
      <c r="F96" s="315"/>
      <c r="G96" s="210"/>
    </row>
    <row r="97" spans="1:7" x14ac:dyDescent="0.25">
      <c r="A97" s="203" t="s">
        <v>1333</v>
      </c>
      <c r="B97" s="203" t="s">
        <v>2</v>
      </c>
      <c r="C97" s="315"/>
      <c r="D97" s="315"/>
      <c r="E97" s="217"/>
      <c r="F97" s="315"/>
      <c r="G97" s="210"/>
    </row>
    <row r="98" spans="1:7" x14ac:dyDescent="0.25">
      <c r="A98" s="203" t="s">
        <v>1334</v>
      </c>
      <c r="B98" s="209" t="s">
        <v>128</v>
      </c>
      <c r="C98" s="216">
        <f>SUM(C99:C109)</f>
        <v>0</v>
      </c>
      <c r="D98" s="216">
        <f>SUM(D99:D109)</f>
        <v>0</v>
      </c>
      <c r="E98" s="216"/>
      <c r="F98" s="216">
        <f>SUM(F99:F109)</f>
        <v>0</v>
      </c>
      <c r="G98" s="210"/>
    </row>
    <row r="99" spans="1:7" x14ac:dyDescent="0.25">
      <c r="A99" s="203" t="s">
        <v>1335</v>
      </c>
      <c r="B99" s="210" t="s">
        <v>300</v>
      </c>
      <c r="C99" s="315"/>
      <c r="D99" s="315"/>
      <c r="E99" s="217"/>
      <c r="F99" s="315"/>
      <c r="G99" s="210"/>
    </row>
    <row r="100" spans="1:7" s="191" customFormat="1" x14ac:dyDescent="0.25">
      <c r="A100" s="203" t="s">
        <v>1336</v>
      </c>
      <c r="B100" s="203" t="s">
        <v>536</v>
      </c>
      <c r="C100" s="315"/>
      <c r="D100" s="315"/>
      <c r="E100" s="217"/>
      <c r="F100" s="315"/>
      <c r="G100" s="210"/>
    </row>
    <row r="101" spans="1:7" x14ac:dyDescent="0.25">
      <c r="A101" s="203" t="s">
        <v>1337</v>
      </c>
      <c r="B101" s="210" t="s">
        <v>302</v>
      </c>
      <c r="C101" s="315"/>
      <c r="D101" s="315"/>
      <c r="E101" s="217"/>
      <c r="F101" s="315"/>
      <c r="G101" s="210"/>
    </row>
    <row r="102" spans="1:7" x14ac:dyDescent="0.25">
      <c r="A102" s="203" t="s">
        <v>1338</v>
      </c>
      <c r="B102" s="210" t="s">
        <v>304</v>
      </c>
      <c r="C102" s="315"/>
      <c r="D102" s="315"/>
      <c r="E102" s="217"/>
      <c r="F102" s="315"/>
      <c r="G102" s="210"/>
    </row>
    <row r="103" spans="1:7" x14ac:dyDescent="0.25">
      <c r="A103" s="203" t="s">
        <v>1339</v>
      </c>
      <c r="B103" s="210" t="s">
        <v>12</v>
      </c>
      <c r="C103" s="315"/>
      <c r="D103" s="315"/>
      <c r="E103" s="217"/>
      <c r="F103" s="315"/>
      <c r="G103" s="210"/>
    </row>
    <row r="104" spans="1:7" x14ac:dyDescent="0.25">
      <c r="A104" s="203" t="s">
        <v>1340</v>
      </c>
      <c r="B104" s="210" t="s">
        <v>307</v>
      </c>
      <c r="C104" s="315"/>
      <c r="D104" s="315"/>
      <c r="E104" s="217"/>
      <c r="F104" s="315"/>
      <c r="G104" s="210"/>
    </row>
    <row r="105" spans="1:7" x14ac:dyDescent="0.25">
      <c r="A105" s="203" t="s">
        <v>1341</v>
      </c>
      <c r="B105" s="210" t="s">
        <v>309</v>
      </c>
      <c r="C105" s="315"/>
      <c r="D105" s="315"/>
      <c r="E105" s="217"/>
      <c r="F105" s="315"/>
      <c r="G105" s="210"/>
    </row>
    <row r="106" spans="1:7" x14ac:dyDescent="0.25">
      <c r="A106" s="203" t="s">
        <v>1342</v>
      </c>
      <c r="B106" s="210" t="s">
        <v>311</v>
      </c>
      <c r="C106" s="315"/>
      <c r="D106" s="315"/>
      <c r="E106" s="217"/>
      <c r="F106" s="315"/>
      <c r="G106" s="210"/>
    </row>
    <row r="107" spans="1:7" x14ac:dyDescent="0.25">
      <c r="A107" s="203" t="s">
        <v>1343</v>
      </c>
      <c r="B107" s="210" t="s">
        <v>313</v>
      </c>
      <c r="C107" s="315"/>
      <c r="D107" s="315"/>
      <c r="E107" s="217"/>
      <c r="F107" s="315"/>
      <c r="G107" s="210"/>
    </row>
    <row r="108" spans="1:7" x14ac:dyDescent="0.25">
      <c r="A108" s="203" t="s">
        <v>1344</v>
      </c>
      <c r="B108" s="210" t="s">
        <v>315</v>
      </c>
      <c r="C108" s="315"/>
      <c r="D108" s="315"/>
      <c r="E108" s="217"/>
      <c r="F108" s="315"/>
      <c r="G108" s="210"/>
    </row>
    <row r="109" spans="1:7" x14ac:dyDescent="0.25">
      <c r="A109" s="203" t="s">
        <v>1345</v>
      </c>
      <c r="B109" s="210" t="s">
        <v>128</v>
      </c>
      <c r="C109" s="315"/>
      <c r="D109" s="315"/>
      <c r="E109" s="217"/>
      <c r="F109" s="315"/>
      <c r="G109" s="210"/>
    </row>
    <row r="110" spans="1:7" x14ac:dyDescent="0.25">
      <c r="A110" s="203" t="s">
        <v>1618</v>
      </c>
      <c r="B110" s="311" t="s">
        <v>132</v>
      </c>
      <c r="C110" s="315"/>
      <c r="D110" s="315"/>
      <c r="E110" s="217"/>
      <c r="F110" s="315"/>
      <c r="G110" s="210"/>
    </row>
    <row r="111" spans="1:7" x14ac:dyDescent="0.25">
      <c r="A111" s="203" t="s">
        <v>1619</v>
      </c>
      <c r="B111" s="311" t="s">
        <v>132</v>
      </c>
      <c r="C111" s="315"/>
      <c r="D111" s="315"/>
      <c r="E111" s="217"/>
      <c r="F111" s="315"/>
      <c r="G111" s="210"/>
    </row>
    <row r="112" spans="1:7" x14ac:dyDescent="0.25">
      <c r="A112" s="203" t="s">
        <v>1620</v>
      </c>
      <c r="B112" s="311" t="s">
        <v>132</v>
      </c>
      <c r="C112" s="315"/>
      <c r="D112" s="315"/>
      <c r="E112" s="217"/>
      <c r="F112" s="315"/>
      <c r="G112" s="210"/>
    </row>
    <row r="113" spans="1:7" x14ac:dyDescent="0.25">
      <c r="A113" s="203" t="s">
        <v>1621</v>
      </c>
      <c r="B113" s="311" t="s">
        <v>132</v>
      </c>
      <c r="C113" s="315"/>
      <c r="D113" s="315"/>
      <c r="E113" s="217"/>
      <c r="F113" s="315"/>
      <c r="G113" s="210"/>
    </row>
    <row r="114" spans="1:7" x14ac:dyDescent="0.25">
      <c r="A114" s="203" t="s">
        <v>1622</v>
      </c>
      <c r="B114" s="311" t="s">
        <v>132</v>
      </c>
      <c r="C114" s="315"/>
      <c r="D114" s="315"/>
      <c r="E114" s="217"/>
      <c r="F114" s="315"/>
      <c r="G114" s="210"/>
    </row>
    <row r="115" spans="1:7" x14ac:dyDescent="0.25">
      <c r="A115" s="203" t="s">
        <v>1623</v>
      </c>
      <c r="B115" s="311" t="s">
        <v>132</v>
      </c>
      <c r="C115" s="315"/>
      <c r="D115" s="315"/>
      <c r="E115" s="217"/>
      <c r="F115" s="315"/>
      <c r="G115" s="210"/>
    </row>
    <row r="116" spans="1:7" x14ac:dyDescent="0.25">
      <c r="A116" s="203" t="s">
        <v>1624</v>
      </c>
      <c r="B116" s="311" t="s">
        <v>132</v>
      </c>
      <c r="C116" s="315"/>
      <c r="D116" s="315"/>
      <c r="E116" s="217"/>
      <c r="F116" s="315"/>
      <c r="G116" s="210"/>
    </row>
    <row r="117" spans="1:7" x14ac:dyDescent="0.25">
      <c r="A117" s="203" t="s">
        <v>1625</v>
      </c>
      <c r="B117" s="311" t="s">
        <v>132</v>
      </c>
      <c r="C117" s="315"/>
      <c r="D117" s="315"/>
      <c r="E117" s="217"/>
      <c r="F117" s="315"/>
      <c r="G117" s="210"/>
    </row>
    <row r="118" spans="1:7" x14ac:dyDescent="0.25">
      <c r="A118" s="203" t="s">
        <v>1626</v>
      </c>
      <c r="B118" s="311" t="s">
        <v>132</v>
      </c>
      <c r="C118" s="315"/>
      <c r="D118" s="315"/>
      <c r="E118" s="217"/>
      <c r="F118" s="315"/>
      <c r="G118" s="210"/>
    </row>
    <row r="119" spans="1:7" x14ac:dyDescent="0.25">
      <c r="A119" s="203" t="s">
        <v>1627</v>
      </c>
      <c r="B119" s="311" t="s">
        <v>132</v>
      </c>
      <c r="C119" s="315"/>
      <c r="D119" s="315"/>
      <c r="E119" s="217"/>
      <c r="F119" s="315"/>
      <c r="G119" s="210"/>
    </row>
    <row r="120" spans="1:7" x14ac:dyDescent="0.25">
      <c r="A120" s="69"/>
      <c r="B120" s="69" t="s">
        <v>1171</v>
      </c>
      <c r="C120" s="69" t="s">
        <v>471</v>
      </c>
      <c r="D120" s="69" t="s">
        <v>472</v>
      </c>
      <c r="E120" s="69"/>
      <c r="F120" s="69" t="s">
        <v>439</v>
      </c>
      <c r="G120" s="69"/>
    </row>
    <row r="121" spans="1:7" x14ac:dyDescent="0.25">
      <c r="A121" s="203" t="s">
        <v>1346</v>
      </c>
      <c r="B121" s="308" t="s">
        <v>2378</v>
      </c>
      <c r="C121" s="315">
        <v>0.3390478913312075</v>
      </c>
      <c r="D121" s="315">
        <v>0.25920734929459149</v>
      </c>
      <c r="E121" s="217"/>
      <c r="F121" s="315">
        <v>0.33771368395024487</v>
      </c>
      <c r="G121" s="210"/>
    </row>
    <row r="122" spans="1:7" x14ac:dyDescent="0.25">
      <c r="A122" s="203" t="s">
        <v>1347</v>
      </c>
      <c r="B122" s="308" t="s">
        <v>2379</v>
      </c>
      <c r="C122" s="315">
        <v>9.7067631859787909E-2</v>
      </c>
      <c r="D122" s="315">
        <v>0.10359362959888624</v>
      </c>
      <c r="E122" s="217"/>
      <c r="F122" s="315">
        <v>9.7176687160886135E-2</v>
      </c>
      <c r="G122" s="210"/>
    </row>
    <row r="123" spans="1:7" x14ac:dyDescent="0.25">
      <c r="A123" s="203" t="s">
        <v>1348</v>
      </c>
      <c r="B123" s="308" t="s">
        <v>2380</v>
      </c>
      <c r="C123" s="315">
        <v>0.13757992127690294</v>
      </c>
      <c r="D123" s="315">
        <v>7.4838050151529736E-2</v>
      </c>
      <c r="E123" s="217"/>
      <c r="F123" s="315">
        <v>0.13653144809002887</v>
      </c>
      <c r="G123" s="210"/>
    </row>
    <row r="124" spans="1:7" x14ac:dyDescent="0.25">
      <c r="A124" s="203" t="s">
        <v>1349</v>
      </c>
      <c r="B124" s="308" t="s">
        <v>2381</v>
      </c>
      <c r="C124" s="315">
        <v>0.22785656633068335</v>
      </c>
      <c r="D124" s="315">
        <v>0.35982016680113138</v>
      </c>
      <c r="E124" s="217"/>
      <c r="F124" s="315">
        <v>0.23006179697259624</v>
      </c>
      <c r="G124" s="210"/>
    </row>
    <row r="125" spans="1:7" x14ac:dyDescent="0.25">
      <c r="A125" s="203" t="s">
        <v>1350</v>
      </c>
      <c r="B125" s="308" t="s">
        <v>2382</v>
      </c>
      <c r="C125" s="315">
        <v>0.19844798920141829</v>
      </c>
      <c r="D125" s="315">
        <v>0.20254080415386116</v>
      </c>
      <c r="E125" s="217"/>
      <c r="F125" s="315">
        <v>0.19851638382624381</v>
      </c>
      <c r="G125" s="210"/>
    </row>
    <row r="126" spans="1:7" x14ac:dyDescent="0.25">
      <c r="A126" s="203" t="s">
        <v>1351</v>
      </c>
      <c r="B126" s="308"/>
      <c r="C126" s="315"/>
      <c r="D126" s="315"/>
      <c r="E126" s="217"/>
      <c r="F126" s="315"/>
      <c r="G126" s="210"/>
    </row>
    <row r="127" spans="1:7" x14ac:dyDescent="0.25">
      <c r="A127" s="203" t="s">
        <v>1352</v>
      </c>
      <c r="B127" s="308"/>
      <c r="C127" s="315"/>
      <c r="D127" s="315"/>
      <c r="E127" s="217"/>
      <c r="F127" s="315"/>
      <c r="G127" s="210"/>
    </row>
    <row r="128" spans="1:7" x14ac:dyDescent="0.25">
      <c r="A128" s="203" t="s">
        <v>1353</v>
      </c>
      <c r="B128" s="308"/>
      <c r="C128" s="315"/>
      <c r="D128" s="315"/>
      <c r="E128" s="217"/>
      <c r="F128" s="315"/>
      <c r="G128" s="210"/>
    </row>
    <row r="129" spans="1:7" x14ac:dyDescent="0.25">
      <c r="A129" s="203" t="s">
        <v>1354</v>
      </c>
      <c r="B129" s="308"/>
      <c r="C129" s="315"/>
      <c r="D129" s="315"/>
      <c r="E129" s="217"/>
      <c r="F129" s="315"/>
      <c r="G129" s="210"/>
    </row>
    <row r="130" spans="1:7" x14ac:dyDescent="0.25">
      <c r="A130" s="203" t="s">
        <v>1355</v>
      </c>
      <c r="B130" s="308"/>
      <c r="C130" s="315"/>
      <c r="D130" s="315"/>
      <c r="E130" s="217"/>
      <c r="F130" s="315"/>
      <c r="G130" s="210"/>
    </row>
    <row r="131" spans="1:7" x14ac:dyDescent="0.25">
      <c r="A131" s="203" t="s">
        <v>1356</v>
      </c>
      <c r="B131" s="308"/>
      <c r="C131" s="315"/>
      <c r="D131" s="315"/>
      <c r="E131" s="217"/>
      <c r="F131" s="315"/>
      <c r="G131" s="210"/>
    </row>
    <row r="132" spans="1:7" x14ac:dyDescent="0.25">
      <c r="A132" s="203" t="s">
        <v>1357</v>
      </c>
      <c r="B132" s="308"/>
      <c r="C132" s="315"/>
      <c r="D132" s="315"/>
      <c r="E132" s="217"/>
      <c r="F132" s="315"/>
      <c r="G132" s="210"/>
    </row>
    <row r="133" spans="1:7" x14ac:dyDescent="0.25">
      <c r="A133" s="203" t="s">
        <v>1358</v>
      </c>
      <c r="B133" s="308"/>
      <c r="C133" s="315"/>
      <c r="D133" s="315"/>
      <c r="E133" s="217"/>
      <c r="F133" s="315"/>
      <c r="G133" s="210"/>
    </row>
    <row r="134" spans="1:7" x14ac:dyDescent="0.25">
      <c r="A134" s="203" t="s">
        <v>1359</v>
      </c>
      <c r="B134" s="308"/>
      <c r="C134" s="315"/>
      <c r="D134" s="315"/>
      <c r="E134" s="217"/>
      <c r="F134" s="315"/>
      <c r="G134" s="210"/>
    </row>
    <row r="135" spans="1:7" x14ac:dyDescent="0.25">
      <c r="A135" s="203" t="s">
        <v>1360</v>
      </c>
      <c r="B135" s="308"/>
      <c r="C135" s="315"/>
      <c r="D135" s="315"/>
      <c r="E135" s="217"/>
      <c r="F135" s="315"/>
      <c r="G135" s="210"/>
    </row>
    <row r="136" spans="1:7" x14ac:dyDescent="0.25">
      <c r="A136" s="203" t="s">
        <v>1361</v>
      </c>
      <c r="B136" s="308"/>
      <c r="C136" s="315"/>
      <c r="D136" s="315"/>
      <c r="E136" s="217"/>
      <c r="F136" s="315"/>
      <c r="G136" s="210"/>
    </row>
    <row r="137" spans="1:7" x14ac:dyDescent="0.25">
      <c r="A137" s="203" t="s">
        <v>1362</v>
      </c>
      <c r="B137" s="308"/>
      <c r="C137" s="315"/>
      <c r="D137" s="315"/>
      <c r="E137" s="217"/>
      <c r="F137" s="315"/>
      <c r="G137" s="210"/>
    </row>
    <row r="138" spans="1:7" x14ac:dyDescent="0.25">
      <c r="A138" s="203" t="s">
        <v>1363</v>
      </c>
      <c r="B138" s="308"/>
      <c r="C138" s="315"/>
      <c r="D138" s="315"/>
      <c r="E138" s="217"/>
      <c r="F138" s="315"/>
      <c r="G138" s="210"/>
    </row>
    <row r="139" spans="1:7" x14ac:dyDescent="0.25">
      <c r="A139" s="203" t="s">
        <v>1364</v>
      </c>
      <c r="B139" s="308"/>
      <c r="C139" s="315"/>
      <c r="D139" s="315"/>
      <c r="E139" s="217"/>
      <c r="F139" s="315"/>
      <c r="G139" s="210"/>
    </row>
    <row r="140" spans="1:7" x14ac:dyDescent="0.25">
      <c r="A140" s="203" t="s">
        <v>1365</v>
      </c>
      <c r="B140" s="308"/>
      <c r="C140" s="315"/>
      <c r="D140" s="315"/>
      <c r="E140" s="217"/>
      <c r="F140" s="315"/>
      <c r="G140" s="210"/>
    </row>
    <row r="141" spans="1:7" x14ac:dyDescent="0.25">
      <c r="A141" s="203" t="s">
        <v>1366</v>
      </c>
      <c r="B141" s="308"/>
      <c r="C141" s="315"/>
      <c r="D141" s="315"/>
      <c r="E141" s="217"/>
      <c r="F141" s="315"/>
      <c r="G141" s="210"/>
    </row>
    <row r="142" spans="1:7" x14ac:dyDescent="0.25">
      <c r="A142" s="203" t="s">
        <v>1367</v>
      </c>
      <c r="B142" s="308"/>
      <c r="C142" s="315"/>
      <c r="D142" s="315"/>
      <c r="E142" s="217"/>
      <c r="F142" s="315"/>
      <c r="G142" s="210"/>
    </row>
    <row r="143" spans="1:7" x14ac:dyDescent="0.25">
      <c r="A143" s="203" t="s">
        <v>1368</v>
      </c>
      <c r="B143" s="308"/>
      <c r="C143" s="315"/>
      <c r="D143" s="315"/>
      <c r="E143" s="217"/>
      <c r="F143" s="315"/>
      <c r="G143" s="210"/>
    </row>
    <row r="144" spans="1:7" x14ac:dyDescent="0.25">
      <c r="A144" s="203" t="s">
        <v>1369</v>
      </c>
      <c r="B144" s="308"/>
      <c r="C144" s="315"/>
      <c r="D144" s="315"/>
      <c r="E144" s="217"/>
      <c r="F144" s="315"/>
      <c r="G144" s="210"/>
    </row>
    <row r="145" spans="1:7" x14ac:dyDescent="0.25">
      <c r="A145" s="203" t="s">
        <v>1370</v>
      </c>
      <c r="B145" s="308"/>
      <c r="C145" s="315"/>
      <c r="D145" s="315"/>
      <c r="E145" s="217"/>
      <c r="F145" s="315"/>
      <c r="G145" s="210"/>
    </row>
    <row r="146" spans="1:7" x14ac:dyDescent="0.25">
      <c r="A146" s="203" t="s">
        <v>1371</v>
      </c>
      <c r="B146" s="308"/>
      <c r="C146" s="315"/>
      <c r="D146" s="315"/>
      <c r="E146" s="217"/>
      <c r="F146" s="315"/>
      <c r="G146" s="210"/>
    </row>
    <row r="147" spans="1:7" x14ac:dyDescent="0.25">
      <c r="A147" s="203" t="s">
        <v>1372</v>
      </c>
      <c r="B147" s="308"/>
      <c r="C147" s="315"/>
      <c r="D147" s="315"/>
      <c r="E147" s="217"/>
      <c r="F147" s="315"/>
      <c r="G147" s="210"/>
    </row>
    <row r="148" spans="1:7" x14ac:dyDescent="0.25">
      <c r="A148" s="203" t="s">
        <v>1373</v>
      </c>
      <c r="B148" s="308"/>
      <c r="C148" s="315"/>
      <c r="D148" s="315"/>
      <c r="E148" s="217"/>
      <c r="F148" s="315"/>
      <c r="G148" s="210"/>
    </row>
    <row r="149" spans="1:7" x14ac:dyDescent="0.25">
      <c r="A149" s="203" t="s">
        <v>1374</v>
      </c>
      <c r="B149" s="308"/>
      <c r="C149" s="315"/>
      <c r="D149" s="315"/>
      <c r="E149" s="217"/>
      <c r="F149" s="315"/>
      <c r="G149" s="210"/>
    </row>
    <row r="150" spans="1:7" x14ac:dyDescent="0.25">
      <c r="A150" s="203" t="s">
        <v>1375</v>
      </c>
      <c r="B150" s="308"/>
      <c r="C150" s="315"/>
      <c r="D150" s="315"/>
      <c r="E150" s="217"/>
      <c r="F150" s="315"/>
      <c r="G150" s="210"/>
    </row>
    <row r="151" spans="1:7" x14ac:dyDescent="0.25">
      <c r="A151" s="203" t="s">
        <v>1376</v>
      </c>
      <c r="B151" s="308"/>
      <c r="C151" s="315"/>
      <c r="D151" s="315"/>
      <c r="E151" s="217"/>
      <c r="F151" s="315"/>
      <c r="G151" s="210"/>
    </row>
    <row r="152" spans="1:7" x14ac:dyDescent="0.25">
      <c r="A152" s="203" t="s">
        <v>1377</v>
      </c>
      <c r="B152" s="308"/>
      <c r="C152" s="315"/>
      <c r="D152" s="315"/>
      <c r="E152" s="217"/>
      <c r="F152" s="315"/>
      <c r="G152" s="210"/>
    </row>
    <row r="153" spans="1:7" x14ac:dyDescent="0.25">
      <c r="A153" s="203" t="s">
        <v>1378</v>
      </c>
      <c r="B153" s="308"/>
      <c r="C153" s="315"/>
      <c r="D153" s="315"/>
      <c r="E153" s="217"/>
      <c r="F153" s="315"/>
      <c r="G153" s="210"/>
    </row>
    <row r="154" spans="1:7" x14ac:dyDescent="0.25">
      <c r="A154" s="203" t="s">
        <v>1379</v>
      </c>
      <c r="B154" s="308"/>
      <c r="C154" s="315"/>
      <c r="D154" s="315"/>
      <c r="E154" s="217"/>
      <c r="F154" s="315"/>
      <c r="G154" s="210"/>
    </row>
    <row r="155" spans="1:7" x14ac:dyDescent="0.25">
      <c r="A155" s="203" t="s">
        <v>1380</v>
      </c>
      <c r="B155" s="308"/>
      <c r="C155" s="315"/>
      <c r="D155" s="315"/>
      <c r="E155" s="217"/>
      <c r="F155" s="315"/>
      <c r="G155" s="210"/>
    </row>
    <row r="156" spans="1:7" x14ac:dyDescent="0.25">
      <c r="A156" s="203" t="s">
        <v>1381</v>
      </c>
      <c r="B156" s="308"/>
      <c r="C156" s="315"/>
      <c r="D156" s="315"/>
      <c r="E156" s="217"/>
      <c r="F156" s="315"/>
      <c r="G156" s="210"/>
    </row>
    <row r="157" spans="1:7" x14ac:dyDescent="0.25">
      <c r="A157" s="203" t="s">
        <v>1382</v>
      </c>
      <c r="B157" s="308"/>
      <c r="C157" s="315"/>
      <c r="D157" s="315"/>
      <c r="E157" s="217"/>
      <c r="F157" s="315"/>
      <c r="G157" s="210"/>
    </row>
    <row r="158" spans="1:7" x14ac:dyDescent="0.25">
      <c r="A158" s="203" t="s">
        <v>1383</v>
      </c>
      <c r="B158" s="308"/>
      <c r="C158" s="315"/>
      <c r="D158" s="315"/>
      <c r="E158" s="217"/>
      <c r="F158" s="315"/>
      <c r="G158" s="210"/>
    </row>
    <row r="159" spans="1:7" x14ac:dyDescent="0.25">
      <c r="A159" s="203" t="s">
        <v>1384</v>
      </c>
      <c r="B159" s="308"/>
      <c r="C159" s="315"/>
      <c r="D159" s="315"/>
      <c r="E159" s="217"/>
      <c r="F159" s="315"/>
      <c r="G159" s="210"/>
    </row>
    <row r="160" spans="1:7" x14ac:dyDescent="0.25">
      <c r="A160" s="203" t="s">
        <v>1385</v>
      </c>
      <c r="B160" s="308"/>
      <c r="C160" s="315"/>
      <c r="D160" s="315"/>
      <c r="E160" s="217"/>
      <c r="F160" s="315"/>
      <c r="G160" s="210"/>
    </row>
    <row r="161" spans="1:7" x14ac:dyDescent="0.25">
      <c r="A161" s="203" t="s">
        <v>1386</v>
      </c>
      <c r="B161" s="308"/>
      <c r="C161" s="315"/>
      <c r="D161" s="315"/>
      <c r="E161" s="217"/>
      <c r="F161" s="315"/>
      <c r="G161" s="210"/>
    </row>
    <row r="162" spans="1:7" x14ac:dyDescent="0.25">
      <c r="A162" s="203" t="s">
        <v>1387</v>
      </c>
      <c r="B162" s="308"/>
      <c r="C162" s="315"/>
      <c r="D162" s="315"/>
      <c r="E162" s="217"/>
      <c r="F162" s="315"/>
      <c r="G162" s="210"/>
    </row>
    <row r="163" spans="1:7" x14ac:dyDescent="0.25">
      <c r="A163" s="203" t="s">
        <v>1388</v>
      </c>
      <c r="B163" s="308"/>
      <c r="C163" s="315"/>
      <c r="D163" s="315"/>
      <c r="E163" s="217"/>
      <c r="F163" s="315"/>
      <c r="G163" s="210"/>
    </row>
    <row r="164" spans="1:7" x14ac:dyDescent="0.25">
      <c r="A164" s="203" t="s">
        <v>1389</v>
      </c>
      <c r="B164" s="308"/>
      <c r="C164" s="315"/>
      <c r="D164" s="315"/>
      <c r="E164" s="217"/>
      <c r="F164" s="315"/>
      <c r="G164" s="210"/>
    </row>
    <row r="165" spans="1:7" x14ac:dyDescent="0.25">
      <c r="A165" s="203" t="s">
        <v>1390</v>
      </c>
      <c r="B165" s="308"/>
      <c r="C165" s="315"/>
      <c r="D165" s="315"/>
      <c r="E165" s="217"/>
      <c r="F165" s="315"/>
      <c r="G165" s="210"/>
    </row>
    <row r="166" spans="1:7" x14ac:dyDescent="0.25">
      <c r="A166" s="203" t="s">
        <v>1391</v>
      </c>
      <c r="B166" s="308"/>
      <c r="C166" s="315"/>
      <c r="D166" s="315"/>
      <c r="E166" s="217"/>
      <c r="F166" s="315"/>
      <c r="G166" s="210"/>
    </row>
    <row r="167" spans="1:7" x14ac:dyDescent="0.25">
      <c r="A167" s="203" t="s">
        <v>1392</v>
      </c>
      <c r="B167" s="308"/>
      <c r="C167" s="315"/>
      <c r="D167" s="315"/>
      <c r="E167" s="217"/>
      <c r="F167" s="315"/>
      <c r="G167" s="210"/>
    </row>
    <row r="168" spans="1:7" x14ac:dyDescent="0.25">
      <c r="A168" s="203" t="s">
        <v>1393</v>
      </c>
      <c r="B168" s="308"/>
      <c r="C168" s="315"/>
      <c r="D168" s="315"/>
      <c r="E168" s="217"/>
      <c r="F168" s="315"/>
      <c r="G168" s="210"/>
    </row>
    <row r="169" spans="1:7" x14ac:dyDescent="0.25">
      <c r="A169" s="203" t="s">
        <v>1394</v>
      </c>
      <c r="B169" s="308"/>
      <c r="C169" s="315"/>
      <c r="D169" s="315"/>
      <c r="E169" s="217"/>
      <c r="F169" s="315"/>
      <c r="G169" s="210"/>
    </row>
    <row r="170" spans="1:7" x14ac:dyDescent="0.25">
      <c r="A170" s="203" t="s">
        <v>1395</v>
      </c>
      <c r="B170" s="308"/>
      <c r="C170" s="315"/>
      <c r="D170" s="315"/>
      <c r="E170" s="217"/>
      <c r="F170" s="315"/>
      <c r="G170" s="210"/>
    </row>
    <row r="171" spans="1:7" x14ac:dyDescent="0.25">
      <c r="A171" s="69"/>
      <c r="B171" s="69" t="s">
        <v>594</v>
      </c>
      <c r="C171" s="69" t="s">
        <v>471</v>
      </c>
      <c r="D171" s="69" t="s">
        <v>472</v>
      </c>
      <c r="E171" s="69"/>
      <c r="F171" s="69" t="s">
        <v>439</v>
      </c>
      <c r="G171" s="69"/>
    </row>
    <row r="172" spans="1:7" x14ac:dyDescent="0.25">
      <c r="A172" s="203" t="s">
        <v>1396</v>
      </c>
      <c r="B172" s="203" t="s">
        <v>596</v>
      </c>
      <c r="C172" s="315">
        <v>0.25369283986581548</v>
      </c>
      <c r="D172" s="315">
        <v>0.94918361627422232</v>
      </c>
      <c r="E172" s="218"/>
      <c r="F172" s="315">
        <v>0.26531511726531021</v>
      </c>
      <c r="G172" s="210"/>
    </row>
    <row r="173" spans="1:7" x14ac:dyDescent="0.25">
      <c r="A173" s="203" t="s">
        <v>1397</v>
      </c>
      <c r="B173" s="203" t="s">
        <v>598</v>
      </c>
      <c r="C173" s="315">
        <f>C176+C177+C178</f>
        <v>0.74630716013417542</v>
      </c>
      <c r="D173" s="315">
        <f>D176+D177+D178</f>
        <v>5.0816383725777618E-2</v>
      </c>
      <c r="E173" s="218"/>
      <c r="F173" s="315">
        <f>F176+F177+F178</f>
        <v>0.73507048976776246</v>
      </c>
      <c r="G173" s="210"/>
    </row>
    <row r="174" spans="1:7" x14ac:dyDescent="0.25">
      <c r="A174" s="203" t="s">
        <v>1398</v>
      </c>
      <c r="B174" s="203" t="s">
        <v>128</v>
      </c>
      <c r="C174" s="315">
        <v>0</v>
      </c>
      <c r="D174" s="315">
        <v>0</v>
      </c>
      <c r="E174" s="218"/>
      <c r="F174" s="315">
        <v>0</v>
      </c>
      <c r="G174" s="210"/>
    </row>
    <row r="175" spans="1:7" x14ac:dyDescent="0.25">
      <c r="A175" s="203" t="s">
        <v>1399</v>
      </c>
      <c r="B175" s="314" t="s">
        <v>2383</v>
      </c>
      <c r="C175" s="315"/>
      <c r="D175" s="315"/>
      <c r="E175" s="218"/>
      <c r="F175" s="315"/>
      <c r="G175" s="210"/>
    </row>
    <row r="176" spans="1:7" x14ac:dyDescent="0.25">
      <c r="A176" s="203" t="s">
        <v>1400</v>
      </c>
      <c r="B176" s="314" t="s">
        <v>2384</v>
      </c>
      <c r="C176" s="315">
        <v>0.74557675863737893</v>
      </c>
      <c r="D176" s="315">
        <v>4.3624885501281539E-2</v>
      </c>
      <c r="E176" s="218"/>
      <c r="F176" s="315">
        <v>0.73384651049115235</v>
      </c>
      <c r="G176" s="210"/>
    </row>
    <row r="177" spans="1:7" x14ac:dyDescent="0.25">
      <c r="A177" s="203" t="s">
        <v>1401</v>
      </c>
      <c r="B177" s="314" t="s">
        <v>2385</v>
      </c>
      <c r="C177" s="315">
        <v>7.304014967965196E-4</v>
      </c>
      <c r="D177" s="315">
        <v>7.1914982244960807E-3</v>
      </c>
      <c r="E177" s="218"/>
      <c r="F177" s="315">
        <v>8.3837224352888823E-4</v>
      </c>
      <c r="G177" s="210"/>
    </row>
    <row r="178" spans="1:7" x14ac:dyDescent="0.25">
      <c r="A178" s="203" t="s">
        <v>1402</v>
      </c>
      <c r="B178" s="314" t="s">
        <v>2386</v>
      </c>
      <c r="C178" s="315"/>
      <c r="D178" s="315">
        <v>0</v>
      </c>
      <c r="E178" s="218"/>
      <c r="F178" s="315">
        <v>3.8560703308121062E-4</v>
      </c>
      <c r="G178" s="210"/>
    </row>
    <row r="179" spans="1:7" x14ac:dyDescent="0.25">
      <c r="A179" s="203" t="s">
        <v>1403</v>
      </c>
      <c r="B179" s="314"/>
      <c r="C179" s="315"/>
      <c r="D179" s="315"/>
      <c r="E179" s="218"/>
      <c r="F179" s="315"/>
      <c r="G179" s="210"/>
    </row>
    <row r="180" spans="1:7" x14ac:dyDescent="0.25">
      <c r="A180" s="203" t="s">
        <v>1404</v>
      </c>
      <c r="B180" s="314"/>
      <c r="C180" s="315"/>
      <c r="D180" s="315"/>
      <c r="E180" s="218"/>
      <c r="F180" s="315"/>
      <c r="G180" s="210"/>
    </row>
    <row r="181" spans="1:7" x14ac:dyDescent="0.25">
      <c r="A181" s="69"/>
      <c r="B181" s="69" t="s">
        <v>606</v>
      </c>
      <c r="C181" s="69" t="s">
        <v>471</v>
      </c>
      <c r="D181" s="69" t="s">
        <v>472</v>
      </c>
      <c r="E181" s="69"/>
      <c r="F181" s="69" t="s">
        <v>439</v>
      </c>
      <c r="G181" s="69"/>
    </row>
    <row r="182" spans="1:7" x14ac:dyDescent="0.25">
      <c r="A182" s="203" t="s">
        <v>1405</v>
      </c>
      <c r="B182" s="203" t="s">
        <v>608</v>
      </c>
      <c r="C182" s="315">
        <v>7.7143149700655033E-4</v>
      </c>
      <c r="D182" s="315">
        <v>5.5501723419233796E-2</v>
      </c>
      <c r="E182" s="218"/>
      <c r="F182" s="315">
        <v>1.6860239782473265E-3</v>
      </c>
      <c r="G182" s="210"/>
    </row>
    <row r="183" spans="1:7" x14ac:dyDescent="0.25">
      <c r="A183" s="203" t="s">
        <v>1406</v>
      </c>
      <c r="B183" s="203" t="s">
        <v>610</v>
      </c>
      <c r="C183" s="315">
        <v>0.99922856850299346</v>
      </c>
      <c r="D183" s="315">
        <v>0.94449827658076613</v>
      </c>
      <c r="E183" s="218"/>
      <c r="F183" s="315">
        <v>0.99831397602175265</v>
      </c>
      <c r="G183" s="210"/>
    </row>
    <row r="184" spans="1:7" x14ac:dyDescent="0.25">
      <c r="A184" s="203" t="s">
        <v>1407</v>
      </c>
      <c r="B184" s="203" t="s">
        <v>128</v>
      </c>
      <c r="C184" s="315">
        <v>0</v>
      </c>
      <c r="D184" s="315">
        <v>0</v>
      </c>
      <c r="E184" s="218"/>
      <c r="F184" s="315">
        <v>0</v>
      </c>
      <c r="G184" s="210"/>
    </row>
    <row r="185" spans="1:7" x14ac:dyDescent="0.25">
      <c r="A185" s="203" t="s">
        <v>1408</v>
      </c>
      <c r="B185" s="314"/>
      <c r="C185" s="314"/>
      <c r="D185" s="314"/>
      <c r="E185" s="201"/>
      <c r="F185" s="314"/>
      <c r="G185" s="210"/>
    </row>
    <row r="186" spans="1:7" x14ac:dyDescent="0.25">
      <c r="A186" s="203" t="s">
        <v>1409</v>
      </c>
      <c r="B186" s="314"/>
      <c r="C186" s="314"/>
      <c r="D186" s="314"/>
      <c r="E186" s="201"/>
      <c r="F186" s="314"/>
      <c r="G186" s="210"/>
    </row>
    <row r="187" spans="1:7" x14ac:dyDescent="0.25">
      <c r="A187" s="203" t="s">
        <v>1410</v>
      </c>
      <c r="B187" s="314"/>
      <c r="C187" s="314"/>
      <c r="D187" s="314"/>
      <c r="E187" s="201"/>
      <c r="F187" s="314"/>
      <c r="G187" s="210"/>
    </row>
    <row r="188" spans="1:7" x14ac:dyDescent="0.25">
      <c r="A188" s="203" t="s">
        <v>1411</v>
      </c>
      <c r="B188" s="314"/>
      <c r="C188" s="314"/>
      <c r="D188" s="314"/>
      <c r="E188" s="201"/>
      <c r="F188" s="314"/>
      <c r="G188" s="210"/>
    </row>
    <row r="189" spans="1:7" x14ac:dyDescent="0.25">
      <c r="A189" s="203" t="s">
        <v>1412</v>
      </c>
      <c r="B189" s="314"/>
      <c r="C189" s="314"/>
      <c r="D189" s="314"/>
      <c r="E189" s="201"/>
      <c r="F189" s="314"/>
      <c r="G189" s="210"/>
    </row>
    <row r="190" spans="1:7" x14ac:dyDescent="0.25">
      <c r="A190" s="203" t="s">
        <v>1413</v>
      </c>
      <c r="B190" s="314"/>
      <c r="C190" s="314"/>
      <c r="D190" s="314"/>
      <c r="E190" s="201"/>
      <c r="F190" s="314"/>
      <c r="G190" s="210"/>
    </row>
    <row r="191" spans="1:7" x14ac:dyDescent="0.25">
      <c r="A191" s="69"/>
      <c r="B191" s="69" t="s">
        <v>618</v>
      </c>
      <c r="C191" s="69" t="s">
        <v>471</v>
      </c>
      <c r="D191" s="69" t="s">
        <v>472</v>
      </c>
      <c r="E191" s="69"/>
      <c r="F191" s="69" t="s">
        <v>439</v>
      </c>
      <c r="G191" s="69"/>
    </row>
    <row r="192" spans="1:7" x14ac:dyDescent="0.25">
      <c r="A192" s="203" t="s">
        <v>1414</v>
      </c>
      <c r="B192" s="211" t="s">
        <v>620</v>
      </c>
      <c r="C192" s="315">
        <v>5.9856787459109981E-2</v>
      </c>
      <c r="D192" s="315"/>
      <c r="E192" s="218"/>
      <c r="F192" s="315">
        <v>5.8856526619297141E-2</v>
      </c>
      <c r="G192" s="210"/>
    </row>
    <row r="193" spans="1:7" x14ac:dyDescent="0.25">
      <c r="A193" s="203" t="s">
        <v>1415</v>
      </c>
      <c r="B193" s="211" t="s">
        <v>622</v>
      </c>
      <c r="C193" s="315">
        <v>7.4327645632332934E-2</v>
      </c>
      <c r="D193" s="315">
        <v>4.5135738684422402E-2</v>
      </c>
      <c r="E193" s="218"/>
      <c r="F193" s="315">
        <v>7.3839822570004307E-2</v>
      </c>
      <c r="G193" s="210"/>
    </row>
    <row r="194" spans="1:7" x14ac:dyDescent="0.25">
      <c r="A194" s="203" t="s">
        <v>1416</v>
      </c>
      <c r="B194" s="211" t="s">
        <v>624</v>
      </c>
      <c r="C194" s="315">
        <v>3.7463504918957037E-2</v>
      </c>
      <c r="D194" s="315">
        <v>3.2770518123735735E-2</v>
      </c>
      <c r="E194" s="217"/>
      <c r="F194" s="315">
        <v>3.7385080881980018E-2</v>
      </c>
      <c r="G194" s="210"/>
    </row>
    <row r="195" spans="1:7" x14ac:dyDescent="0.25">
      <c r="A195" s="203" t="s">
        <v>1417</v>
      </c>
      <c r="B195" s="211" t="s">
        <v>626</v>
      </c>
      <c r="C195" s="315">
        <v>5.2137866379090049E-2</v>
      </c>
      <c r="D195" s="315">
        <v>0.43622707039171466</v>
      </c>
      <c r="E195" s="217"/>
      <c r="F195" s="315">
        <v>5.8556342980948556E-2</v>
      </c>
      <c r="G195" s="210"/>
    </row>
    <row r="196" spans="1:7" x14ac:dyDescent="0.25">
      <c r="A196" s="203" t="s">
        <v>1418</v>
      </c>
      <c r="B196" s="211" t="s">
        <v>628</v>
      </c>
      <c r="C196" s="315">
        <v>0.77621419561051141</v>
      </c>
      <c r="D196" s="315">
        <v>0.48586667280012708</v>
      </c>
      <c r="E196" s="217"/>
      <c r="F196" s="315">
        <v>0.77136222694777146</v>
      </c>
      <c r="G196" s="210"/>
    </row>
    <row r="197" spans="1:7" x14ac:dyDescent="0.25">
      <c r="A197" s="203" t="s">
        <v>1907</v>
      </c>
      <c r="B197" s="312"/>
      <c r="C197" s="315"/>
      <c r="D197" s="315"/>
      <c r="E197" s="217"/>
      <c r="F197" s="315"/>
      <c r="G197" s="210"/>
    </row>
    <row r="198" spans="1:7" x14ac:dyDescent="0.25">
      <c r="A198" s="239" t="s">
        <v>1908</v>
      </c>
      <c r="B198" s="312"/>
      <c r="C198" s="315"/>
      <c r="D198" s="315"/>
      <c r="E198" s="217"/>
      <c r="F198" s="315"/>
      <c r="G198" s="210"/>
    </row>
    <row r="199" spans="1:7" x14ac:dyDescent="0.25">
      <c r="A199" s="239" t="s">
        <v>1909</v>
      </c>
      <c r="B199" s="327"/>
      <c r="C199" s="315"/>
      <c r="D199" s="315"/>
      <c r="E199" s="217"/>
      <c r="F199" s="315"/>
      <c r="G199" s="210"/>
    </row>
    <row r="200" spans="1:7" x14ac:dyDescent="0.25">
      <c r="A200" s="239" t="s">
        <v>1910</v>
      </c>
      <c r="B200" s="327"/>
      <c r="C200" s="315"/>
      <c r="D200" s="315"/>
      <c r="E200" s="217"/>
      <c r="F200" s="315"/>
      <c r="G200" s="210"/>
    </row>
    <row r="201" spans="1:7" x14ac:dyDescent="0.25">
      <c r="A201" s="69"/>
      <c r="B201" s="69" t="s">
        <v>633</v>
      </c>
      <c r="C201" s="69" t="s">
        <v>471</v>
      </c>
      <c r="D201" s="69" t="s">
        <v>472</v>
      </c>
      <c r="E201" s="69"/>
      <c r="F201" s="69" t="s">
        <v>439</v>
      </c>
      <c r="G201" s="69"/>
    </row>
    <row r="202" spans="1:7" x14ac:dyDescent="0.25">
      <c r="A202" s="203" t="s">
        <v>1419</v>
      </c>
      <c r="B202" s="203" t="s">
        <v>635</v>
      </c>
      <c r="C202" s="315">
        <v>0</v>
      </c>
      <c r="D202" s="315">
        <v>0</v>
      </c>
      <c r="E202" s="218"/>
      <c r="F202" s="315">
        <v>0</v>
      </c>
      <c r="G202" s="210"/>
    </row>
    <row r="203" spans="1:7" x14ac:dyDescent="0.25">
      <c r="A203" s="203" t="s">
        <v>1911</v>
      </c>
      <c r="B203" s="328"/>
      <c r="C203" s="315"/>
      <c r="D203" s="315"/>
      <c r="E203" s="218"/>
      <c r="F203" s="315"/>
      <c r="G203" s="210"/>
    </row>
    <row r="204" spans="1:7" x14ac:dyDescent="0.25">
      <c r="A204" s="239" t="s">
        <v>1912</v>
      </c>
      <c r="B204" s="328"/>
      <c r="C204" s="315"/>
      <c r="D204" s="315"/>
      <c r="E204" s="218"/>
      <c r="F204" s="315"/>
      <c r="G204" s="210"/>
    </row>
    <row r="205" spans="1:7" x14ac:dyDescent="0.25">
      <c r="A205" s="239" t="s">
        <v>1913</v>
      </c>
      <c r="B205" s="328"/>
      <c r="C205" s="315"/>
      <c r="D205" s="315"/>
      <c r="E205" s="218"/>
      <c r="F205" s="315"/>
      <c r="G205" s="210"/>
    </row>
    <row r="206" spans="1:7" x14ac:dyDescent="0.25">
      <c r="A206" s="239" t="s">
        <v>1914</v>
      </c>
      <c r="B206" s="328"/>
      <c r="C206" s="315"/>
      <c r="D206" s="315"/>
      <c r="E206" s="218"/>
      <c r="F206" s="315"/>
      <c r="G206" s="210"/>
    </row>
    <row r="207" spans="1:7" x14ac:dyDescent="0.25">
      <c r="A207" s="239" t="s">
        <v>1915</v>
      </c>
      <c r="B207" s="308"/>
      <c r="C207" s="308"/>
      <c r="D207" s="308"/>
      <c r="E207" s="210"/>
      <c r="F207" s="308"/>
      <c r="G207" s="210"/>
    </row>
    <row r="208" spans="1:7" x14ac:dyDescent="0.25">
      <c r="A208" s="239" t="s">
        <v>1916</v>
      </c>
      <c r="B208" s="308"/>
      <c r="C208" s="308"/>
      <c r="D208" s="308"/>
      <c r="E208" s="210"/>
      <c r="F208" s="308"/>
      <c r="G208" s="210"/>
    </row>
    <row r="209" spans="1:7" x14ac:dyDescent="0.25">
      <c r="A209" s="239" t="s">
        <v>1917</v>
      </c>
      <c r="B209" s="308"/>
      <c r="C209" s="308"/>
      <c r="D209" s="308"/>
      <c r="E209" s="210"/>
      <c r="F209" s="308"/>
      <c r="G209" s="210"/>
    </row>
    <row r="210" spans="1:7" ht="18.75" x14ac:dyDescent="0.25">
      <c r="A210" s="147"/>
      <c r="B210" s="230" t="s">
        <v>1238</v>
      </c>
      <c r="C210" s="229"/>
      <c r="D210" s="229"/>
      <c r="E210" s="229"/>
      <c r="F210" s="229"/>
      <c r="G210" s="229"/>
    </row>
    <row r="211" spans="1:7" x14ac:dyDescent="0.25">
      <c r="A211" s="69"/>
      <c r="B211" s="69" t="s">
        <v>639</v>
      </c>
      <c r="C211" s="69" t="s">
        <v>640</v>
      </c>
      <c r="D211" s="69" t="s">
        <v>641</v>
      </c>
      <c r="E211" s="69"/>
      <c r="F211" s="69" t="s">
        <v>471</v>
      </c>
      <c r="G211" s="69" t="s">
        <v>642</v>
      </c>
    </row>
    <row r="212" spans="1:7" x14ac:dyDescent="0.25">
      <c r="A212" s="203" t="s">
        <v>1420</v>
      </c>
      <c r="B212" s="210" t="s">
        <v>644</v>
      </c>
      <c r="C212" s="309">
        <f>C239/D239*1000</f>
        <v>5824.4216002854901</v>
      </c>
      <c r="D212" s="203"/>
      <c r="E212" s="212"/>
      <c r="F212" s="213"/>
      <c r="G212" s="213"/>
    </row>
    <row r="213" spans="1:7" x14ac:dyDescent="0.25">
      <c r="A213" s="212"/>
      <c r="B213" s="214"/>
      <c r="C213" s="212"/>
      <c r="D213" s="212"/>
      <c r="E213" s="212"/>
      <c r="F213" s="213"/>
      <c r="G213" s="213"/>
    </row>
    <row r="214" spans="1:7" x14ac:dyDescent="0.25">
      <c r="A214" s="203"/>
      <c r="B214" s="210" t="s">
        <v>645</v>
      </c>
      <c r="C214" s="212"/>
      <c r="D214" s="212"/>
      <c r="E214" s="212"/>
      <c r="F214" s="213"/>
      <c r="G214" s="213"/>
    </row>
    <row r="215" spans="1:7" x14ac:dyDescent="0.25">
      <c r="A215" s="203" t="s">
        <v>1421</v>
      </c>
      <c r="B215" s="308" t="s">
        <v>2387</v>
      </c>
      <c r="C215" s="309">
        <v>2894.0115617300012</v>
      </c>
      <c r="D215" s="316">
        <v>6376</v>
      </c>
      <c r="E215" s="212"/>
      <c r="F215" s="219">
        <f>IF($C$239=0,"",IF(C215="[for completion]","",IF(C215="","",C215/$C$239)))</f>
        <v>4.7923934892018599E-2</v>
      </c>
      <c r="G215" s="219">
        <f>IF($D$239=0,"",IF(D215="[for completion]","",IF(D215="","",D215/$D$239)))</f>
        <v>0.61496913580246915</v>
      </c>
    </row>
    <row r="216" spans="1:7" x14ac:dyDescent="0.25">
      <c r="A216" s="203" t="s">
        <v>1422</v>
      </c>
      <c r="B216" s="308" t="s">
        <v>2388</v>
      </c>
      <c r="C216" s="309">
        <v>5007.7845013999986</v>
      </c>
      <c r="D216" s="316">
        <v>1532</v>
      </c>
      <c r="E216" s="212"/>
      <c r="F216" s="219">
        <f t="shared" ref="F216:F238" si="1">IF($C$239=0,"",IF(C216="[for completion]","",IF(C216="","",C216/$C$239)))</f>
        <v>8.2927359922117555E-2</v>
      </c>
      <c r="G216" s="219">
        <f t="shared" ref="G216:G238" si="2">IF($D$239=0,"",IF(D216="[for completion]","",IF(D216="","",D216/$D$239)))</f>
        <v>0.14776234567901234</v>
      </c>
    </row>
    <row r="217" spans="1:7" x14ac:dyDescent="0.25">
      <c r="A217" s="203" t="s">
        <v>1423</v>
      </c>
      <c r="B217" s="308" t="s">
        <v>2389</v>
      </c>
      <c r="C217" s="309">
        <v>17392.997720159958</v>
      </c>
      <c r="D217" s="316">
        <v>1765</v>
      </c>
      <c r="E217" s="212"/>
      <c r="F217" s="219">
        <f t="shared" si="1"/>
        <v>0.28802265386241033</v>
      </c>
      <c r="G217" s="219">
        <f t="shared" si="2"/>
        <v>0.17023533950617284</v>
      </c>
    </row>
    <row r="218" spans="1:7" x14ac:dyDescent="0.25">
      <c r="A218" s="203" t="s">
        <v>1424</v>
      </c>
      <c r="B218" s="308" t="s">
        <v>2390</v>
      </c>
      <c r="C218" s="309">
        <v>13974.957125840005</v>
      </c>
      <c r="D218" s="316">
        <v>455</v>
      </c>
      <c r="E218" s="212"/>
      <c r="F218" s="219">
        <f t="shared" si="1"/>
        <v>0.23142096053588301</v>
      </c>
      <c r="G218" s="219">
        <f t="shared" si="2"/>
        <v>4.3885030864197531E-2</v>
      </c>
    </row>
    <row r="219" spans="1:7" x14ac:dyDescent="0.25">
      <c r="A219" s="203" t="s">
        <v>1425</v>
      </c>
      <c r="B219" s="308" t="s">
        <v>2390</v>
      </c>
      <c r="C219" s="309">
        <v>12287.5532236</v>
      </c>
      <c r="D219" s="316">
        <v>180</v>
      </c>
      <c r="E219" s="212"/>
      <c r="F219" s="219">
        <f t="shared" si="1"/>
        <v>0.20347807467569423</v>
      </c>
      <c r="G219" s="219">
        <f t="shared" si="2"/>
        <v>1.7361111111111112E-2</v>
      </c>
    </row>
    <row r="220" spans="1:7" x14ac:dyDescent="0.25">
      <c r="A220" s="203" t="s">
        <v>1426</v>
      </c>
      <c r="B220" s="308" t="s">
        <v>2391</v>
      </c>
      <c r="C220" s="309">
        <v>8830.299019029997</v>
      </c>
      <c r="D220" s="316">
        <v>60</v>
      </c>
      <c r="E220" s="212"/>
      <c r="F220" s="219">
        <f t="shared" si="1"/>
        <v>0.14622701611187633</v>
      </c>
      <c r="G220" s="219">
        <f t="shared" si="2"/>
        <v>5.7870370370370367E-3</v>
      </c>
    </row>
    <row r="221" spans="1:7" x14ac:dyDescent="0.25">
      <c r="A221" s="203" t="s">
        <v>1427</v>
      </c>
      <c r="B221" s="308"/>
      <c r="C221" s="309"/>
      <c r="D221" s="316"/>
      <c r="E221" s="212"/>
      <c r="F221" s="219" t="str">
        <f t="shared" si="1"/>
        <v/>
      </c>
      <c r="G221" s="219" t="str">
        <f t="shared" si="2"/>
        <v/>
      </c>
    </row>
    <row r="222" spans="1:7" x14ac:dyDescent="0.25">
      <c r="A222" s="203" t="s">
        <v>1428</v>
      </c>
      <c r="B222" s="308"/>
      <c r="C222" s="309"/>
      <c r="D222" s="316"/>
      <c r="E222" s="212"/>
      <c r="F222" s="219" t="str">
        <f t="shared" si="1"/>
        <v/>
      </c>
      <c r="G222" s="219" t="str">
        <f t="shared" si="2"/>
        <v/>
      </c>
    </row>
    <row r="223" spans="1:7" x14ac:dyDescent="0.25">
      <c r="A223" s="203" t="s">
        <v>1429</v>
      </c>
      <c r="B223" s="308"/>
      <c r="C223" s="309"/>
      <c r="D223" s="316"/>
      <c r="E223" s="212"/>
      <c r="F223" s="219" t="str">
        <f t="shared" si="1"/>
        <v/>
      </c>
      <c r="G223" s="219" t="str">
        <f t="shared" si="2"/>
        <v/>
      </c>
    </row>
    <row r="224" spans="1:7" x14ac:dyDescent="0.25">
      <c r="A224" s="203" t="s">
        <v>1430</v>
      </c>
      <c r="B224" s="308"/>
      <c r="C224" s="309"/>
      <c r="D224" s="316"/>
      <c r="E224" s="210"/>
      <c r="F224" s="219" t="str">
        <f t="shared" si="1"/>
        <v/>
      </c>
      <c r="G224" s="219" t="str">
        <f t="shared" si="2"/>
        <v/>
      </c>
    </row>
    <row r="225" spans="1:7" x14ac:dyDescent="0.25">
      <c r="A225" s="203" t="s">
        <v>1431</v>
      </c>
      <c r="B225" s="308"/>
      <c r="C225" s="309"/>
      <c r="D225" s="316"/>
      <c r="E225" s="210"/>
      <c r="F225" s="219" t="str">
        <f t="shared" si="1"/>
        <v/>
      </c>
      <c r="G225" s="219" t="str">
        <f t="shared" si="2"/>
        <v/>
      </c>
    </row>
    <row r="226" spans="1:7" x14ac:dyDescent="0.25">
      <c r="A226" s="203" t="s">
        <v>1432</v>
      </c>
      <c r="B226" s="308"/>
      <c r="C226" s="309"/>
      <c r="D226" s="316"/>
      <c r="E226" s="210"/>
      <c r="F226" s="219" t="str">
        <f t="shared" si="1"/>
        <v/>
      </c>
      <c r="G226" s="219" t="str">
        <f t="shared" si="2"/>
        <v/>
      </c>
    </row>
    <row r="227" spans="1:7" x14ac:dyDescent="0.25">
      <c r="A227" s="203" t="s">
        <v>1433</v>
      </c>
      <c r="B227" s="308"/>
      <c r="C227" s="309"/>
      <c r="D227" s="316"/>
      <c r="E227" s="210"/>
      <c r="F227" s="219" t="str">
        <f t="shared" si="1"/>
        <v/>
      </c>
      <c r="G227" s="219" t="str">
        <f t="shared" si="2"/>
        <v/>
      </c>
    </row>
    <row r="228" spans="1:7" x14ac:dyDescent="0.25">
      <c r="A228" s="203" t="s">
        <v>1434</v>
      </c>
      <c r="B228" s="308"/>
      <c r="C228" s="309"/>
      <c r="D228" s="316"/>
      <c r="E228" s="210"/>
      <c r="F228" s="219" t="str">
        <f t="shared" si="1"/>
        <v/>
      </c>
      <c r="G228" s="219" t="str">
        <f t="shared" si="2"/>
        <v/>
      </c>
    </row>
    <row r="229" spans="1:7" x14ac:dyDescent="0.25">
      <c r="A229" s="203" t="s">
        <v>1435</v>
      </c>
      <c r="B229" s="308"/>
      <c r="C229" s="309"/>
      <c r="D229" s="316"/>
      <c r="E229" s="210"/>
      <c r="F229" s="219" t="str">
        <f t="shared" si="1"/>
        <v/>
      </c>
      <c r="G229" s="219" t="str">
        <f t="shared" si="2"/>
        <v/>
      </c>
    </row>
    <row r="230" spans="1:7" x14ac:dyDescent="0.25">
      <c r="A230" s="203" t="s">
        <v>1436</v>
      </c>
      <c r="B230" s="308"/>
      <c r="C230" s="309"/>
      <c r="D230" s="316"/>
      <c r="E230" s="203"/>
      <c r="F230" s="219" t="str">
        <f t="shared" si="1"/>
        <v/>
      </c>
      <c r="G230" s="219" t="str">
        <f t="shared" si="2"/>
        <v/>
      </c>
    </row>
    <row r="231" spans="1:7" x14ac:dyDescent="0.25">
      <c r="A231" s="203" t="s">
        <v>1437</v>
      </c>
      <c r="B231" s="308"/>
      <c r="C231" s="309"/>
      <c r="D231" s="316"/>
      <c r="E231" s="206"/>
      <c r="F231" s="219" t="str">
        <f t="shared" si="1"/>
        <v/>
      </c>
      <c r="G231" s="219" t="str">
        <f t="shared" si="2"/>
        <v/>
      </c>
    </row>
    <row r="232" spans="1:7" x14ac:dyDescent="0.25">
      <c r="A232" s="203" t="s">
        <v>1438</v>
      </c>
      <c r="B232" s="308"/>
      <c r="C232" s="309"/>
      <c r="D232" s="316"/>
      <c r="E232" s="206"/>
      <c r="F232" s="219" t="str">
        <f t="shared" si="1"/>
        <v/>
      </c>
      <c r="G232" s="219" t="str">
        <f t="shared" si="2"/>
        <v/>
      </c>
    </row>
    <row r="233" spans="1:7" x14ac:dyDescent="0.25">
      <c r="A233" s="203" t="s">
        <v>1439</v>
      </c>
      <c r="B233" s="308"/>
      <c r="C233" s="309"/>
      <c r="D233" s="316"/>
      <c r="E233" s="206"/>
      <c r="F233" s="219" t="str">
        <f t="shared" si="1"/>
        <v/>
      </c>
      <c r="G233" s="219" t="str">
        <f t="shared" si="2"/>
        <v/>
      </c>
    </row>
    <row r="234" spans="1:7" x14ac:dyDescent="0.25">
      <c r="A234" s="203" t="s">
        <v>1440</v>
      </c>
      <c r="B234" s="308"/>
      <c r="C234" s="309"/>
      <c r="D234" s="316"/>
      <c r="E234" s="206"/>
      <c r="F234" s="219" t="str">
        <f t="shared" si="1"/>
        <v/>
      </c>
      <c r="G234" s="219" t="str">
        <f t="shared" si="2"/>
        <v/>
      </c>
    </row>
    <row r="235" spans="1:7" x14ac:dyDescent="0.25">
      <c r="A235" s="203" t="s">
        <v>1441</v>
      </c>
      <c r="B235" s="308"/>
      <c r="C235" s="309"/>
      <c r="D235" s="316"/>
      <c r="E235" s="206"/>
      <c r="F235" s="219" t="str">
        <f t="shared" si="1"/>
        <v/>
      </c>
      <c r="G235" s="219" t="str">
        <f t="shared" si="2"/>
        <v/>
      </c>
    </row>
    <row r="236" spans="1:7" x14ac:dyDescent="0.25">
      <c r="A236" s="203" t="s">
        <v>1442</v>
      </c>
      <c r="B236" s="308"/>
      <c r="C236" s="309"/>
      <c r="D236" s="316"/>
      <c r="E236" s="206"/>
      <c r="F236" s="219" t="str">
        <f t="shared" si="1"/>
        <v/>
      </c>
      <c r="G236" s="219" t="str">
        <f t="shared" si="2"/>
        <v/>
      </c>
    </row>
    <row r="237" spans="1:7" x14ac:dyDescent="0.25">
      <c r="A237" s="203" t="s">
        <v>1443</v>
      </c>
      <c r="B237" s="308"/>
      <c r="C237" s="309"/>
      <c r="D237" s="316"/>
      <c r="E237" s="206"/>
      <c r="F237" s="219" t="str">
        <f t="shared" si="1"/>
        <v/>
      </c>
      <c r="G237" s="219" t="str">
        <f t="shared" si="2"/>
        <v/>
      </c>
    </row>
    <row r="238" spans="1:7" x14ac:dyDescent="0.25">
      <c r="A238" s="203" t="s">
        <v>1444</v>
      </c>
      <c r="B238" s="308"/>
      <c r="C238" s="309"/>
      <c r="D238" s="316"/>
      <c r="E238" s="206"/>
      <c r="F238" s="219" t="str">
        <f t="shared" si="1"/>
        <v/>
      </c>
      <c r="G238" s="219" t="str">
        <f t="shared" si="2"/>
        <v/>
      </c>
    </row>
    <row r="239" spans="1:7" x14ac:dyDescent="0.25">
      <c r="A239" s="203" t="s">
        <v>1445</v>
      </c>
      <c r="B239" s="215" t="s">
        <v>130</v>
      </c>
      <c r="C239" s="225">
        <f>SUM(C215:C238)</f>
        <v>60387.603151759955</v>
      </c>
      <c r="D239" s="223">
        <f>SUM(D215:D238)</f>
        <v>10368</v>
      </c>
      <c r="E239" s="206"/>
      <c r="F239" s="224">
        <f>SUM(F215:F238)</f>
        <v>1</v>
      </c>
      <c r="G239" s="224">
        <f>SUM(G215:G238)</f>
        <v>1</v>
      </c>
    </row>
    <row r="240" spans="1:7" x14ac:dyDescent="0.25">
      <c r="A240" s="69"/>
      <c r="B240" s="69" t="s">
        <v>671</v>
      </c>
      <c r="C240" s="69" t="s">
        <v>640</v>
      </c>
      <c r="D240" s="69" t="s">
        <v>641</v>
      </c>
      <c r="E240" s="69"/>
      <c r="F240" s="69" t="s">
        <v>471</v>
      </c>
      <c r="G240" s="69" t="s">
        <v>642</v>
      </c>
    </row>
    <row r="241" spans="1:7" x14ac:dyDescent="0.25">
      <c r="A241" s="203" t="s">
        <v>1446</v>
      </c>
      <c r="B241" s="203" t="s">
        <v>673</v>
      </c>
      <c r="C241" s="315" t="s">
        <v>808</v>
      </c>
      <c r="D241" s="203"/>
      <c r="E241" s="203"/>
      <c r="F241" s="221"/>
      <c r="G241" s="221"/>
    </row>
    <row r="242" spans="1:7" x14ac:dyDescent="0.25">
      <c r="A242" s="203"/>
      <c r="B242" s="203"/>
      <c r="C242" s="203"/>
      <c r="D242" s="203"/>
      <c r="E242" s="203"/>
      <c r="F242" s="221"/>
      <c r="G242" s="221"/>
    </row>
    <row r="243" spans="1:7" x14ac:dyDescent="0.25">
      <c r="A243" s="203"/>
      <c r="B243" s="210" t="s">
        <v>674</v>
      </c>
      <c r="C243" s="203"/>
      <c r="D243" s="203"/>
      <c r="E243" s="203"/>
      <c r="F243" s="221"/>
      <c r="G243" s="221"/>
    </row>
    <row r="244" spans="1:7" x14ac:dyDescent="0.25">
      <c r="A244" s="203" t="s">
        <v>1447</v>
      </c>
      <c r="B244" s="203" t="s">
        <v>676</v>
      </c>
      <c r="C244" s="315" t="s">
        <v>808</v>
      </c>
      <c r="D244" s="315" t="s">
        <v>808</v>
      </c>
      <c r="E244" s="203"/>
      <c r="F244" s="219" t="str">
        <f>IF($C$252=0,"",IF(C244="[for completion]","",IF(C244="","",C244/$C$252)))</f>
        <v/>
      </c>
      <c r="G244" s="219" t="str">
        <f>IF($D$252=0,"",IF(D244="[for completion]","",IF(D244="","",D244/$D$252)))</f>
        <v/>
      </c>
    </row>
    <row r="245" spans="1:7" x14ac:dyDescent="0.25">
      <c r="A245" s="203" t="s">
        <v>1448</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25">
      <c r="A246" s="203" t="s">
        <v>1449</v>
      </c>
      <c r="B246" s="203" t="s">
        <v>680</v>
      </c>
      <c r="C246" s="315" t="s">
        <v>808</v>
      </c>
      <c r="D246" s="315" t="s">
        <v>808</v>
      </c>
      <c r="E246" s="203"/>
      <c r="F246" s="219" t="str">
        <f t="shared" si="3"/>
        <v/>
      </c>
      <c r="G246" s="219" t="str">
        <f t="shared" si="4"/>
        <v/>
      </c>
    </row>
    <row r="247" spans="1:7" x14ac:dyDescent="0.25">
      <c r="A247" s="203" t="s">
        <v>1450</v>
      </c>
      <c r="B247" s="203" t="s">
        <v>682</v>
      </c>
      <c r="C247" s="315" t="s">
        <v>808</v>
      </c>
      <c r="D247" s="315" t="s">
        <v>808</v>
      </c>
      <c r="E247" s="203"/>
      <c r="F247" s="219" t="str">
        <f t="shared" si="3"/>
        <v/>
      </c>
      <c r="G247" s="219" t="str">
        <f t="shared" si="4"/>
        <v/>
      </c>
    </row>
    <row r="248" spans="1:7" x14ac:dyDescent="0.25">
      <c r="A248" s="203" t="s">
        <v>1451</v>
      </c>
      <c r="B248" s="203" t="s">
        <v>684</v>
      </c>
      <c r="C248" s="315" t="s">
        <v>808</v>
      </c>
      <c r="D248" s="315" t="s">
        <v>808</v>
      </c>
      <c r="E248" s="203"/>
      <c r="F248" s="219" t="str">
        <f>IF($C$252=0,"",IF(C248="[for completion]","",IF(C248="","",C248/$C$252)))</f>
        <v/>
      </c>
      <c r="G248" s="219" t="str">
        <f t="shared" si="4"/>
        <v/>
      </c>
    </row>
    <row r="249" spans="1:7" x14ac:dyDescent="0.25">
      <c r="A249" s="203" t="s">
        <v>1452</v>
      </c>
      <c r="B249" s="203" t="s">
        <v>686</v>
      </c>
      <c r="C249" s="315" t="s">
        <v>808</v>
      </c>
      <c r="D249" s="315" t="s">
        <v>808</v>
      </c>
      <c r="E249" s="203"/>
      <c r="F249" s="219" t="str">
        <f t="shared" si="3"/>
        <v/>
      </c>
      <c r="G249" s="219" t="str">
        <f t="shared" si="4"/>
        <v/>
      </c>
    </row>
    <row r="250" spans="1:7" x14ac:dyDescent="0.25">
      <c r="A250" s="203" t="s">
        <v>1453</v>
      </c>
      <c r="B250" s="203" t="s">
        <v>688</v>
      </c>
      <c r="C250" s="315" t="s">
        <v>808</v>
      </c>
      <c r="D250" s="315" t="s">
        <v>808</v>
      </c>
      <c r="E250" s="203"/>
      <c r="F250" s="219" t="str">
        <f t="shared" si="3"/>
        <v/>
      </c>
      <c r="G250" s="219" t="str">
        <f t="shared" si="4"/>
        <v/>
      </c>
    </row>
    <row r="251" spans="1:7" x14ac:dyDescent="0.25">
      <c r="A251" s="203" t="s">
        <v>1454</v>
      </c>
      <c r="B251" s="203" t="s">
        <v>690</v>
      </c>
      <c r="C251" s="315" t="s">
        <v>808</v>
      </c>
      <c r="D251" s="315" t="s">
        <v>808</v>
      </c>
      <c r="E251" s="203"/>
      <c r="F251" s="219" t="str">
        <f t="shared" si="3"/>
        <v/>
      </c>
      <c r="G251" s="219" t="str">
        <f t="shared" si="4"/>
        <v/>
      </c>
    </row>
    <row r="252" spans="1:7" x14ac:dyDescent="0.25">
      <c r="A252" s="203" t="s">
        <v>1455</v>
      </c>
      <c r="B252" s="215" t="s">
        <v>130</v>
      </c>
      <c r="C252" s="220">
        <f>SUM(C244:C251)</f>
        <v>0</v>
      </c>
      <c r="D252" s="222">
        <f>SUM(D244:D251)</f>
        <v>0</v>
      </c>
      <c r="E252" s="203"/>
      <c r="F252" s="224">
        <f>SUM(F241:F251)</f>
        <v>0</v>
      </c>
      <c r="G252" s="224">
        <f>SUM(G241:G251)</f>
        <v>0</v>
      </c>
    </row>
    <row r="253" spans="1:7" x14ac:dyDescent="0.25">
      <c r="A253" s="203" t="s">
        <v>1456</v>
      </c>
      <c r="B253" s="207" t="s">
        <v>693</v>
      </c>
      <c r="C253" s="309"/>
      <c r="D253" s="316"/>
      <c r="E253" s="203"/>
      <c r="F253" s="219" t="s">
        <v>1259</v>
      </c>
      <c r="G253" s="219" t="s">
        <v>1259</v>
      </c>
    </row>
    <row r="254" spans="1:7" x14ac:dyDescent="0.25">
      <c r="A254" s="203" t="s">
        <v>1457</v>
      </c>
      <c r="B254" s="207" t="s">
        <v>695</v>
      </c>
      <c r="C254" s="309"/>
      <c r="D254" s="316"/>
      <c r="E254" s="203"/>
      <c r="F254" s="219" t="s">
        <v>1259</v>
      </c>
      <c r="G254" s="219" t="s">
        <v>1259</v>
      </c>
    </row>
    <row r="255" spans="1:7" x14ac:dyDescent="0.25">
      <c r="A255" s="203" t="s">
        <v>1458</v>
      </c>
      <c r="B255" s="207" t="s">
        <v>697</v>
      </c>
      <c r="C255" s="309"/>
      <c r="D255" s="316"/>
      <c r="E255" s="203"/>
      <c r="F255" s="219" t="s">
        <v>1259</v>
      </c>
      <c r="G255" s="219" t="s">
        <v>1259</v>
      </c>
    </row>
    <row r="256" spans="1:7" x14ac:dyDescent="0.25">
      <c r="A256" s="203" t="s">
        <v>1459</v>
      </c>
      <c r="B256" s="207" t="s">
        <v>699</v>
      </c>
      <c r="C256" s="309"/>
      <c r="D256" s="316"/>
      <c r="E256" s="203"/>
      <c r="F256" s="219" t="s">
        <v>1259</v>
      </c>
      <c r="G256" s="219" t="s">
        <v>1259</v>
      </c>
    </row>
    <row r="257" spans="1:7" x14ac:dyDescent="0.25">
      <c r="A257" s="203" t="s">
        <v>1460</v>
      </c>
      <c r="B257" s="207" t="s">
        <v>701</v>
      </c>
      <c r="C257" s="309"/>
      <c r="D257" s="316"/>
      <c r="E257" s="203"/>
      <c r="F257" s="219" t="s">
        <v>1259</v>
      </c>
      <c r="G257" s="219" t="s">
        <v>1259</v>
      </c>
    </row>
    <row r="258" spans="1:7" x14ac:dyDescent="0.25">
      <c r="A258" s="203" t="s">
        <v>1461</v>
      </c>
      <c r="B258" s="207" t="s">
        <v>703</v>
      </c>
      <c r="C258" s="309"/>
      <c r="D258" s="316"/>
      <c r="E258" s="203"/>
      <c r="F258" s="219" t="s">
        <v>1259</v>
      </c>
      <c r="G258" s="219" t="s">
        <v>1259</v>
      </c>
    </row>
    <row r="259" spans="1:7" x14ac:dyDescent="0.25">
      <c r="A259" s="203" t="s">
        <v>1462</v>
      </c>
      <c r="B259" s="207"/>
      <c r="C259" s="203"/>
      <c r="D259" s="203"/>
      <c r="E259" s="203"/>
      <c r="F259" s="219"/>
      <c r="G259" s="219"/>
    </row>
    <row r="260" spans="1:7" x14ac:dyDescent="0.25">
      <c r="A260" s="203" t="s">
        <v>1463</v>
      </c>
      <c r="B260" s="207"/>
      <c r="C260" s="203"/>
      <c r="D260" s="203"/>
      <c r="E260" s="203"/>
      <c r="F260" s="219"/>
      <c r="G260" s="219"/>
    </row>
    <row r="261" spans="1:7" x14ac:dyDescent="0.25">
      <c r="A261" s="203" t="s">
        <v>1464</v>
      </c>
      <c r="B261" s="207"/>
      <c r="C261" s="203"/>
      <c r="D261" s="203"/>
      <c r="E261" s="203"/>
      <c r="F261" s="219"/>
      <c r="G261" s="219"/>
    </row>
    <row r="262" spans="1:7" x14ac:dyDescent="0.25">
      <c r="A262" s="69"/>
      <c r="B262" s="69" t="s">
        <v>707</v>
      </c>
      <c r="C262" s="69" t="s">
        <v>640</v>
      </c>
      <c r="D262" s="69" t="s">
        <v>641</v>
      </c>
      <c r="E262" s="69"/>
      <c r="F262" s="69" t="s">
        <v>471</v>
      </c>
      <c r="G262" s="69" t="s">
        <v>642</v>
      </c>
    </row>
    <row r="263" spans="1:7" x14ac:dyDescent="0.25">
      <c r="A263" s="203" t="s">
        <v>1465</v>
      </c>
      <c r="B263" s="203" t="s">
        <v>673</v>
      </c>
      <c r="C263" s="315">
        <v>0.44638902415756965</v>
      </c>
      <c r="D263" s="203"/>
      <c r="E263" s="203"/>
      <c r="F263" s="221"/>
      <c r="G263" s="221"/>
    </row>
    <row r="264" spans="1:7" x14ac:dyDescent="0.25">
      <c r="A264" s="203"/>
      <c r="B264" s="203"/>
      <c r="C264" s="203"/>
      <c r="D264" s="203"/>
      <c r="E264" s="203"/>
      <c r="F264" s="221"/>
      <c r="G264" s="221"/>
    </row>
    <row r="265" spans="1:7" x14ac:dyDescent="0.25">
      <c r="A265" s="203"/>
      <c r="B265" s="210" t="s">
        <v>674</v>
      </c>
      <c r="C265" s="203"/>
      <c r="D265" s="203"/>
      <c r="E265" s="203"/>
      <c r="F265" s="221"/>
      <c r="G265" s="221"/>
    </row>
    <row r="266" spans="1:7" x14ac:dyDescent="0.25">
      <c r="A266" s="203" t="s">
        <v>1466</v>
      </c>
      <c r="B266" s="203" t="s">
        <v>676</v>
      </c>
      <c r="C266" s="309">
        <v>58027.576696818222</v>
      </c>
      <c r="D266" s="315" t="s">
        <v>808</v>
      </c>
      <c r="E266" s="203"/>
      <c r="F266" s="219">
        <f>IF($C$274=0,"",IF(C266="[for completion]","",IF(C266="","",C266/$C$274)))</f>
        <v>0.96091869304679545</v>
      </c>
      <c r="G266" s="219" t="str">
        <f>IF($D$274=0,"",IF(D266="[for completion]","",IF(D266="","",D266/$D$274)))</f>
        <v/>
      </c>
    </row>
    <row r="267" spans="1:7" x14ac:dyDescent="0.25">
      <c r="A267" s="203" t="s">
        <v>1467</v>
      </c>
      <c r="B267" s="203" t="s">
        <v>678</v>
      </c>
      <c r="C267" s="309">
        <v>1117.5353324403013</v>
      </c>
      <c r="D267" s="315" t="s">
        <v>808</v>
      </c>
      <c r="E267" s="203"/>
      <c r="F267" s="219">
        <f t="shared" ref="F267:F273" si="5">IF($C$274=0,"",IF(C267="[for completion]","",IF(C267="","",C267/$C$274)))</f>
        <v>1.8506038890661318E-2</v>
      </c>
      <c r="G267" s="219" t="str">
        <f t="shared" ref="G267:G273" si="6">IF($D$274=0,"",IF(D267="[for completion]","",IF(D267="","",D267/$D$274)))</f>
        <v/>
      </c>
    </row>
    <row r="268" spans="1:7" x14ac:dyDescent="0.25">
      <c r="A268" s="203" t="s">
        <v>1468</v>
      </c>
      <c r="B268" s="203" t="s">
        <v>680</v>
      </c>
      <c r="C268" s="309">
        <v>881.30920407186625</v>
      </c>
      <c r="D268" s="315" t="s">
        <v>808</v>
      </c>
      <c r="E268" s="203"/>
      <c r="F268" s="219">
        <f t="shared" si="5"/>
        <v>1.4594207388179365E-2</v>
      </c>
      <c r="G268" s="219" t="str">
        <f t="shared" si="6"/>
        <v/>
      </c>
    </row>
    <row r="269" spans="1:7" x14ac:dyDescent="0.25">
      <c r="A269" s="203" t="s">
        <v>1469</v>
      </c>
      <c r="B269" s="203" t="s">
        <v>682</v>
      </c>
      <c r="C269" s="309">
        <v>232.13269204351874</v>
      </c>
      <c r="D269" s="315" t="s">
        <v>808</v>
      </c>
      <c r="E269" s="203"/>
      <c r="F269" s="219">
        <f t="shared" si="5"/>
        <v>3.8440454650956186E-3</v>
      </c>
      <c r="G269" s="219" t="str">
        <f t="shared" si="6"/>
        <v/>
      </c>
    </row>
    <row r="270" spans="1:7" x14ac:dyDescent="0.25">
      <c r="A270" s="203" t="s">
        <v>1470</v>
      </c>
      <c r="B270" s="203" t="s">
        <v>684</v>
      </c>
      <c r="C270" s="309">
        <v>100.44826396241064</v>
      </c>
      <c r="D270" s="315" t="s">
        <v>808</v>
      </c>
      <c r="E270" s="203"/>
      <c r="F270" s="219">
        <f t="shared" si="5"/>
        <v>1.6633921321562216E-3</v>
      </c>
      <c r="G270" s="219" t="str">
        <f t="shared" si="6"/>
        <v/>
      </c>
    </row>
    <row r="271" spans="1:7" x14ac:dyDescent="0.25">
      <c r="A271" s="203" t="s">
        <v>1471</v>
      </c>
      <c r="B271" s="203" t="s">
        <v>686</v>
      </c>
      <c r="C271" s="309">
        <v>13.434690485280493</v>
      </c>
      <c r="D271" s="315" t="s">
        <v>808</v>
      </c>
      <c r="E271" s="203"/>
      <c r="F271" s="219">
        <f t="shared" si="5"/>
        <v>2.2247431234383793E-4</v>
      </c>
      <c r="G271" s="219" t="str">
        <f t="shared" si="6"/>
        <v/>
      </c>
    </row>
    <row r="272" spans="1:7" x14ac:dyDescent="0.25">
      <c r="A272" s="203" t="s">
        <v>1472</v>
      </c>
      <c r="B272" s="203" t="s">
        <v>688</v>
      </c>
      <c r="C272" s="309">
        <v>3.4665633211011202</v>
      </c>
      <c r="D272" s="315" t="s">
        <v>808</v>
      </c>
      <c r="E272" s="203"/>
      <c r="F272" s="219">
        <f t="shared" si="5"/>
        <v>5.7405214649590864E-5</v>
      </c>
      <c r="G272" s="219" t="str">
        <f t="shared" si="6"/>
        <v/>
      </c>
    </row>
    <row r="273" spans="1:7" x14ac:dyDescent="0.25">
      <c r="A273" s="203" t="s">
        <v>1473</v>
      </c>
      <c r="B273" s="203" t="s">
        <v>690</v>
      </c>
      <c r="C273" s="309">
        <v>11.699708617775556</v>
      </c>
      <c r="D273" s="315" t="s">
        <v>808</v>
      </c>
      <c r="E273" s="203"/>
      <c r="F273" s="219">
        <f t="shared" si="5"/>
        <v>1.9374355011860534E-4</v>
      </c>
      <c r="G273" s="219" t="str">
        <f t="shared" si="6"/>
        <v/>
      </c>
    </row>
    <row r="274" spans="1:7" x14ac:dyDescent="0.25">
      <c r="A274" s="203" t="s">
        <v>1474</v>
      </c>
      <c r="B274" s="215" t="s">
        <v>130</v>
      </c>
      <c r="C274" s="220">
        <f>SUM(C266:C273)</f>
        <v>60387.603151760479</v>
      </c>
      <c r="D274" s="222">
        <f>SUM(D266:D273)</f>
        <v>0</v>
      </c>
      <c r="E274" s="203"/>
      <c r="F274" s="224">
        <f>SUM(F266:F273)</f>
        <v>1</v>
      </c>
      <c r="G274" s="224">
        <f>SUM(G266:G273)</f>
        <v>0</v>
      </c>
    </row>
    <row r="275" spans="1:7" x14ac:dyDescent="0.25">
      <c r="A275" s="203" t="s">
        <v>1475</v>
      </c>
      <c r="B275" s="207" t="s">
        <v>693</v>
      </c>
      <c r="C275" s="309"/>
      <c r="D275" s="316"/>
      <c r="E275" s="203"/>
      <c r="F275" s="219" t="s">
        <v>1259</v>
      </c>
      <c r="G275" s="219" t="s">
        <v>1259</v>
      </c>
    </row>
    <row r="276" spans="1:7" x14ac:dyDescent="0.25">
      <c r="A276" s="203" t="s">
        <v>1476</v>
      </c>
      <c r="B276" s="207" t="s">
        <v>695</v>
      </c>
      <c r="C276" s="309"/>
      <c r="D276" s="316"/>
      <c r="E276" s="203"/>
      <c r="F276" s="219" t="s">
        <v>1259</v>
      </c>
      <c r="G276" s="219" t="s">
        <v>1259</v>
      </c>
    </row>
    <row r="277" spans="1:7" x14ac:dyDescent="0.25">
      <c r="A277" s="203" t="s">
        <v>1477</v>
      </c>
      <c r="B277" s="207" t="s">
        <v>697</v>
      </c>
      <c r="C277" s="309"/>
      <c r="D277" s="316"/>
      <c r="E277" s="203"/>
      <c r="F277" s="219" t="s">
        <v>1259</v>
      </c>
      <c r="G277" s="219" t="s">
        <v>1259</v>
      </c>
    </row>
    <row r="278" spans="1:7" x14ac:dyDescent="0.25">
      <c r="A278" s="203" t="s">
        <v>1478</v>
      </c>
      <c r="B278" s="207" t="s">
        <v>699</v>
      </c>
      <c r="C278" s="309"/>
      <c r="D278" s="316"/>
      <c r="E278" s="203"/>
      <c r="F278" s="219" t="s">
        <v>1259</v>
      </c>
      <c r="G278" s="219" t="s">
        <v>1259</v>
      </c>
    </row>
    <row r="279" spans="1:7" x14ac:dyDescent="0.25">
      <c r="A279" s="203" t="s">
        <v>1479</v>
      </c>
      <c r="B279" s="207" t="s">
        <v>701</v>
      </c>
      <c r="C279" s="309"/>
      <c r="D279" s="316"/>
      <c r="E279" s="203"/>
      <c r="F279" s="219" t="s">
        <v>1259</v>
      </c>
      <c r="G279" s="219" t="s">
        <v>1259</v>
      </c>
    </row>
    <row r="280" spans="1:7" x14ac:dyDescent="0.25">
      <c r="A280" s="203" t="s">
        <v>1480</v>
      </c>
      <c r="B280" s="207" t="s">
        <v>703</v>
      </c>
      <c r="C280" s="309"/>
      <c r="D280" s="316"/>
      <c r="E280" s="203"/>
      <c r="F280" s="219" t="s">
        <v>1259</v>
      </c>
      <c r="G280" s="219" t="s">
        <v>1259</v>
      </c>
    </row>
    <row r="281" spans="1:7" x14ac:dyDescent="0.25">
      <c r="A281" s="203" t="s">
        <v>1481</v>
      </c>
      <c r="B281" s="207"/>
      <c r="C281" s="203"/>
      <c r="D281" s="203"/>
      <c r="E281" s="203"/>
      <c r="F281" s="204"/>
      <c r="G281" s="204"/>
    </row>
    <row r="282" spans="1:7" x14ac:dyDescent="0.25">
      <c r="A282" s="203" t="s">
        <v>1482</v>
      </c>
      <c r="B282" s="207"/>
      <c r="C282" s="203"/>
      <c r="D282" s="203"/>
      <c r="E282" s="203"/>
      <c r="F282" s="204"/>
      <c r="G282" s="204"/>
    </row>
    <row r="283" spans="1:7" x14ac:dyDescent="0.25">
      <c r="A283" s="203" t="s">
        <v>1483</v>
      </c>
      <c r="B283" s="207"/>
      <c r="C283" s="203"/>
      <c r="D283" s="203"/>
      <c r="E283" s="203"/>
      <c r="F283" s="204"/>
      <c r="G283" s="204"/>
    </row>
    <row r="284" spans="1:7" x14ac:dyDescent="0.25">
      <c r="A284" s="69"/>
      <c r="B284" s="69" t="s">
        <v>727</v>
      </c>
      <c r="C284" s="69" t="s">
        <v>471</v>
      </c>
      <c r="D284" s="69"/>
      <c r="E284" s="69"/>
      <c r="F284" s="69"/>
      <c r="G284" s="69"/>
    </row>
    <row r="285" spans="1:7" x14ac:dyDescent="0.25">
      <c r="A285" s="203" t="s">
        <v>1484</v>
      </c>
      <c r="B285" s="203" t="s">
        <v>729</v>
      </c>
      <c r="C285" s="315">
        <v>9.0022486707051134E-4</v>
      </c>
      <c r="D285" s="203"/>
      <c r="E285" s="206"/>
      <c r="F285" s="206"/>
      <c r="G285" s="206"/>
    </row>
    <row r="286" spans="1:7" x14ac:dyDescent="0.25">
      <c r="A286" s="203" t="s">
        <v>1485</v>
      </c>
      <c r="B286" s="203" t="s">
        <v>731</v>
      </c>
      <c r="C286" s="315"/>
      <c r="D286" s="203"/>
      <c r="E286" s="206"/>
      <c r="F286" s="206"/>
      <c r="G286" s="201"/>
    </row>
    <row r="287" spans="1:7" x14ac:dyDescent="0.25">
      <c r="A287" s="203" t="s">
        <v>1486</v>
      </c>
      <c r="B287" s="239" t="s">
        <v>733</v>
      </c>
      <c r="C287" s="315"/>
      <c r="D287" s="203"/>
      <c r="E287" s="206"/>
      <c r="F287" s="206"/>
      <c r="G287" s="201"/>
    </row>
    <row r="288" spans="1:7" s="233" customFormat="1" x14ac:dyDescent="0.25">
      <c r="A288" s="239" t="s">
        <v>1487</v>
      </c>
      <c r="B288" s="239" t="s">
        <v>1819</v>
      </c>
      <c r="C288" s="315">
        <v>0.99609278270116086</v>
      </c>
      <c r="D288" s="239"/>
      <c r="E288" s="206"/>
      <c r="F288" s="206"/>
      <c r="G288" s="237"/>
    </row>
    <row r="289" spans="1:7" x14ac:dyDescent="0.25">
      <c r="A289" s="239" t="s">
        <v>1488</v>
      </c>
      <c r="B289" s="210" t="s">
        <v>983</v>
      </c>
      <c r="C289" s="315"/>
      <c r="D289" s="212"/>
      <c r="E289" s="212"/>
      <c r="F289" s="213"/>
      <c r="G289" s="213"/>
    </row>
    <row r="290" spans="1:7" x14ac:dyDescent="0.25">
      <c r="A290" s="239" t="s">
        <v>1820</v>
      </c>
      <c r="B290" s="203" t="s">
        <v>128</v>
      </c>
      <c r="C290" s="315">
        <f>C291+C295</f>
        <v>3.0069924317687935E-3</v>
      </c>
      <c r="D290" s="203"/>
      <c r="E290" s="206"/>
      <c r="F290" s="206"/>
      <c r="G290" s="201"/>
    </row>
    <row r="291" spans="1:7" x14ac:dyDescent="0.25">
      <c r="A291" s="203" t="s">
        <v>1489</v>
      </c>
      <c r="B291" s="207" t="s">
        <v>737</v>
      </c>
      <c r="C291" s="317">
        <v>1.2094966166556846E-4</v>
      </c>
      <c r="D291" s="203"/>
      <c r="E291" s="206"/>
      <c r="F291" s="206"/>
      <c r="G291" s="201"/>
    </row>
    <row r="292" spans="1:7" x14ac:dyDescent="0.25">
      <c r="A292" s="239" t="s">
        <v>1490</v>
      </c>
      <c r="B292" s="207" t="s">
        <v>739</v>
      </c>
      <c r="C292" s="315"/>
      <c r="D292" s="203"/>
      <c r="E292" s="206"/>
      <c r="F292" s="206"/>
      <c r="G292" s="201"/>
    </row>
    <row r="293" spans="1:7" x14ac:dyDescent="0.25">
      <c r="A293" s="239" t="s">
        <v>1491</v>
      </c>
      <c r="B293" s="207" t="s">
        <v>741</v>
      </c>
      <c r="C293" s="315"/>
      <c r="D293" s="203"/>
      <c r="E293" s="206"/>
      <c r="F293" s="206"/>
      <c r="G293" s="201"/>
    </row>
    <row r="294" spans="1:7" x14ac:dyDescent="0.25">
      <c r="A294" s="239" t="s">
        <v>1492</v>
      </c>
      <c r="B294" s="207" t="s">
        <v>743</v>
      </c>
      <c r="C294" s="315"/>
      <c r="D294" s="203"/>
      <c r="E294" s="206"/>
      <c r="F294" s="206"/>
      <c r="G294" s="201"/>
    </row>
    <row r="295" spans="1:7" x14ac:dyDescent="0.25">
      <c r="A295" s="239" t="s">
        <v>1493</v>
      </c>
      <c r="B295" s="311" t="s">
        <v>2392</v>
      </c>
      <c r="C295" s="315">
        <v>2.8860427701032248E-3</v>
      </c>
      <c r="D295" s="203"/>
      <c r="E295" s="206"/>
      <c r="F295" s="206"/>
      <c r="G295" s="201"/>
    </row>
    <row r="296" spans="1:7" x14ac:dyDescent="0.25">
      <c r="A296" s="239" t="s">
        <v>1494</v>
      </c>
      <c r="B296" s="311" t="s">
        <v>132</v>
      </c>
      <c r="C296" s="315"/>
      <c r="D296" s="203"/>
      <c r="E296" s="206"/>
      <c r="F296" s="206"/>
      <c r="G296" s="201"/>
    </row>
    <row r="297" spans="1:7" x14ac:dyDescent="0.25">
      <c r="A297" s="239" t="s">
        <v>1495</v>
      </c>
      <c r="B297" s="311" t="s">
        <v>132</v>
      </c>
      <c r="C297" s="315"/>
      <c r="D297" s="203"/>
      <c r="E297" s="206"/>
      <c r="F297" s="206"/>
      <c r="G297" s="201"/>
    </row>
    <row r="298" spans="1:7" x14ac:dyDescent="0.25">
      <c r="A298" s="239" t="s">
        <v>1496</v>
      </c>
      <c r="B298" s="311" t="s">
        <v>132</v>
      </c>
      <c r="C298" s="315"/>
      <c r="D298" s="203"/>
      <c r="E298" s="206"/>
      <c r="F298" s="206"/>
      <c r="G298" s="201"/>
    </row>
    <row r="299" spans="1:7" x14ac:dyDescent="0.25">
      <c r="A299" s="239" t="s">
        <v>1497</v>
      </c>
      <c r="B299" s="311" t="s">
        <v>132</v>
      </c>
      <c r="C299" s="315"/>
      <c r="D299" s="203"/>
      <c r="E299" s="206"/>
      <c r="F299" s="206"/>
      <c r="G299" s="201"/>
    </row>
    <row r="300" spans="1:7" x14ac:dyDescent="0.25">
      <c r="A300" s="239" t="s">
        <v>1498</v>
      </c>
      <c r="B300" s="311" t="s">
        <v>132</v>
      </c>
      <c r="C300" s="315"/>
      <c r="D300" s="203"/>
      <c r="E300" s="206"/>
      <c r="F300" s="206"/>
      <c r="G300" s="201"/>
    </row>
    <row r="301" spans="1:7" x14ac:dyDescent="0.25">
      <c r="A301" s="69"/>
      <c r="B301" s="69" t="s">
        <v>749</v>
      </c>
      <c r="C301" s="69" t="s">
        <v>471</v>
      </c>
      <c r="D301" s="69"/>
      <c r="E301" s="69"/>
      <c r="F301" s="69"/>
      <c r="G301" s="69"/>
    </row>
    <row r="302" spans="1:7" x14ac:dyDescent="0.25">
      <c r="A302" s="203" t="s">
        <v>1499</v>
      </c>
      <c r="B302" s="203" t="s">
        <v>984</v>
      </c>
      <c r="C302" s="315">
        <v>1</v>
      </c>
      <c r="D302" s="203"/>
      <c r="E302" s="201"/>
      <c r="F302" s="201"/>
      <c r="G302" s="201"/>
    </row>
    <row r="303" spans="1:7" x14ac:dyDescent="0.25">
      <c r="A303" s="203" t="s">
        <v>1500</v>
      </c>
      <c r="B303" s="203" t="s">
        <v>751</v>
      </c>
      <c r="C303" s="315">
        <v>0</v>
      </c>
      <c r="D303" s="203"/>
      <c r="E303" s="201"/>
      <c r="F303" s="201"/>
      <c r="G303" s="201"/>
    </row>
    <row r="304" spans="1:7" x14ac:dyDescent="0.25">
      <c r="A304" s="203" t="s">
        <v>1501</v>
      </c>
      <c r="B304" s="203" t="s">
        <v>128</v>
      </c>
      <c r="C304" s="315">
        <v>0</v>
      </c>
      <c r="D304" s="203"/>
      <c r="E304" s="201"/>
      <c r="F304" s="201"/>
      <c r="G304" s="201"/>
    </row>
    <row r="305" spans="1:7" x14ac:dyDescent="0.25">
      <c r="A305" s="203" t="s">
        <v>1502</v>
      </c>
      <c r="B305" s="203"/>
      <c r="C305" s="217"/>
      <c r="D305" s="203"/>
      <c r="E305" s="201"/>
      <c r="F305" s="201"/>
      <c r="G305" s="201"/>
    </row>
    <row r="306" spans="1:7" x14ac:dyDescent="0.25">
      <c r="A306" s="203" t="s">
        <v>1503</v>
      </c>
      <c r="B306" s="203"/>
      <c r="C306" s="217"/>
      <c r="D306" s="203"/>
      <c r="E306" s="201"/>
      <c r="F306" s="201"/>
      <c r="G306" s="201"/>
    </row>
    <row r="307" spans="1:7" x14ac:dyDescent="0.25">
      <c r="A307" s="203" t="s">
        <v>1504</v>
      </c>
      <c r="B307" s="203"/>
      <c r="C307" s="217"/>
      <c r="D307" s="203"/>
      <c r="E307" s="201"/>
      <c r="F307" s="201"/>
      <c r="G307" s="201"/>
    </row>
    <row r="308" spans="1:7" x14ac:dyDescent="0.25">
      <c r="A308" s="69"/>
      <c r="B308" s="69" t="s">
        <v>1742</v>
      </c>
      <c r="C308" s="69" t="s">
        <v>98</v>
      </c>
      <c r="D308" s="69" t="s">
        <v>1246</v>
      </c>
      <c r="E308" s="69"/>
      <c r="F308" s="69" t="s">
        <v>471</v>
      </c>
      <c r="G308" s="69" t="s">
        <v>1505</v>
      </c>
    </row>
    <row r="309" spans="1:7" x14ac:dyDescent="0.25">
      <c r="A309" s="194" t="s">
        <v>1506</v>
      </c>
      <c r="B309" s="372" t="s">
        <v>2393</v>
      </c>
      <c r="C309" s="309">
        <v>8547.4408485299973</v>
      </c>
      <c r="D309" s="316">
        <v>236</v>
      </c>
      <c r="E309" s="198"/>
      <c r="F309" s="219">
        <f>IF($C$327=0,"",IF(C309="[for completion]","",IF(C309="","",C309/$C$327)))</f>
        <v>0.14154297243839001</v>
      </c>
      <c r="G309" s="219">
        <f>IF($D$327=0,"",IF(D309="[for completion]","",IF(D309="","",D309/$D$327)))</f>
        <v>4.9894291754756868E-2</v>
      </c>
    </row>
    <row r="310" spans="1:7" x14ac:dyDescent="0.25">
      <c r="A310" s="194" t="s">
        <v>1507</v>
      </c>
      <c r="B310" s="372" t="s">
        <v>2394</v>
      </c>
      <c r="C310" s="309">
        <v>4451.6830450200014</v>
      </c>
      <c r="D310" s="316">
        <v>374</v>
      </c>
      <c r="E310" s="198"/>
      <c r="F310" s="219">
        <f t="shared" ref="F310:F326" si="7">IF($C$327=0,"",IF(C310="[for completion]","",IF(C310="","",C310/$C$327)))</f>
        <v>7.3718492085742895E-2</v>
      </c>
      <c r="G310" s="219">
        <f t="shared" ref="G310:G326" si="8">IF($D$327=0,"",IF(D310="[for completion]","",IF(D310="","",D310/$D$327)))</f>
        <v>7.9069767441860464E-2</v>
      </c>
    </row>
    <row r="311" spans="1:7" x14ac:dyDescent="0.25">
      <c r="A311" s="194" t="s">
        <v>1508</v>
      </c>
      <c r="B311" s="372" t="s">
        <v>2395</v>
      </c>
      <c r="C311" s="309">
        <v>8796.115344029995</v>
      </c>
      <c r="D311" s="316">
        <v>943</v>
      </c>
      <c r="E311" s="198"/>
      <c r="F311" s="219">
        <f t="shared" si="7"/>
        <v>0.14566094504404309</v>
      </c>
      <c r="G311" s="219">
        <f t="shared" si="8"/>
        <v>0.19936575052854122</v>
      </c>
    </row>
    <row r="312" spans="1:7" x14ac:dyDescent="0.25">
      <c r="A312" s="194" t="s">
        <v>1509</v>
      </c>
      <c r="B312" s="372" t="s">
        <v>2396</v>
      </c>
      <c r="C312" s="309">
        <v>2594.3791587499991</v>
      </c>
      <c r="D312" s="316">
        <v>526</v>
      </c>
      <c r="E312" s="198"/>
      <c r="F312" s="219">
        <f t="shared" si="7"/>
        <v>4.2962115125352286E-2</v>
      </c>
      <c r="G312" s="219">
        <f t="shared" si="8"/>
        <v>0.11120507399577167</v>
      </c>
    </row>
    <row r="313" spans="1:7" x14ac:dyDescent="0.25">
      <c r="A313" s="194" t="s">
        <v>1510</v>
      </c>
      <c r="B313" s="372" t="s">
        <v>2397</v>
      </c>
      <c r="C313" s="309">
        <v>414.88550202999971</v>
      </c>
      <c r="D313" s="316">
        <v>132</v>
      </c>
      <c r="E313" s="198"/>
      <c r="F313" s="219">
        <f t="shared" si="7"/>
        <v>6.8703753813071809E-3</v>
      </c>
      <c r="G313" s="219">
        <f t="shared" si="8"/>
        <v>2.7906976744186046E-2</v>
      </c>
    </row>
    <row r="314" spans="1:7" x14ac:dyDescent="0.25">
      <c r="A314" s="194" t="s">
        <v>1511</v>
      </c>
      <c r="B314" s="372" t="s">
        <v>2398</v>
      </c>
      <c r="C314" s="309">
        <v>99.127820190000023</v>
      </c>
      <c r="D314" s="316">
        <v>58</v>
      </c>
      <c r="E314" s="198"/>
      <c r="F314" s="219">
        <f t="shared" si="7"/>
        <v>1.6415259923610822E-3</v>
      </c>
      <c r="G314" s="219">
        <f t="shared" si="8"/>
        <v>1.2262156448202961E-2</v>
      </c>
    </row>
    <row r="315" spans="1:7" x14ac:dyDescent="0.25">
      <c r="A315" s="194" t="s">
        <v>1512</v>
      </c>
      <c r="B315" s="372" t="s">
        <v>2399</v>
      </c>
      <c r="C315" s="309">
        <v>9.8696755100000004</v>
      </c>
      <c r="D315" s="316">
        <v>8</v>
      </c>
      <c r="E315" s="198"/>
      <c r="F315" s="219">
        <f>IF($C$327=0,"",IF(C315="[for completion]","",IF(C315="","",C315/$C$327)))</f>
        <v>1.6343876880154582E-4</v>
      </c>
      <c r="G315" s="219">
        <f t="shared" si="8"/>
        <v>1.6913319238900633E-3</v>
      </c>
    </row>
    <row r="316" spans="1:7" x14ac:dyDescent="0.25">
      <c r="A316" s="194" t="s">
        <v>1513</v>
      </c>
      <c r="B316" s="372" t="s">
        <v>2400</v>
      </c>
      <c r="C316" s="309">
        <v>5863.4375899800007</v>
      </c>
      <c r="D316" s="316">
        <v>139</v>
      </c>
      <c r="E316" s="198"/>
      <c r="F316" s="219">
        <f t="shared" si="7"/>
        <v>9.7096709986064608E-2</v>
      </c>
      <c r="G316" s="219">
        <f t="shared" si="8"/>
        <v>2.938689217758985E-2</v>
      </c>
    </row>
    <row r="317" spans="1:7" x14ac:dyDescent="0.25">
      <c r="A317" s="194" t="s">
        <v>1514</v>
      </c>
      <c r="B317" s="372" t="s">
        <v>2401</v>
      </c>
      <c r="C317" s="309">
        <v>5752.7371908000023</v>
      </c>
      <c r="D317" s="316">
        <v>225</v>
      </c>
      <c r="E317" s="198"/>
      <c r="F317" s="219">
        <f t="shared" si="7"/>
        <v>9.526354567083592E-2</v>
      </c>
      <c r="G317" s="219">
        <f t="shared" si="8"/>
        <v>4.7568710359408031E-2</v>
      </c>
    </row>
    <row r="318" spans="1:7" x14ac:dyDescent="0.25">
      <c r="A318" s="194" t="s">
        <v>1515</v>
      </c>
      <c r="B318" s="372" t="s">
        <v>2402</v>
      </c>
      <c r="C318" s="309">
        <v>11667.422049220011</v>
      </c>
      <c r="D318" s="316">
        <v>860</v>
      </c>
      <c r="E318" s="198"/>
      <c r="F318" s="219">
        <f t="shared" si="7"/>
        <v>0.19320889454576681</v>
      </c>
      <c r="G318" s="219">
        <f>IF($D$327=0,"",IF(D318="[for completion]","",IF(D318="","",D318/$D$327)))</f>
        <v>0.18181818181818182</v>
      </c>
    </row>
    <row r="319" spans="1:7" x14ac:dyDescent="0.25">
      <c r="A319" s="194" t="s">
        <v>1516</v>
      </c>
      <c r="B319" s="372" t="s">
        <v>2403</v>
      </c>
      <c r="C319" s="309">
        <v>3890.0330434799998</v>
      </c>
      <c r="D319" s="316">
        <v>816</v>
      </c>
      <c r="E319" s="198"/>
      <c r="F319" s="219">
        <f t="shared" si="7"/>
        <v>6.4417742060468339E-2</v>
      </c>
      <c r="G319" s="219">
        <f t="shared" si="8"/>
        <v>0.17251585623678647</v>
      </c>
    </row>
    <row r="320" spans="1:7" x14ac:dyDescent="0.25">
      <c r="A320" s="194" t="s">
        <v>1517</v>
      </c>
      <c r="B320" s="372" t="s">
        <v>2404</v>
      </c>
      <c r="C320" s="309">
        <v>322.13669576000001</v>
      </c>
      <c r="D320" s="316">
        <v>88</v>
      </c>
      <c r="E320" s="198"/>
      <c r="F320" s="219">
        <f t="shared" si="7"/>
        <v>5.334483883230782E-3</v>
      </c>
      <c r="G320" s="219">
        <f t="shared" si="8"/>
        <v>1.8604651162790697E-2</v>
      </c>
    </row>
    <row r="321" spans="1:7" x14ac:dyDescent="0.25">
      <c r="A321" s="194" t="s">
        <v>1518</v>
      </c>
      <c r="B321" s="372" t="s">
        <v>2405</v>
      </c>
      <c r="C321" s="309">
        <v>20.801725390000001</v>
      </c>
      <c r="D321" s="316">
        <v>13</v>
      </c>
      <c r="E321" s="198"/>
      <c r="F321" s="219">
        <f t="shared" si="7"/>
        <v>3.4447012804471176E-4</v>
      </c>
      <c r="G321" s="219">
        <f t="shared" si="8"/>
        <v>2.7484143763213532E-3</v>
      </c>
    </row>
    <row r="322" spans="1:7" x14ac:dyDescent="0.25">
      <c r="A322" s="194" t="s">
        <v>1519</v>
      </c>
      <c r="B322" s="372" t="s">
        <v>2406</v>
      </c>
      <c r="C322" s="309"/>
      <c r="D322" s="316"/>
      <c r="E322" s="198"/>
      <c r="F322" s="219" t="str">
        <f t="shared" si="7"/>
        <v/>
      </c>
      <c r="G322" s="219" t="str">
        <f t="shared" si="8"/>
        <v/>
      </c>
    </row>
    <row r="323" spans="1:7" x14ac:dyDescent="0.25">
      <c r="A323" s="194" t="s">
        <v>1520</v>
      </c>
      <c r="B323" s="372"/>
      <c r="C323" s="309"/>
      <c r="D323" s="316"/>
      <c r="E323" s="198"/>
      <c r="F323" s="219" t="str">
        <f t="shared" si="7"/>
        <v/>
      </c>
      <c r="G323" s="219" t="str">
        <f t="shared" si="8"/>
        <v/>
      </c>
    </row>
    <row r="324" spans="1:7" x14ac:dyDescent="0.25">
      <c r="A324" s="194" t="s">
        <v>1521</v>
      </c>
      <c r="B324" s="372"/>
      <c r="C324" s="309"/>
      <c r="D324" s="316"/>
      <c r="E324" s="198"/>
      <c r="F324" s="219" t="str">
        <f t="shared" si="7"/>
        <v/>
      </c>
      <c r="G324" s="219" t="str">
        <f t="shared" si="8"/>
        <v/>
      </c>
    </row>
    <row r="325" spans="1:7" x14ac:dyDescent="0.25">
      <c r="A325" s="194" t="s">
        <v>1522</v>
      </c>
      <c r="B325" s="372"/>
      <c r="C325" s="309"/>
      <c r="D325" s="316"/>
      <c r="E325" s="198"/>
      <c r="F325" s="219" t="str">
        <f t="shared" si="7"/>
        <v/>
      </c>
      <c r="G325" s="219" t="str">
        <f t="shared" si="8"/>
        <v/>
      </c>
    </row>
    <row r="326" spans="1:7" x14ac:dyDescent="0.25">
      <c r="A326" s="194" t="s">
        <v>1523</v>
      </c>
      <c r="B326" s="210" t="s">
        <v>1640</v>
      </c>
      <c r="C326" s="273">
        <f>C367-C309-C310-C311-C312-C313-C314-C315-C316-C317-C318-C319-C320-C321-C322</f>
        <v>7957.533463069989</v>
      </c>
      <c r="D326" s="273">
        <f>D367-D309-D310-D311-D312-D313-D314-D315-D316-D317-D318-D319-D320-D321-D322</f>
        <v>312</v>
      </c>
      <c r="E326" s="198"/>
      <c r="F326" s="219">
        <f t="shared" si="7"/>
        <v>0.13177428888959089</v>
      </c>
      <c r="G326" s="219">
        <f t="shared" si="8"/>
        <v>6.5961945031712474E-2</v>
      </c>
    </row>
    <row r="327" spans="1:7" x14ac:dyDescent="0.25">
      <c r="A327" s="194" t="s">
        <v>1524</v>
      </c>
      <c r="B327" s="200" t="s">
        <v>130</v>
      </c>
      <c r="C327" s="163">
        <f>SUM(C309:C326)</f>
        <v>60387.603151759984</v>
      </c>
      <c r="D327" s="222">
        <f>SUM(D309:D326)</f>
        <v>4730</v>
      </c>
      <c r="E327" s="198"/>
      <c r="F327" s="224">
        <f>SUM(F319:F326)</f>
        <v>0.20187098496133471</v>
      </c>
      <c r="G327" s="224">
        <f>SUM(G319:G326)</f>
        <v>0.25983086680761097</v>
      </c>
    </row>
    <row r="328" spans="1:7" x14ac:dyDescent="0.25">
      <c r="A328" s="194" t="s">
        <v>1525</v>
      </c>
      <c r="B328" s="200"/>
      <c r="C328" s="194"/>
      <c r="D328" s="194"/>
      <c r="E328" s="198"/>
      <c r="F328" s="198"/>
      <c r="G328" s="198"/>
    </row>
    <row r="329" spans="1:7" x14ac:dyDescent="0.25">
      <c r="A329" s="194" t="s">
        <v>1526</v>
      </c>
      <c r="B329" s="200"/>
      <c r="C329" s="194"/>
      <c r="D329" s="194"/>
      <c r="E329" s="198"/>
      <c r="F329" s="198"/>
      <c r="G329" s="198"/>
    </row>
    <row r="330" spans="1:7" x14ac:dyDescent="0.25">
      <c r="A330" s="194" t="s">
        <v>1527</v>
      </c>
      <c r="B330" s="200"/>
      <c r="C330" s="194"/>
      <c r="D330" s="194"/>
      <c r="E330" s="198"/>
      <c r="F330" s="198"/>
      <c r="G330" s="198"/>
    </row>
    <row r="331" spans="1:7" s="233" customFormat="1" x14ac:dyDescent="0.25">
      <c r="A331" s="69"/>
      <c r="B331" s="69" t="s">
        <v>2220</v>
      </c>
      <c r="C331" s="69" t="s">
        <v>98</v>
      </c>
      <c r="D331" s="69" t="s">
        <v>1246</v>
      </c>
      <c r="E331" s="69"/>
      <c r="F331" s="69" t="s">
        <v>471</v>
      </c>
      <c r="G331" s="69" t="s">
        <v>1505</v>
      </c>
    </row>
    <row r="332" spans="1:7" s="233" customFormat="1" x14ac:dyDescent="0.25">
      <c r="A332" s="250" t="s">
        <v>1528</v>
      </c>
      <c r="B332" s="372" t="s">
        <v>2407</v>
      </c>
      <c r="C332" s="309">
        <v>8547.4408485299973</v>
      </c>
      <c r="D332" s="316">
        <v>236</v>
      </c>
      <c r="E332" s="235"/>
      <c r="F332" s="219">
        <f>IF($C$350=0,"",IF(C332="[for completion]","",IF(C332="","",C332/$C$350)))</f>
        <v>0.14154297243839001</v>
      </c>
      <c r="G332" s="219">
        <f>IF($D$350=0,"",IF(D332="[for completion]","",IF(D332="","",D332/$D$350)))</f>
        <v>4.9894291754756868E-2</v>
      </c>
    </row>
    <row r="333" spans="1:7" s="233" customFormat="1" x14ac:dyDescent="0.25">
      <c r="A333" s="250" t="s">
        <v>1529</v>
      </c>
      <c r="B333" s="372" t="s">
        <v>2408</v>
      </c>
      <c r="C333" s="309">
        <v>4451.6830450200014</v>
      </c>
      <c r="D333" s="316">
        <v>374</v>
      </c>
      <c r="E333" s="235"/>
      <c r="F333" s="219">
        <f t="shared" ref="F333:F349" si="9">IF($C$350=0,"",IF(C333="[for completion]","",IF(C333="","",C333/$C$350)))</f>
        <v>7.3718492085742895E-2</v>
      </c>
      <c r="G333" s="219">
        <f t="shared" ref="G333:G349" si="10">IF($D$350=0,"",IF(D333="[for completion]","",IF(D333="","",D333/$D$350)))</f>
        <v>7.9069767441860464E-2</v>
      </c>
    </row>
    <row r="334" spans="1:7" s="233" customFormat="1" x14ac:dyDescent="0.25">
      <c r="A334" s="250" t="s">
        <v>1530</v>
      </c>
      <c r="B334" s="372" t="s">
        <v>2409</v>
      </c>
      <c r="C334" s="309">
        <v>8796.115344029995</v>
      </c>
      <c r="D334" s="316">
        <v>943</v>
      </c>
      <c r="E334" s="235"/>
      <c r="F334" s="219">
        <f t="shared" si="9"/>
        <v>0.14566094504404309</v>
      </c>
      <c r="G334" s="219">
        <f t="shared" si="10"/>
        <v>0.19936575052854122</v>
      </c>
    </row>
    <row r="335" spans="1:7" s="233" customFormat="1" x14ac:dyDescent="0.25">
      <c r="A335" s="250" t="s">
        <v>1531</v>
      </c>
      <c r="B335" s="372" t="s">
        <v>2410</v>
      </c>
      <c r="C335" s="309">
        <v>2594.3791587499991</v>
      </c>
      <c r="D335" s="316">
        <v>526</v>
      </c>
      <c r="E335" s="235"/>
      <c r="F335" s="219">
        <f t="shared" si="9"/>
        <v>4.2962115125352286E-2</v>
      </c>
      <c r="G335" s="219">
        <f t="shared" si="10"/>
        <v>0.11120507399577167</v>
      </c>
    </row>
    <row r="336" spans="1:7" s="233" customFormat="1" x14ac:dyDescent="0.25">
      <c r="A336" s="250" t="s">
        <v>1532</v>
      </c>
      <c r="B336" s="372" t="s">
        <v>2411</v>
      </c>
      <c r="C336" s="309">
        <v>414.88550202999971</v>
      </c>
      <c r="D336" s="316">
        <v>132</v>
      </c>
      <c r="E336" s="235"/>
      <c r="F336" s="219">
        <f t="shared" si="9"/>
        <v>6.8703753813071809E-3</v>
      </c>
      <c r="G336" s="219">
        <f t="shared" si="10"/>
        <v>2.7906976744186046E-2</v>
      </c>
    </row>
    <row r="337" spans="1:7" s="233" customFormat="1" x14ac:dyDescent="0.25">
      <c r="A337" s="250" t="s">
        <v>1533</v>
      </c>
      <c r="B337" s="372" t="s">
        <v>2412</v>
      </c>
      <c r="C337" s="309">
        <v>99.127820190000023</v>
      </c>
      <c r="D337" s="316">
        <v>58</v>
      </c>
      <c r="E337" s="235"/>
      <c r="F337" s="219">
        <f t="shared" si="9"/>
        <v>1.6415259923610822E-3</v>
      </c>
      <c r="G337" s="219">
        <f t="shared" si="10"/>
        <v>1.2262156448202961E-2</v>
      </c>
    </row>
    <row r="338" spans="1:7" s="233" customFormat="1" x14ac:dyDescent="0.25">
      <c r="A338" s="250" t="s">
        <v>1534</v>
      </c>
      <c r="B338" s="372" t="s">
        <v>2413</v>
      </c>
      <c r="C338" s="309">
        <v>9.8696755100000004</v>
      </c>
      <c r="D338" s="316">
        <v>8</v>
      </c>
      <c r="E338" s="235"/>
      <c r="F338" s="219">
        <f t="shared" si="9"/>
        <v>1.6343876880154582E-4</v>
      </c>
      <c r="G338" s="219">
        <f t="shared" si="10"/>
        <v>1.6913319238900633E-3</v>
      </c>
    </row>
    <row r="339" spans="1:7" s="233" customFormat="1" x14ac:dyDescent="0.25">
      <c r="A339" s="250" t="s">
        <v>1535</v>
      </c>
      <c r="B339" s="372" t="s">
        <v>2414</v>
      </c>
      <c r="C339" s="309">
        <v>5863.4375899800007</v>
      </c>
      <c r="D339" s="316">
        <v>139</v>
      </c>
      <c r="E339" s="235"/>
      <c r="F339" s="219">
        <f t="shared" si="9"/>
        <v>9.7096709986064608E-2</v>
      </c>
      <c r="G339" s="219">
        <f t="shared" si="10"/>
        <v>2.938689217758985E-2</v>
      </c>
    </row>
    <row r="340" spans="1:7" s="233" customFormat="1" x14ac:dyDescent="0.25">
      <c r="A340" s="250" t="s">
        <v>1536</v>
      </c>
      <c r="B340" s="372" t="s">
        <v>2415</v>
      </c>
      <c r="C340" s="309">
        <v>5752.7371908000023</v>
      </c>
      <c r="D340" s="316">
        <v>225</v>
      </c>
      <c r="E340" s="235"/>
      <c r="F340" s="219">
        <f t="shared" si="9"/>
        <v>9.526354567083592E-2</v>
      </c>
      <c r="G340" s="219">
        <f t="shared" si="10"/>
        <v>4.7568710359408031E-2</v>
      </c>
    </row>
    <row r="341" spans="1:7" s="233" customFormat="1" x14ac:dyDescent="0.25">
      <c r="A341" s="250" t="s">
        <v>1537</v>
      </c>
      <c r="B341" s="372" t="s">
        <v>2416</v>
      </c>
      <c r="C341" s="309">
        <v>11667.422049220011</v>
      </c>
      <c r="D341" s="316">
        <v>860</v>
      </c>
      <c r="E341" s="235"/>
      <c r="F341" s="219">
        <f t="shared" si="9"/>
        <v>0.19320889454576681</v>
      </c>
      <c r="G341" s="219">
        <f t="shared" si="10"/>
        <v>0.18181818181818182</v>
      </c>
    </row>
    <row r="342" spans="1:7" s="233" customFormat="1" x14ac:dyDescent="0.25">
      <c r="A342" s="250" t="s">
        <v>1718</v>
      </c>
      <c r="B342" s="372" t="s">
        <v>2417</v>
      </c>
      <c r="C342" s="309">
        <v>3890.0330434799998</v>
      </c>
      <c r="D342" s="316">
        <v>816</v>
      </c>
      <c r="E342" s="235"/>
      <c r="F342" s="219">
        <f t="shared" si="9"/>
        <v>6.4417742060468339E-2</v>
      </c>
      <c r="G342" s="219">
        <f t="shared" si="10"/>
        <v>0.17251585623678647</v>
      </c>
    </row>
    <row r="343" spans="1:7" s="233" customFormat="1" x14ac:dyDescent="0.25">
      <c r="A343" s="250" t="s">
        <v>1743</v>
      </c>
      <c r="B343" s="372" t="s">
        <v>2418</v>
      </c>
      <c r="C343" s="309">
        <v>322.13669576000001</v>
      </c>
      <c r="D343" s="316">
        <v>88</v>
      </c>
      <c r="E343" s="235"/>
      <c r="F343" s="219">
        <f t="shared" si="9"/>
        <v>5.334483883230782E-3</v>
      </c>
      <c r="G343" s="219">
        <f>IF($D$350=0,"",IF(D343="[for completion]","",IF(D343="","",D343/$D$350)))</f>
        <v>1.8604651162790697E-2</v>
      </c>
    </row>
    <row r="344" spans="1:7" s="233" customFormat="1" x14ac:dyDescent="0.25">
      <c r="A344" s="250" t="s">
        <v>1744</v>
      </c>
      <c r="B344" s="372" t="s">
        <v>2419</v>
      </c>
      <c r="C344" s="309">
        <v>20.801725390000001</v>
      </c>
      <c r="D344" s="316">
        <v>13</v>
      </c>
      <c r="E344" s="235"/>
      <c r="F344" s="219">
        <f t="shared" si="9"/>
        <v>3.4447012804471176E-4</v>
      </c>
      <c r="G344" s="219">
        <f t="shared" si="10"/>
        <v>2.7484143763213532E-3</v>
      </c>
    </row>
    <row r="345" spans="1:7" s="233" customFormat="1" x14ac:dyDescent="0.25">
      <c r="A345" s="250" t="s">
        <v>1745</v>
      </c>
      <c r="B345" s="372" t="s">
        <v>2420</v>
      </c>
      <c r="C345" s="309"/>
      <c r="D345" s="316"/>
      <c r="E345" s="235"/>
      <c r="F345" s="219" t="str">
        <f t="shared" si="9"/>
        <v/>
      </c>
      <c r="G345" s="219" t="str">
        <f t="shared" si="10"/>
        <v/>
      </c>
    </row>
    <row r="346" spans="1:7" s="233" customFormat="1" x14ac:dyDescent="0.25">
      <c r="A346" s="250" t="s">
        <v>1746</v>
      </c>
      <c r="B346" s="372"/>
      <c r="C346" s="309"/>
      <c r="D346" s="316"/>
      <c r="E346" s="235"/>
      <c r="F346" s="219" t="str">
        <f t="shared" si="9"/>
        <v/>
      </c>
      <c r="G346" s="219" t="str">
        <f t="shared" si="10"/>
        <v/>
      </c>
    </row>
    <row r="347" spans="1:7" s="233" customFormat="1" x14ac:dyDescent="0.25">
      <c r="A347" s="250" t="s">
        <v>1747</v>
      </c>
      <c r="B347" s="372"/>
      <c r="C347" s="309"/>
      <c r="D347" s="316"/>
      <c r="E347" s="235"/>
      <c r="F347" s="219" t="str">
        <f>IF($C$350=0,"",IF(C347="[for completion]","",IF(C347="","",C347/$C$350)))</f>
        <v/>
      </c>
      <c r="G347" s="219" t="str">
        <f t="shared" si="10"/>
        <v/>
      </c>
    </row>
    <row r="348" spans="1:7" s="233" customFormat="1" x14ac:dyDescent="0.25">
      <c r="A348" s="250" t="s">
        <v>1748</v>
      </c>
      <c r="B348" s="372"/>
      <c r="C348" s="309"/>
      <c r="D348" s="316"/>
      <c r="E348" s="235"/>
      <c r="F348" s="219" t="str">
        <f t="shared" si="9"/>
        <v/>
      </c>
      <c r="G348" s="219" t="str">
        <f t="shared" si="10"/>
        <v/>
      </c>
    </row>
    <row r="349" spans="1:7" s="233" customFormat="1" x14ac:dyDescent="0.25">
      <c r="A349" s="250" t="s">
        <v>1749</v>
      </c>
      <c r="B349" s="210" t="s">
        <v>1640</v>
      </c>
      <c r="C349" s="273">
        <f>C367-C332-C333-C334-C335-C336-C337-C338-C339-C340-C341-C342-C343-C344-C345</f>
        <v>7957.533463069989</v>
      </c>
      <c r="D349" s="273">
        <f>D367-D332-D333-D334-D335-D336-D337-D338-D339-D340-D341-D342-D343-D344-D345</f>
        <v>312</v>
      </c>
      <c r="E349" s="235"/>
      <c r="F349" s="219">
        <f t="shared" si="9"/>
        <v>0.13177428888959089</v>
      </c>
      <c r="G349" s="219">
        <f t="shared" si="10"/>
        <v>6.5961945031712474E-2</v>
      </c>
    </row>
    <row r="350" spans="1:7" s="233" customFormat="1" x14ac:dyDescent="0.25">
      <c r="A350" s="250" t="s">
        <v>1750</v>
      </c>
      <c r="B350" s="236" t="s">
        <v>130</v>
      </c>
      <c r="C350" s="163">
        <f>SUM(C332:C349)</f>
        <v>60387.603151759984</v>
      </c>
      <c r="D350" s="164">
        <f>SUM(D332:D349)</f>
        <v>4730</v>
      </c>
      <c r="E350" s="235"/>
      <c r="F350" s="224">
        <f>SUM(F332:F349)</f>
        <v>1.0000000000000002</v>
      </c>
      <c r="G350" s="224">
        <f>SUM(G332:G349)</f>
        <v>1</v>
      </c>
    </row>
    <row r="351" spans="1:7" s="233" customFormat="1" x14ac:dyDescent="0.25">
      <c r="A351" s="250" t="s">
        <v>1538</v>
      </c>
      <c r="B351" s="236"/>
      <c r="C351" s="250"/>
      <c r="D351" s="250"/>
      <c r="E351" s="235"/>
      <c r="F351" s="235"/>
      <c r="G351" s="235"/>
    </row>
    <row r="352" spans="1:7" s="233" customFormat="1" x14ac:dyDescent="0.25">
      <c r="A352" s="250" t="s">
        <v>1751</v>
      </c>
      <c r="B352" s="236"/>
      <c r="C352" s="250"/>
      <c r="D352" s="250"/>
      <c r="E352" s="235"/>
      <c r="F352" s="235"/>
      <c r="G352" s="235"/>
    </row>
    <row r="353" spans="1:7" x14ac:dyDescent="0.25">
      <c r="A353" s="69"/>
      <c r="B353" s="69" t="s">
        <v>1894</v>
      </c>
      <c r="C353" s="69" t="s">
        <v>98</v>
      </c>
      <c r="D353" s="69" t="s">
        <v>1246</v>
      </c>
      <c r="E353" s="69"/>
      <c r="F353" s="69" t="s">
        <v>471</v>
      </c>
      <c r="G353" s="69" t="s">
        <v>1897</v>
      </c>
    </row>
    <row r="354" spans="1:7" x14ac:dyDescent="0.25">
      <c r="A354" s="194" t="s">
        <v>1539</v>
      </c>
      <c r="B354" s="200" t="s">
        <v>1239</v>
      </c>
      <c r="C354" s="309">
        <v>3202.1317333600045</v>
      </c>
      <c r="D354" s="316">
        <v>1056</v>
      </c>
      <c r="E354" s="198"/>
      <c r="F354" s="334">
        <f>IF($C$367=0,"",IF(C354="[for completion]","",IF(C354="","",C354/$C$367)))</f>
        <v>5.3026309478002166E-2</v>
      </c>
      <c r="G354" s="334">
        <f>IF($D$367=0,"",IF(D354="[for completion]","",IF(D354="","",D354/$D$367)))</f>
        <v>0.22325581395348837</v>
      </c>
    </row>
    <row r="355" spans="1:7" x14ac:dyDescent="0.25">
      <c r="A355" s="250" t="s">
        <v>1540</v>
      </c>
      <c r="B355" s="200" t="s">
        <v>1240</v>
      </c>
      <c r="C355" s="309">
        <v>1567.4476874500006</v>
      </c>
      <c r="D355" s="316">
        <v>301</v>
      </c>
      <c r="E355" s="198"/>
      <c r="F355" s="334">
        <f t="shared" ref="F355:F366" si="11">IF($C$367=0,"",IF(C355="[for completion]","",IF(C355="","",C355/$C$367)))</f>
        <v>2.5956448105927472E-2</v>
      </c>
      <c r="G355" s="334">
        <f t="shared" ref="G355:G366" si="12">IF($D$367=0,"",IF(D355="[for completion]","",IF(D355="","",D355/$D$367)))</f>
        <v>6.363636363636363E-2</v>
      </c>
    </row>
    <row r="356" spans="1:7" x14ac:dyDescent="0.25">
      <c r="A356" s="250" t="s">
        <v>1541</v>
      </c>
      <c r="B356" s="236" t="s">
        <v>1921</v>
      </c>
      <c r="C356" s="309">
        <v>4740.3253788199991</v>
      </c>
      <c r="D356" s="316">
        <v>435</v>
      </c>
      <c r="E356" s="198"/>
      <c r="F356" s="334">
        <f t="shared" si="11"/>
        <v>7.8498319711532413E-2</v>
      </c>
      <c r="G356" s="334">
        <f t="shared" si="12"/>
        <v>9.1966173361522199E-2</v>
      </c>
    </row>
    <row r="357" spans="1:7" x14ac:dyDescent="0.25">
      <c r="A357" s="250" t="s">
        <v>1542</v>
      </c>
      <c r="B357" s="200" t="s">
        <v>1241</v>
      </c>
      <c r="C357" s="309">
        <v>4623.1010299700038</v>
      </c>
      <c r="D357" s="316">
        <v>343</v>
      </c>
      <c r="E357" s="198"/>
      <c r="F357" s="334">
        <f t="shared" si="11"/>
        <v>7.6557120810900464E-2</v>
      </c>
      <c r="G357" s="334">
        <f t="shared" si="12"/>
        <v>7.2515856236786469E-2</v>
      </c>
    </row>
    <row r="358" spans="1:7" x14ac:dyDescent="0.25">
      <c r="A358" s="250" t="s">
        <v>1543</v>
      </c>
      <c r="B358" s="200" t="s">
        <v>1242</v>
      </c>
      <c r="C358" s="309">
        <v>11623.198067569994</v>
      </c>
      <c r="D358" s="316">
        <v>358</v>
      </c>
      <c r="E358" s="198"/>
      <c r="F358" s="334">
        <f t="shared" si="11"/>
        <v>0.19247655911031528</v>
      </c>
      <c r="G358" s="334">
        <f t="shared" si="12"/>
        <v>7.5687103594080332E-2</v>
      </c>
    </row>
    <row r="359" spans="1:7" x14ac:dyDescent="0.25">
      <c r="A359" s="250" t="s">
        <v>1544</v>
      </c>
      <c r="B359" s="200" t="s">
        <v>1243</v>
      </c>
      <c r="C359" s="309">
        <v>2257.1165325299999</v>
      </c>
      <c r="D359" s="316">
        <v>240</v>
      </c>
      <c r="E359" s="198"/>
      <c r="F359" s="334">
        <f t="shared" si="11"/>
        <v>3.737715051974564E-2</v>
      </c>
      <c r="G359" s="334">
        <f t="shared" si="12"/>
        <v>5.0739957716701901E-2</v>
      </c>
    </row>
    <row r="360" spans="1:7" x14ac:dyDescent="0.25">
      <c r="A360" s="250" t="s">
        <v>1634</v>
      </c>
      <c r="B360" s="200" t="s">
        <v>1244</v>
      </c>
      <c r="C360" s="309">
        <v>7193.3977560099975</v>
      </c>
      <c r="D360" s="316">
        <v>818</v>
      </c>
      <c r="E360" s="198"/>
      <c r="F360" s="334">
        <f t="shared" si="11"/>
        <v>0.11912043831135805</v>
      </c>
      <c r="G360" s="334">
        <f t="shared" si="12"/>
        <v>0.17293868921775898</v>
      </c>
    </row>
    <row r="361" spans="1:7" x14ac:dyDescent="0.25">
      <c r="A361" s="330" t="s">
        <v>1635</v>
      </c>
      <c r="B361" s="200" t="s">
        <v>1245</v>
      </c>
      <c r="C361" s="309">
        <v>3840.2367190899963</v>
      </c>
      <c r="D361" s="316">
        <v>527</v>
      </c>
      <c r="E361" s="198"/>
      <c r="F361" s="334">
        <f t="shared" si="11"/>
        <v>6.3593130355564909E-2</v>
      </c>
      <c r="G361" s="334">
        <f t="shared" si="12"/>
        <v>0.11141649048625793</v>
      </c>
    </row>
    <row r="362" spans="1:7" s="329" customFormat="1" x14ac:dyDescent="0.25">
      <c r="A362" s="330" t="s">
        <v>1756</v>
      </c>
      <c r="B362" s="336" t="s">
        <v>2295</v>
      </c>
      <c r="C362" s="220">
        <v>2361.6211987599995</v>
      </c>
      <c r="D362" s="335">
        <v>170</v>
      </c>
      <c r="E362" s="345"/>
      <c r="F362" s="334">
        <f t="shared" si="11"/>
        <v>3.910771541677209E-2</v>
      </c>
      <c r="G362" s="334">
        <f t="shared" si="12"/>
        <v>3.5940803382663845E-2</v>
      </c>
    </row>
    <row r="363" spans="1:7" s="329" customFormat="1" x14ac:dyDescent="0.25">
      <c r="A363" s="330" t="s">
        <v>1757</v>
      </c>
      <c r="B363" s="335" t="s">
        <v>2298</v>
      </c>
      <c r="C363" s="220">
        <v>5327.357454310003</v>
      </c>
      <c r="D363" s="335">
        <v>177</v>
      </c>
      <c r="E363" s="91"/>
      <c r="F363" s="334">
        <f t="shared" si="11"/>
        <v>8.8219389018004718E-2</v>
      </c>
      <c r="G363" s="334">
        <f t="shared" si="12"/>
        <v>3.7420718816067657E-2</v>
      </c>
    </row>
    <row r="364" spans="1:7" s="329" customFormat="1" x14ac:dyDescent="0.25">
      <c r="A364" s="330" t="s">
        <v>1758</v>
      </c>
      <c r="B364" s="335" t="s">
        <v>2296</v>
      </c>
      <c r="C364" s="220">
        <v>7610.6844338799983</v>
      </c>
      <c r="D364" s="335">
        <v>154</v>
      </c>
      <c r="E364" s="91"/>
      <c r="F364" s="334">
        <f t="shared" si="11"/>
        <v>0.12603057642068685</v>
      </c>
      <c r="G364" s="334">
        <f t="shared" si="12"/>
        <v>3.255813953488372E-2</v>
      </c>
    </row>
    <row r="365" spans="1:7" s="329" customFormat="1" x14ac:dyDescent="0.25">
      <c r="A365" s="330" t="s">
        <v>2319</v>
      </c>
      <c r="B365" s="336" t="s">
        <v>2297</v>
      </c>
      <c r="C365" s="220">
        <v>1866.64940327</v>
      </c>
      <c r="D365" s="335">
        <v>39</v>
      </c>
      <c r="E365" s="345"/>
      <c r="F365" s="334">
        <f t="shared" si="11"/>
        <v>3.0911135826651805E-2</v>
      </c>
      <c r="G365" s="334">
        <f t="shared" si="12"/>
        <v>8.2452431289640592E-3</v>
      </c>
    </row>
    <row r="366" spans="1:7" s="329" customFormat="1" x14ac:dyDescent="0.25">
      <c r="A366" s="330" t="s">
        <v>2320</v>
      </c>
      <c r="B366" s="335" t="s">
        <v>1640</v>
      </c>
      <c r="C366" s="349">
        <v>4174.3357567399999</v>
      </c>
      <c r="D366" s="350">
        <v>112</v>
      </c>
      <c r="E366" s="345"/>
      <c r="F366" s="334">
        <f t="shared" si="11"/>
        <v>6.9125706914538121E-2</v>
      </c>
      <c r="G366" s="334">
        <f t="shared" si="12"/>
        <v>2.3678646934460888E-2</v>
      </c>
    </row>
    <row r="367" spans="1:7" s="329" customFormat="1" x14ac:dyDescent="0.25">
      <c r="A367" s="330" t="s">
        <v>2321</v>
      </c>
      <c r="B367" s="336" t="s">
        <v>130</v>
      </c>
      <c r="C367" s="349">
        <f>SUM(C354:C366)</f>
        <v>60387.603151759999</v>
      </c>
      <c r="D367" s="350">
        <f>SUM(D354:D366)</f>
        <v>4730</v>
      </c>
      <c r="E367" s="345"/>
      <c r="F367" s="332">
        <f>SUM(F354:F366)</f>
        <v>1</v>
      </c>
      <c r="G367" s="332">
        <f>SUM(G354:G366)</f>
        <v>0.99999999999999989</v>
      </c>
    </row>
    <row r="368" spans="1:7" s="329" customFormat="1" x14ac:dyDescent="0.25">
      <c r="A368" s="330" t="s">
        <v>1545</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25">
      <c r="A369" s="330" t="s">
        <v>2324</v>
      </c>
      <c r="B369" s="236"/>
      <c r="C369" s="309"/>
      <c r="D369" s="316"/>
      <c r="E369" s="235"/>
      <c r="F369" s="333"/>
      <c r="G369" s="333"/>
    </row>
    <row r="370" spans="1:7" s="329" customFormat="1" x14ac:dyDescent="0.25">
      <c r="A370" s="330" t="s">
        <v>2325</v>
      </c>
      <c r="B370" s="236"/>
      <c r="C370" s="309"/>
      <c r="D370" s="316"/>
      <c r="E370" s="235"/>
      <c r="F370" s="333"/>
      <c r="G370" s="333"/>
    </row>
    <row r="371" spans="1:7" s="329" customFormat="1" x14ac:dyDescent="0.25">
      <c r="A371" s="330" t="s">
        <v>2326</v>
      </c>
      <c r="B371" s="236"/>
      <c r="C371" s="309"/>
      <c r="D371" s="316"/>
      <c r="E371" s="235"/>
      <c r="F371" s="333"/>
      <c r="G371" s="333"/>
    </row>
    <row r="372" spans="1:7" s="329" customFormat="1" x14ac:dyDescent="0.25">
      <c r="A372" s="330" t="s">
        <v>2327</v>
      </c>
      <c r="B372" s="236"/>
      <c r="C372" s="309"/>
      <c r="D372" s="316"/>
      <c r="E372" s="235"/>
      <c r="F372" s="333"/>
      <c r="G372" s="333"/>
    </row>
    <row r="373" spans="1:7" x14ac:dyDescent="0.25">
      <c r="A373" s="330" t="s">
        <v>2328</v>
      </c>
      <c r="B373" s="236"/>
      <c r="C373" s="309"/>
      <c r="D373" s="316"/>
      <c r="E373" s="235"/>
      <c r="F373" s="333"/>
      <c r="G373" s="333"/>
    </row>
    <row r="374" spans="1:7" s="233" customFormat="1" x14ac:dyDescent="0.25">
      <c r="A374" s="330" t="s">
        <v>2329</v>
      </c>
      <c r="B374" s="236"/>
      <c r="C374" s="309"/>
      <c r="D374" s="316"/>
      <c r="E374" s="235"/>
      <c r="F374" s="333"/>
      <c r="G374" s="333"/>
    </row>
    <row r="375" spans="1:7" x14ac:dyDescent="0.25">
      <c r="A375" s="330" t="s">
        <v>2330</v>
      </c>
      <c r="B375" s="236"/>
      <c r="C375" s="163"/>
      <c r="D375" s="164"/>
      <c r="E375" s="235"/>
      <c r="F375" s="224"/>
      <c r="G375" s="224"/>
    </row>
    <row r="376" spans="1:7" x14ac:dyDescent="0.25">
      <c r="A376" s="330" t="s">
        <v>2331</v>
      </c>
      <c r="B376" s="236"/>
      <c r="C376" s="330"/>
      <c r="D376" s="330"/>
      <c r="E376" s="235"/>
      <c r="F376" s="235"/>
      <c r="G376" s="235"/>
    </row>
    <row r="377" spans="1:7" s="329" customFormat="1" x14ac:dyDescent="0.25">
      <c r="A377" s="330" t="s">
        <v>2332</v>
      </c>
      <c r="B377" s="236"/>
      <c r="C377" s="330"/>
      <c r="D377" s="330"/>
      <c r="E377" s="235"/>
      <c r="F377" s="235"/>
      <c r="G377" s="235"/>
    </row>
    <row r="378" spans="1:7" x14ac:dyDescent="0.25">
      <c r="A378" s="69"/>
      <c r="B378" s="69" t="s">
        <v>1752</v>
      </c>
      <c r="C378" s="69" t="s">
        <v>98</v>
      </c>
      <c r="D378" s="69" t="s">
        <v>1246</v>
      </c>
      <c r="E378" s="69"/>
      <c r="F378" s="69" t="s">
        <v>471</v>
      </c>
      <c r="G378" s="69" t="s">
        <v>1897</v>
      </c>
    </row>
    <row r="379" spans="1:7" x14ac:dyDescent="0.25">
      <c r="A379" s="234" t="s">
        <v>1636</v>
      </c>
      <c r="B379" s="236" t="s">
        <v>1628</v>
      </c>
      <c r="C379" s="309">
        <v>45.42465583000002</v>
      </c>
      <c r="D379" s="316">
        <v>60</v>
      </c>
      <c r="E379" s="235"/>
      <c r="F379" s="219">
        <f>IF($C$386=0,"",IF(C379="[for completion]","",IF(C379="","",C379/$C$386)))</f>
        <v>7.5221822790090553E-4</v>
      </c>
      <c r="G379" s="219">
        <f>IF($D$386=0,"",IF(D379="[for completion]","",IF(D379="","",D379/$D$386)))</f>
        <v>1.2684989429175475E-2</v>
      </c>
    </row>
    <row r="380" spans="1:7" x14ac:dyDescent="0.25">
      <c r="A380" s="250" t="s">
        <v>1637</v>
      </c>
      <c r="B380" s="241" t="s">
        <v>1629</v>
      </c>
      <c r="C380" s="309">
        <v>8.9377661899999996</v>
      </c>
      <c r="D380" s="316">
        <v>27</v>
      </c>
      <c r="E380" s="235"/>
      <c r="F380" s="219">
        <f>IF($C$386=0,"",IF(C380="[for completion]","",IF(C380="","",C380/$C$386)))</f>
        <v>1.4800663916960765E-4</v>
      </c>
      <c r="G380" s="219">
        <f t="shared" ref="G380:G385" si="15">IF($D$386=0,"",IF(D380="[for completion]","",IF(D380="","",D380/$D$386)))</f>
        <v>5.7082452431289638E-3</v>
      </c>
    </row>
    <row r="381" spans="1:7" x14ac:dyDescent="0.25">
      <c r="A381" s="250" t="s">
        <v>1638</v>
      </c>
      <c r="B381" s="236" t="s">
        <v>1630</v>
      </c>
      <c r="C381" s="309"/>
      <c r="D381" s="316"/>
      <c r="E381" s="235"/>
      <c r="F381" s="219" t="str">
        <f t="shared" ref="F381:F385" si="16">IF($C$386=0,"",IF(C381="[for completion]","",IF(C381="","",C381/$C$386)))</f>
        <v/>
      </c>
      <c r="G381" s="219" t="str">
        <f t="shared" si="15"/>
        <v/>
      </c>
    </row>
    <row r="382" spans="1:7" x14ac:dyDescent="0.25">
      <c r="A382" s="250" t="s">
        <v>1639</v>
      </c>
      <c r="B382" s="236" t="s">
        <v>1631</v>
      </c>
      <c r="C382" s="309"/>
      <c r="D382" s="316"/>
      <c r="E382" s="235"/>
      <c r="F382" s="219" t="str">
        <f t="shared" si="16"/>
        <v/>
      </c>
      <c r="G382" s="219" t="str">
        <f t="shared" si="15"/>
        <v/>
      </c>
    </row>
    <row r="383" spans="1:7" x14ac:dyDescent="0.25">
      <c r="A383" s="250" t="s">
        <v>1641</v>
      </c>
      <c r="B383" s="236" t="s">
        <v>1632</v>
      </c>
      <c r="C383" s="309">
        <v>60333.24072973997</v>
      </c>
      <c r="D383" s="316">
        <v>4643</v>
      </c>
      <c r="E383" s="235"/>
      <c r="F383" s="219">
        <f t="shared" si="16"/>
        <v>0.99909977513292947</v>
      </c>
      <c r="G383" s="219">
        <f t="shared" si="15"/>
        <v>0.98160676532769553</v>
      </c>
    </row>
    <row r="384" spans="1:7" x14ac:dyDescent="0.25">
      <c r="A384" s="250" t="s">
        <v>1753</v>
      </c>
      <c r="B384" s="236" t="s">
        <v>1633</v>
      </c>
      <c r="C384" s="309"/>
      <c r="D384" s="316"/>
      <c r="E384" s="235"/>
      <c r="F384" s="219" t="str">
        <f t="shared" si="16"/>
        <v/>
      </c>
      <c r="G384" s="219" t="str">
        <f t="shared" si="15"/>
        <v/>
      </c>
    </row>
    <row r="385" spans="1:7" x14ac:dyDescent="0.25">
      <c r="A385" s="250" t="s">
        <v>1754</v>
      </c>
      <c r="B385" s="236" t="s">
        <v>1247</v>
      </c>
      <c r="C385" s="309"/>
      <c r="D385" s="316"/>
      <c r="E385" s="235"/>
      <c r="F385" s="219" t="str">
        <f t="shared" si="16"/>
        <v/>
      </c>
      <c r="G385" s="219" t="str">
        <f t="shared" si="15"/>
        <v/>
      </c>
    </row>
    <row r="386" spans="1:7" x14ac:dyDescent="0.25">
      <c r="A386" s="250" t="s">
        <v>1755</v>
      </c>
      <c r="B386" s="236" t="s">
        <v>130</v>
      </c>
      <c r="C386" s="163">
        <f>SUM(C379:C385)</f>
        <v>60387.603151759969</v>
      </c>
      <c r="D386" s="164">
        <f>SUM(D379:D385)</f>
        <v>4730</v>
      </c>
      <c r="E386" s="235"/>
      <c r="F386" s="224">
        <f>SUM(F379:F385)</f>
        <v>1</v>
      </c>
      <c r="G386" s="224">
        <f>SUM(G379:G385)</f>
        <v>1</v>
      </c>
    </row>
    <row r="387" spans="1:7" x14ac:dyDescent="0.25">
      <c r="A387" s="234" t="s">
        <v>1642</v>
      </c>
      <c r="B387" s="236"/>
      <c r="C387" s="234"/>
      <c r="D387" s="234"/>
      <c r="E387" s="235"/>
      <c r="F387" s="235"/>
      <c r="G387" s="235"/>
    </row>
    <row r="388" spans="1:7" x14ac:dyDescent="0.25">
      <c r="A388" s="69"/>
      <c r="B388" s="69" t="s">
        <v>1895</v>
      </c>
      <c r="C388" s="69" t="s">
        <v>98</v>
      </c>
      <c r="D388" s="69" t="s">
        <v>1246</v>
      </c>
      <c r="E388" s="69"/>
      <c r="F388" s="69" t="s">
        <v>471</v>
      </c>
      <c r="G388" s="69" t="s">
        <v>1897</v>
      </c>
    </row>
    <row r="389" spans="1:7" x14ac:dyDescent="0.25">
      <c r="A389" s="234" t="s">
        <v>1736</v>
      </c>
      <c r="B389" s="236" t="s">
        <v>1896</v>
      </c>
      <c r="C389" s="309">
        <v>9477.3338371499995</v>
      </c>
      <c r="D389" s="316">
        <v>193</v>
      </c>
      <c r="E389" s="235"/>
      <c r="F389" s="219">
        <f>IF($C$393=0,"",IF(C389="[for completion]","",IF(C389="","",C389/$C$393)))</f>
        <v>0.15694171224733861</v>
      </c>
      <c r="G389" s="219">
        <f>IF($D$393=0,"",IF(D389="[for completion]","",IF(D389="","",D389/$D$393)))</f>
        <v>4.0803382663847781E-2</v>
      </c>
    </row>
    <row r="390" spans="1:7" x14ac:dyDescent="0.25">
      <c r="A390" s="250" t="s">
        <v>1737</v>
      </c>
      <c r="B390" s="241" t="s">
        <v>1823</v>
      </c>
      <c r="C390" s="309">
        <v>50910.269314610028</v>
      </c>
      <c r="D390" s="316">
        <v>4537</v>
      </c>
      <c r="E390" s="235"/>
      <c r="F390" s="219">
        <f>IF($C$393=0,"",IF(C390="[for completion]","",IF(C390="","",C390/$C$393)))</f>
        <v>0.84305828775266145</v>
      </c>
      <c r="G390" s="219">
        <f>IF($D$393=0,"",IF(D390="[for completion]","",IF(D390="","",D390/$D$393)))</f>
        <v>0.95919661733615225</v>
      </c>
    </row>
    <row r="391" spans="1:7" x14ac:dyDescent="0.25">
      <c r="A391" s="250" t="s">
        <v>1738</v>
      </c>
      <c r="B391" s="236" t="s">
        <v>1247</v>
      </c>
      <c r="C391" s="309"/>
      <c r="D391" s="316"/>
      <c r="E391" s="235"/>
      <c r="F391" s="219" t="str">
        <f>IF($C$393=0,"",IF(C391="[for completion]","",IF(C391="","",C391/$C$393)))</f>
        <v/>
      </c>
      <c r="G391" s="219" t="str">
        <f>IF($D$393=0,"",IF(D391="[for completion]","",IF(D391="","",D391/$D$393)))</f>
        <v/>
      </c>
    </row>
    <row r="392" spans="1:7" x14ac:dyDescent="0.25">
      <c r="A392" s="250" t="s">
        <v>1739</v>
      </c>
      <c r="B392" s="239" t="s">
        <v>1640</v>
      </c>
      <c r="C392" s="309"/>
      <c r="D392" s="316"/>
      <c r="E392" s="235"/>
      <c r="F392" s="219" t="str">
        <f>IF($C$393=0,"",IF(C392="[for completion]","",IF(C392="","",C392/$C$393)))</f>
        <v/>
      </c>
      <c r="G392" s="219" t="str">
        <f>IF($D$393=0,"",IF(D392="[for completion]","",IF(D392="","",D392/$D$393)))</f>
        <v/>
      </c>
    </row>
    <row r="393" spans="1:7" x14ac:dyDescent="0.25">
      <c r="A393" s="250" t="s">
        <v>1740</v>
      </c>
      <c r="B393" s="236" t="s">
        <v>130</v>
      </c>
      <c r="C393" s="163">
        <f>SUM(C389:C392)</f>
        <v>60387.603151760028</v>
      </c>
      <c r="D393" s="164">
        <f>SUM(D389:D392)</f>
        <v>4730</v>
      </c>
      <c r="E393" s="235"/>
      <c r="F393" s="224">
        <f>SUM(F389:F392)</f>
        <v>1</v>
      </c>
      <c r="G393" s="224">
        <f>SUM(G389:G392)</f>
        <v>1</v>
      </c>
    </row>
    <row r="394" spans="1:7" x14ac:dyDescent="0.25">
      <c r="A394" s="234" t="s">
        <v>1741</v>
      </c>
      <c r="B394" s="239"/>
      <c r="C394" s="240"/>
      <c r="D394" s="239"/>
      <c r="E394" s="237"/>
      <c r="F394" s="237"/>
      <c r="G394" s="237"/>
    </row>
    <row r="395" spans="1:7" x14ac:dyDescent="0.25">
      <c r="A395" s="69"/>
      <c r="B395" s="69" t="s">
        <v>2286</v>
      </c>
      <c r="C395" s="69" t="s">
        <v>2283</v>
      </c>
      <c r="D395" s="69" t="s">
        <v>2284</v>
      </c>
      <c r="E395" s="69"/>
      <c r="F395" s="69" t="s">
        <v>2285</v>
      </c>
      <c r="G395" s="69"/>
    </row>
    <row r="396" spans="1:7" s="233" customFormat="1" x14ac:dyDescent="0.25">
      <c r="A396" s="304" t="s">
        <v>1943</v>
      </c>
      <c r="B396" s="336" t="s">
        <v>1628</v>
      </c>
      <c r="C396" s="347"/>
      <c r="D396" s="352">
        <v>393.98447083690814</v>
      </c>
      <c r="E396" s="320"/>
      <c r="F396" s="352"/>
      <c r="G396" s="219" t="str">
        <f>IF($D$414=0,"",IF(D396="[for completion]","",IF(D396="","",D396/$D$414)))</f>
        <v/>
      </c>
    </row>
    <row r="397" spans="1:7" x14ac:dyDescent="0.25">
      <c r="A397" s="304" t="s">
        <v>1944</v>
      </c>
      <c r="B397" s="348" t="s">
        <v>1629</v>
      </c>
      <c r="C397" s="347"/>
      <c r="D397" s="352">
        <v>3.4720666931221267</v>
      </c>
      <c r="E397" s="320"/>
      <c r="F397" s="352"/>
      <c r="G397" s="219" t="str">
        <f t="shared" ref="G397:G405" si="17">IF($D$414=0,"",IF(D397="[for completion]","",IF(D397="","",D397/$D$414)))</f>
        <v/>
      </c>
    </row>
    <row r="398" spans="1:7" x14ac:dyDescent="0.25">
      <c r="A398" s="304" t="s">
        <v>1945</v>
      </c>
      <c r="B398" s="336" t="s">
        <v>1630</v>
      </c>
      <c r="C398" s="347"/>
      <c r="D398" s="352"/>
      <c r="E398" s="320"/>
      <c r="F398" s="352"/>
      <c r="G398" s="219" t="str">
        <f t="shared" si="17"/>
        <v/>
      </c>
    </row>
    <row r="399" spans="1:7" x14ac:dyDescent="0.25">
      <c r="A399" s="304" t="s">
        <v>1946</v>
      </c>
      <c r="B399" s="336" t="s">
        <v>1631</v>
      </c>
      <c r="C399" s="347"/>
      <c r="D399" s="352"/>
      <c r="E399" s="320"/>
      <c r="F399" s="352"/>
      <c r="G399" s="219" t="str">
        <f t="shared" si="17"/>
        <v/>
      </c>
    </row>
    <row r="400" spans="1:7" x14ac:dyDescent="0.25">
      <c r="A400" s="304" t="s">
        <v>1947</v>
      </c>
      <c r="B400" s="336" t="s">
        <v>1632</v>
      </c>
      <c r="C400" s="347"/>
      <c r="D400" s="352">
        <v>19686.99346393505</v>
      </c>
      <c r="E400" s="320"/>
      <c r="F400" s="352"/>
      <c r="G400" s="219" t="str">
        <f t="shared" si="17"/>
        <v/>
      </c>
    </row>
    <row r="401" spans="1:7" x14ac:dyDescent="0.25">
      <c r="A401" s="304" t="s">
        <v>1948</v>
      </c>
      <c r="B401" s="336" t="s">
        <v>1633</v>
      </c>
      <c r="C401" s="347"/>
      <c r="D401" s="352"/>
      <c r="E401" s="320"/>
      <c r="F401" s="352"/>
      <c r="G401" s="219" t="str">
        <f t="shared" si="17"/>
        <v/>
      </c>
    </row>
    <row r="402" spans="1:7" x14ac:dyDescent="0.25">
      <c r="A402" s="304" t="s">
        <v>1949</v>
      </c>
      <c r="B402" s="336" t="s">
        <v>1247</v>
      </c>
      <c r="C402" s="347"/>
      <c r="D402" s="352"/>
      <c r="E402" s="320"/>
      <c r="F402" s="352"/>
      <c r="G402" s="219" t="str">
        <f t="shared" si="17"/>
        <v/>
      </c>
    </row>
    <row r="403" spans="1:7" x14ac:dyDescent="0.25">
      <c r="A403" s="304" t="s">
        <v>1950</v>
      </c>
      <c r="B403" s="336" t="s">
        <v>1640</v>
      </c>
      <c r="C403" s="347"/>
      <c r="D403" s="352"/>
      <c r="E403" s="320"/>
      <c r="F403" s="352"/>
      <c r="G403" s="219" t="str">
        <f t="shared" si="17"/>
        <v/>
      </c>
    </row>
    <row r="404" spans="1:7" x14ac:dyDescent="0.25">
      <c r="A404" s="304" t="s">
        <v>1951</v>
      </c>
      <c r="B404" s="336" t="s">
        <v>130</v>
      </c>
      <c r="C404" s="349">
        <v>0</v>
      </c>
      <c r="D404" s="349">
        <v>0</v>
      </c>
      <c r="E404" s="320"/>
      <c r="F404" s="335"/>
      <c r="G404" s="219" t="str">
        <f t="shared" si="17"/>
        <v/>
      </c>
    </row>
    <row r="405" spans="1:7" x14ac:dyDescent="0.25">
      <c r="A405" s="304" t="s">
        <v>1952</v>
      </c>
      <c r="B405" s="239" t="s">
        <v>2282</v>
      </c>
      <c r="C405" s="239"/>
      <c r="D405" s="239"/>
      <c r="E405" s="239"/>
      <c r="F405" s="314" t="s">
        <v>69</v>
      </c>
      <c r="G405" s="219" t="str">
        <f t="shared" si="17"/>
        <v/>
      </c>
    </row>
    <row r="406" spans="1:7" x14ac:dyDescent="0.25">
      <c r="A406" s="304" t="s">
        <v>1953</v>
      </c>
      <c r="B406" s="325"/>
      <c r="C406" s="304"/>
      <c r="D406" s="304"/>
      <c r="E406" s="320"/>
      <c r="F406" s="219"/>
      <c r="G406" s="219"/>
    </row>
    <row r="407" spans="1:7" x14ac:dyDescent="0.25">
      <c r="A407" s="304" t="s">
        <v>1954</v>
      </c>
      <c r="B407" s="325"/>
      <c r="C407" s="304"/>
      <c r="D407" s="304"/>
      <c r="E407" s="320"/>
      <c r="F407" s="219"/>
      <c r="G407" s="219"/>
    </row>
    <row r="408" spans="1:7" x14ac:dyDescent="0.25">
      <c r="A408" s="304" t="s">
        <v>1955</v>
      </c>
      <c r="B408" s="325"/>
      <c r="C408" s="304"/>
      <c r="D408" s="304"/>
      <c r="E408" s="320"/>
      <c r="F408" s="219"/>
      <c r="G408" s="219"/>
    </row>
    <row r="409" spans="1:7" x14ac:dyDescent="0.25">
      <c r="A409" s="304" t="s">
        <v>1956</v>
      </c>
      <c r="B409" s="325"/>
      <c r="C409" s="304"/>
      <c r="D409" s="304"/>
      <c r="E409" s="320"/>
      <c r="F409" s="219"/>
      <c r="G409" s="219"/>
    </row>
    <row r="410" spans="1:7" x14ac:dyDescent="0.25">
      <c r="A410" s="304" t="s">
        <v>1957</v>
      </c>
      <c r="B410" s="325"/>
      <c r="C410" s="304"/>
      <c r="D410" s="304"/>
      <c r="E410" s="320"/>
      <c r="F410" s="219"/>
      <c r="G410" s="219"/>
    </row>
    <row r="411" spans="1:7" x14ac:dyDescent="0.25">
      <c r="A411" s="304" t="s">
        <v>1958</v>
      </c>
      <c r="B411" s="325"/>
      <c r="C411" s="304"/>
      <c r="D411" s="304"/>
      <c r="E411" s="320"/>
      <c r="F411" s="219"/>
      <c r="G411" s="219"/>
    </row>
    <row r="412" spans="1:7" x14ac:dyDescent="0.25">
      <c r="A412" s="304" t="s">
        <v>1959</v>
      </c>
      <c r="B412" s="325"/>
      <c r="C412" s="304"/>
      <c r="D412" s="304"/>
      <c r="E412" s="320"/>
      <c r="F412" s="219"/>
      <c r="G412" s="219"/>
    </row>
    <row r="413" spans="1:7" x14ac:dyDescent="0.25">
      <c r="A413" s="304" t="s">
        <v>1960</v>
      </c>
      <c r="B413" s="319"/>
      <c r="C413" s="304"/>
      <c r="D413" s="304"/>
      <c r="E413" s="320"/>
      <c r="F413" s="219"/>
      <c r="G413" s="219"/>
    </row>
    <row r="414" spans="1:7" x14ac:dyDescent="0.25">
      <c r="A414" s="304" t="s">
        <v>1961</v>
      </c>
      <c r="B414" s="319"/>
      <c r="C414" s="163"/>
      <c r="D414" s="304"/>
      <c r="E414" s="320"/>
      <c r="F414" s="324"/>
      <c r="G414" s="324"/>
    </row>
    <row r="415" spans="1:7" x14ac:dyDescent="0.25">
      <c r="A415" s="304" t="s">
        <v>1962</v>
      </c>
      <c r="B415" s="304"/>
      <c r="C415" s="321"/>
      <c r="D415" s="304"/>
      <c r="E415" s="320"/>
      <c r="F415" s="320"/>
      <c r="G415" s="320"/>
    </row>
    <row r="416" spans="1:7" x14ac:dyDescent="0.25">
      <c r="A416" s="304" t="s">
        <v>1963</v>
      </c>
      <c r="B416" s="304"/>
      <c r="C416" s="321"/>
      <c r="D416" s="304"/>
      <c r="E416" s="320"/>
      <c r="F416" s="320"/>
      <c r="G416" s="320"/>
    </row>
    <row r="417" spans="1:7" x14ac:dyDescent="0.25">
      <c r="A417" s="304" t="s">
        <v>1964</v>
      </c>
      <c r="B417" s="304"/>
      <c r="C417" s="321"/>
      <c r="D417" s="304"/>
      <c r="E417" s="320"/>
      <c r="F417" s="320"/>
      <c r="G417" s="320"/>
    </row>
    <row r="418" spans="1:7" x14ac:dyDescent="0.25">
      <c r="A418" s="304" t="s">
        <v>1965</v>
      </c>
      <c r="B418" s="304"/>
      <c r="C418" s="321"/>
      <c r="D418" s="304"/>
      <c r="E418" s="320"/>
      <c r="F418" s="320"/>
      <c r="G418" s="320"/>
    </row>
    <row r="419" spans="1:7" x14ac:dyDescent="0.25">
      <c r="A419" s="304" t="s">
        <v>1966</v>
      </c>
      <c r="B419" s="304"/>
      <c r="C419" s="321"/>
      <c r="D419" s="304"/>
      <c r="E419" s="320"/>
      <c r="F419" s="320"/>
      <c r="G419" s="320"/>
    </row>
    <row r="420" spans="1:7" x14ac:dyDescent="0.25">
      <c r="A420" s="304" t="s">
        <v>1967</v>
      </c>
      <c r="B420" s="304"/>
      <c r="C420" s="321"/>
      <c r="D420" s="304"/>
      <c r="E420" s="320"/>
      <c r="F420" s="320"/>
      <c r="G420" s="320"/>
    </row>
    <row r="421" spans="1:7" x14ac:dyDescent="0.25">
      <c r="A421" s="304" t="s">
        <v>1968</v>
      </c>
      <c r="B421" s="304"/>
      <c r="C421" s="321"/>
      <c r="D421" s="304"/>
      <c r="E421" s="320"/>
      <c r="F421" s="320"/>
      <c r="G421" s="320"/>
    </row>
    <row r="422" spans="1:7" x14ac:dyDescent="0.25">
      <c r="A422" s="304" t="s">
        <v>1969</v>
      </c>
      <c r="B422" s="304"/>
      <c r="C422" s="321"/>
      <c r="D422" s="304"/>
      <c r="E422" s="320"/>
      <c r="F422" s="320"/>
      <c r="G422" s="320"/>
    </row>
    <row r="423" spans="1:7" x14ac:dyDescent="0.25">
      <c r="A423" s="304" t="s">
        <v>1970</v>
      </c>
      <c r="B423" s="304"/>
      <c r="C423" s="321"/>
      <c r="D423" s="304"/>
      <c r="E423" s="320"/>
      <c r="F423" s="320"/>
      <c r="G423" s="320"/>
    </row>
    <row r="424" spans="1:7" x14ac:dyDescent="0.25">
      <c r="A424" s="304" t="s">
        <v>1971</v>
      </c>
      <c r="B424" s="304"/>
      <c r="C424" s="321"/>
      <c r="D424" s="304"/>
      <c r="E424" s="320"/>
      <c r="F424" s="320"/>
      <c r="G424" s="320"/>
    </row>
    <row r="425" spans="1:7" x14ac:dyDescent="0.25">
      <c r="A425" s="304" t="s">
        <v>1972</v>
      </c>
      <c r="B425" s="304"/>
      <c r="C425" s="321"/>
      <c r="D425" s="304"/>
      <c r="E425" s="320"/>
      <c r="F425" s="320"/>
      <c r="G425" s="320"/>
    </row>
    <row r="426" spans="1:7" x14ac:dyDescent="0.25">
      <c r="A426" s="304" t="s">
        <v>1973</v>
      </c>
      <c r="B426" s="304"/>
      <c r="C426" s="321"/>
      <c r="D426" s="304"/>
      <c r="E426" s="320"/>
      <c r="F426" s="320"/>
      <c r="G426" s="320"/>
    </row>
    <row r="427" spans="1:7" x14ac:dyDescent="0.25">
      <c r="A427" s="304" t="s">
        <v>1974</v>
      </c>
      <c r="B427" s="304"/>
      <c r="C427" s="321"/>
      <c r="D427" s="304"/>
      <c r="E427" s="320"/>
      <c r="F427" s="320"/>
      <c r="G427" s="320"/>
    </row>
    <row r="428" spans="1:7" x14ac:dyDescent="0.25">
      <c r="A428" s="304" t="s">
        <v>1975</v>
      </c>
      <c r="B428" s="304"/>
      <c r="C428" s="321"/>
      <c r="D428" s="304"/>
      <c r="E428" s="320"/>
      <c r="F428" s="320"/>
      <c r="G428" s="320"/>
    </row>
    <row r="429" spans="1:7" x14ac:dyDescent="0.25">
      <c r="A429" s="304" t="s">
        <v>1976</v>
      </c>
      <c r="B429" s="304"/>
      <c r="C429" s="321"/>
      <c r="D429" s="304"/>
      <c r="E429" s="320"/>
      <c r="F429" s="320"/>
      <c r="G429" s="320"/>
    </row>
    <row r="430" spans="1:7" x14ac:dyDescent="0.25">
      <c r="A430" s="304" t="s">
        <v>1977</v>
      </c>
      <c r="B430" s="304"/>
      <c r="C430" s="321"/>
      <c r="D430" s="304"/>
      <c r="E430" s="320"/>
      <c r="F430" s="320"/>
      <c r="G430" s="320"/>
    </row>
    <row r="431" spans="1:7" x14ac:dyDescent="0.25">
      <c r="A431" s="304" t="s">
        <v>1978</v>
      </c>
      <c r="B431" s="304"/>
      <c r="C431" s="321"/>
      <c r="D431" s="304"/>
      <c r="E431" s="320"/>
      <c r="F431" s="320"/>
      <c r="G431" s="320"/>
    </row>
    <row r="432" spans="1:7" x14ac:dyDescent="0.25">
      <c r="A432" s="304" t="s">
        <v>1979</v>
      </c>
      <c r="B432" s="304"/>
      <c r="C432" s="321"/>
      <c r="D432" s="304"/>
      <c r="E432" s="320"/>
      <c r="F432" s="320"/>
      <c r="G432" s="320"/>
    </row>
    <row r="433" spans="1:7" x14ac:dyDescent="0.25">
      <c r="A433" s="304" t="s">
        <v>1980</v>
      </c>
      <c r="B433" s="304"/>
      <c r="C433" s="321"/>
      <c r="D433" s="304"/>
      <c r="E433" s="320"/>
      <c r="F433" s="320"/>
      <c r="G433" s="320"/>
    </row>
    <row r="434" spans="1:7" x14ac:dyDescent="0.25">
      <c r="A434" s="304" t="s">
        <v>1981</v>
      </c>
      <c r="B434" s="304"/>
      <c r="C434" s="321"/>
      <c r="D434" s="304"/>
      <c r="E434" s="320"/>
      <c r="F434" s="320"/>
      <c r="G434" s="320"/>
    </row>
    <row r="435" spans="1:7" x14ac:dyDescent="0.25">
      <c r="A435" s="304" t="s">
        <v>1982</v>
      </c>
      <c r="B435" s="304"/>
      <c r="C435" s="321"/>
      <c r="D435" s="304"/>
      <c r="E435" s="320"/>
      <c r="F435" s="320"/>
      <c r="G435" s="320"/>
    </row>
    <row r="436" spans="1:7" x14ac:dyDescent="0.25">
      <c r="A436" s="304" t="s">
        <v>1983</v>
      </c>
      <c r="B436" s="304"/>
      <c r="C436" s="321"/>
      <c r="D436" s="304"/>
      <c r="E436" s="320"/>
      <c r="F436" s="320"/>
      <c r="G436" s="320"/>
    </row>
    <row r="437" spans="1:7" x14ac:dyDescent="0.25">
      <c r="A437" s="304" t="s">
        <v>1984</v>
      </c>
      <c r="B437" s="304"/>
      <c r="C437" s="321"/>
      <c r="D437" s="304"/>
      <c r="E437" s="320"/>
      <c r="F437" s="320"/>
      <c r="G437" s="320"/>
    </row>
    <row r="438" spans="1:7" x14ac:dyDescent="0.25">
      <c r="A438" s="304" t="s">
        <v>1985</v>
      </c>
      <c r="B438" s="304"/>
      <c r="C438" s="321"/>
      <c r="D438" s="304"/>
      <c r="E438" s="320"/>
      <c r="F438" s="320"/>
      <c r="G438" s="320"/>
    </row>
    <row r="439" spans="1:7" x14ac:dyDescent="0.25">
      <c r="A439" s="304" t="s">
        <v>1986</v>
      </c>
      <c r="B439" s="304"/>
      <c r="C439" s="321"/>
      <c r="D439" s="304"/>
      <c r="E439" s="320"/>
      <c r="F439" s="320"/>
      <c r="G439" s="320"/>
    </row>
    <row r="440" spans="1:7" x14ac:dyDescent="0.25">
      <c r="A440" s="304" t="s">
        <v>1987</v>
      </c>
      <c r="B440" s="304"/>
      <c r="C440" s="321"/>
      <c r="D440" s="304"/>
      <c r="E440" s="320"/>
      <c r="F440" s="320"/>
      <c r="G440" s="320"/>
    </row>
    <row r="441" spans="1:7" x14ac:dyDescent="0.25">
      <c r="A441" s="304" t="s">
        <v>1988</v>
      </c>
      <c r="B441" s="304"/>
      <c r="C441" s="321"/>
      <c r="D441" s="304"/>
      <c r="E441" s="320"/>
      <c r="F441" s="320"/>
      <c r="G441" s="320"/>
    </row>
    <row r="442" spans="1:7" x14ac:dyDescent="0.25">
      <c r="A442" s="304" t="s">
        <v>1989</v>
      </c>
      <c r="B442" s="304"/>
      <c r="C442" s="321"/>
      <c r="D442" s="304"/>
      <c r="E442" s="320"/>
      <c r="F442" s="320"/>
      <c r="G442" s="320"/>
    </row>
    <row r="443" spans="1:7" x14ac:dyDescent="0.25">
      <c r="A443" s="304" t="s">
        <v>1990</v>
      </c>
      <c r="B443" s="304"/>
      <c r="C443" s="321"/>
      <c r="D443" s="304"/>
      <c r="E443" s="320"/>
      <c r="F443" s="320"/>
      <c r="G443" s="320"/>
    </row>
    <row r="444" spans="1:7" ht="18.75" x14ac:dyDescent="0.25">
      <c r="A444" s="147"/>
      <c r="B444" s="230" t="s">
        <v>1546</v>
      </c>
      <c r="C444" s="147"/>
      <c r="D444" s="147"/>
      <c r="E444" s="147"/>
      <c r="F444" s="147"/>
      <c r="G444" s="147"/>
    </row>
    <row r="445" spans="1:7" x14ac:dyDescent="0.25">
      <c r="A445" s="69"/>
      <c r="B445" s="69" t="s">
        <v>1922</v>
      </c>
      <c r="C445" s="69" t="s">
        <v>640</v>
      </c>
      <c r="D445" s="69" t="s">
        <v>641</v>
      </c>
      <c r="E445" s="69"/>
      <c r="F445" s="69" t="s">
        <v>472</v>
      </c>
      <c r="G445" s="69" t="s">
        <v>642</v>
      </c>
    </row>
    <row r="446" spans="1:7" x14ac:dyDescent="0.25">
      <c r="A446" s="250" t="s">
        <v>1547</v>
      </c>
      <c r="B446" s="239" t="s">
        <v>644</v>
      </c>
      <c r="C446" s="273">
        <f>(C473/D473)*1000</f>
        <v>13503.701760789476</v>
      </c>
      <c r="D446" s="212"/>
      <c r="E446" s="212"/>
      <c r="F446" s="213"/>
      <c r="G446" s="213"/>
    </row>
    <row r="447" spans="1:7" x14ac:dyDescent="0.25">
      <c r="A447" s="212"/>
      <c r="B447" s="239"/>
      <c r="C447" s="203"/>
      <c r="D447" s="212"/>
      <c r="E447" s="212"/>
      <c r="F447" s="213"/>
      <c r="G447" s="213"/>
    </row>
    <row r="448" spans="1:7" x14ac:dyDescent="0.25">
      <c r="A448" s="239"/>
      <c r="B448" s="239" t="s">
        <v>645</v>
      </c>
      <c r="C448" s="203"/>
      <c r="D448" s="212"/>
      <c r="E448" s="212"/>
      <c r="F448" s="213"/>
      <c r="G448" s="213"/>
    </row>
    <row r="449" spans="1:7" x14ac:dyDescent="0.25">
      <c r="A449" s="239" t="s">
        <v>1548</v>
      </c>
      <c r="B449" s="308" t="s">
        <v>2387</v>
      </c>
      <c r="C449" s="309">
        <v>19.440883499999998</v>
      </c>
      <c r="D449" s="309">
        <v>22</v>
      </c>
      <c r="E449" s="212"/>
      <c r="F449" s="219">
        <f>IF($C$473=0,"",IF(C449="[for completion]","",IF(C449="","",C449/$C$473)))</f>
        <v>1.8943035266594591E-2</v>
      </c>
      <c r="G449" s="219">
        <f>IF($D$473=0,"",IF(D449="[for completion]","",IF(D449="","",D449/$D$473)))</f>
        <v>0.28947368421052633</v>
      </c>
    </row>
    <row r="450" spans="1:7" x14ac:dyDescent="0.25">
      <c r="A450" s="239" t="s">
        <v>1549</v>
      </c>
      <c r="B450" s="308" t="s">
        <v>2388</v>
      </c>
      <c r="C450" s="309">
        <v>51.031216680000007</v>
      </c>
      <c r="D450" s="309">
        <v>15</v>
      </c>
      <c r="E450" s="212"/>
      <c r="F450" s="219">
        <f t="shared" ref="F450:F472" si="18">IF($C$473=0,"",IF(C450="[for completion]","",IF(C450="","",C450/$C$473)))</f>
        <v>4.972439330066817E-2</v>
      </c>
      <c r="G450" s="219">
        <f t="shared" ref="G450:G472" si="19">IF($D$473=0,"",IF(D450="[for completion]","",IF(D450="","",D450/$D$473)))</f>
        <v>0.19736842105263158</v>
      </c>
    </row>
    <row r="451" spans="1:7" x14ac:dyDescent="0.25">
      <c r="A451" s="239" t="s">
        <v>1550</v>
      </c>
      <c r="B451" s="308" t="s">
        <v>2389</v>
      </c>
      <c r="C451" s="309">
        <v>252.40492125000006</v>
      </c>
      <c r="D451" s="309">
        <v>28</v>
      </c>
      <c r="E451" s="212"/>
      <c r="F451" s="219">
        <f t="shared" si="18"/>
        <v>0.24594125697532121</v>
      </c>
      <c r="G451" s="219">
        <f t="shared" si="19"/>
        <v>0.36842105263157893</v>
      </c>
    </row>
    <row r="452" spans="1:7" x14ac:dyDescent="0.25">
      <c r="A452" s="239" t="s">
        <v>1551</v>
      </c>
      <c r="B452" s="308" t="s">
        <v>2390</v>
      </c>
      <c r="C452" s="309">
        <v>150.33278038</v>
      </c>
      <c r="D452" s="309">
        <v>5</v>
      </c>
      <c r="E452" s="212"/>
      <c r="F452" s="219">
        <f t="shared" si="18"/>
        <v>0.14648301145694123</v>
      </c>
      <c r="G452" s="219">
        <f t="shared" si="19"/>
        <v>6.5789473684210523E-2</v>
      </c>
    </row>
    <row r="453" spans="1:7" x14ac:dyDescent="0.25">
      <c r="A453" s="239" t="s">
        <v>1552</v>
      </c>
      <c r="B453" s="308" t="s">
        <v>2390</v>
      </c>
      <c r="C453" s="309">
        <v>353.69644518000001</v>
      </c>
      <c r="D453" s="309">
        <v>5</v>
      </c>
      <c r="E453" s="212"/>
      <c r="F453" s="219">
        <f t="shared" si="18"/>
        <v>0.34463887583678393</v>
      </c>
      <c r="G453" s="219">
        <f t="shared" si="19"/>
        <v>6.5789473684210523E-2</v>
      </c>
    </row>
    <row r="454" spans="1:7" x14ac:dyDescent="0.25">
      <c r="A454" s="239" t="s">
        <v>1553</v>
      </c>
      <c r="B454" s="308" t="s">
        <v>2391</v>
      </c>
      <c r="C454" s="309">
        <v>199.37508683000001</v>
      </c>
      <c r="D454" s="309">
        <v>1</v>
      </c>
      <c r="E454" s="212"/>
      <c r="F454" s="219">
        <f t="shared" si="18"/>
        <v>0.19426942716369086</v>
      </c>
      <c r="G454" s="219">
        <f t="shared" si="19"/>
        <v>1.3157894736842105E-2</v>
      </c>
    </row>
    <row r="455" spans="1:7" x14ac:dyDescent="0.25">
      <c r="A455" s="239" t="s">
        <v>1554</v>
      </c>
      <c r="B455" s="308"/>
      <c r="C455" s="309"/>
      <c r="D455" s="309"/>
      <c r="E455" s="212"/>
      <c r="F455" s="219" t="str">
        <f t="shared" si="18"/>
        <v/>
      </c>
      <c r="G455" s="219" t="str">
        <f t="shared" si="19"/>
        <v/>
      </c>
    </row>
    <row r="456" spans="1:7" x14ac:dyDescent="0.25">
      <c r="A456" s="239" t="s">
        <v>1555</v>
      </c>
      <c r="B456" s="308"/>
      <c r="C456" s="309"/>
      <c r="D456" s="316"/>
      <c r="E456" s="212"/>
      <c r="F456" s="219" t="str">
        <f t="shared" si="18"/>
        <v/>
      </c>
      <c r="G456" s="219" t="str">
        <f t="shared" si="19"/>
        <v/>
      </c>
    </row>
    <row r="457" spans="1:7" x14ac:dyDescent="0.25">
      <c r="A457" s="239" t="s">
        <v>1556</v>
      </c>
      <c r="B457" s="308"/>
      <c r="C457" s="309"/>
      <c r="D457" s="316"/>
      <c r="E457" s="212"/>
      <c r="F457" s="219" t="str">
        <f t="shared" si="18"/>
        <v/>
      </c>
      <c r="G457" s="219" t="str">
        <f t="shared" si="19"/>
        <v/>
      </c>
    </row>
    <row r="458" spans="1:7" x14ac:dyDescent="0.25">
      <c r="A458" s="239" t="s">
        <v>1991</v>
      </c>
      <c r="B458" s="308"/>
      <c r="C458" s="309"/>
      <c r="D458" s="316"/>
      <c r="E458" s="210"/>
      <c r="F458" s="219" t="str">
        <f t="shared" si="18"/>
        <v/>
      </c>
      <c r="G458" s="219" t="str">
        <f t="shared" si="19"/>
        <v/>
      </c>
    </row>
    <row r="459" spans="1:7" x14ac:dyDescent="0.25">
      <c r="A459" s="239" t="s">
        <v>1992</v>
      </c>
      <c r="B459" s="308"/>
      <c r="C459" s="309"/>
      <c r="D459" s="316"/>
      <c r="E459" s="210"/>
      <c r="F459" s="219" t="str">
        <f t="shared" si="18"/>
        <v/>
      </c>
      <c r="G459" s="219" t="str">
        <f t="shared" si="19"/>
        <v/>
      </c>
    </row>
    <row r="460" spans="1:7" x14ac:dyDescent="0.25">
      <c r="A460" s="239" t="s">
        <v>1993</v>
      </c>
      <c r="B460" s="308"/>
      <c r="C460" s="309"/>
      <c r="D460" s="316"/>
      <c r="E460" s="210"/>
      <c r="F460" s="219" t="str">
        <f t="shared" si="18"/>
        <v/>
      </c>
      <c r="G460" s="219" t="str">
        <f t="shared" si="19"/>
        <v/>
      </c>
    </row>
    <row r="461" spans="1:7" x14ac:dyDescent="0.25">
      <c r="A461" s="239" t="s">
        <v>1994</v>
      </c>
      <c r="B461" s="308"/>
      <c r="C461" s="309"/>
      <c r="D461" s="316"/>
      <c r="E461" s="210"/>
      <c r="F461" s="219" t="str">
        <f t="shared" si="18"/>
        <v/>
      </c>
      <c r="G461" s="219" t="str">
        <f t="shared" si="19"/>
        <v/>
      </c>
    </row>
    <row r="462" spans="1:7" x14ac:dyDescent="0.25">
      <c r="A462" s="239" t="s">
        <v>1995</v>
      </c>
      <c r="B462" s="308"/>
      <c r="C462" s="309"/>
      <c r="D462" s="316"/>
      <c r="E462" s="210"/>
      <c r="F462" s="219" t="str">
        <f t="shared" si="18"/>
        <v/>
      </c>
      <c r="G462" s="219" t="str">
        <f t="shared" si="19"/>
        <v/>
      </c>
    </row>
    <row r="463" spans="1:7" x14ac:dyDescent="0.25">
      <c r="A463" s="239" t="s">
        <v>1996</v>
      </c>
      <c r="B463" s="308"/>
      <c r="C463" s="309"/>
      <c r="D463" s="316"/>
      <c r="E463" s="210"/>
      <c r="F463" s="219" t="str">
        <f t="shared" si="18"/>
        <v/>
      </c>
      <c r="G463" s="219" t="str">
        <f t="shared" si="19"/>
        <v/>
      </c>
    </row>
    <row r="464" spans="1:7" x14ac:dyDescent="0.25">
      <c r="A464" s="239" t="s">
        <v>1997</v>
      </c>
      <c r="B464" s="308"/>
      <c r="C464" s="309"/>
      <c r="D464" s="316"/>
      <c r="E464" s="203"/>
      <c r="F464" s="219" t="str">
        <f t="shared" si="18"/>
        <v/>
      </c>
      <c r="G464" s="219" t="str">
        <f t="shared" si="19"/>
        <v/>
      </c>
    </row>
    <row r="465" spans="1:7" x14ac:dyDescent="0.25">
      <c r="A465" s="239" t="s">
        <v>1998</v>
      </c>
      <c r="B465" s="308"/>
      <c r="C465" s="309"/>
      <c r="D465" s="316"/>
      <c r="E465" s="206"/>
      <c r="F465" s="219" t="str">
        <f t="shared" si="18"/>
        <v/>
      </c>
      <c r="G465" s="219" t="str">
        <f t="shared" si="19"/>
        <v/>
      </c>
    </row>
    <row r="466" spans="1:7" x14ac:dyDescent="0.25">
      <c r="A466" s="239" t="s">
        <v>1999</v>
      </c>
      <c r="B466" s="308"/>
      <c r="C466" s="309"/>
      <c r="D466" s="316"/>
      <c r="E466" s="206"/>
      <c r="F466" s="219" t="str">
        <f t="shared" si="18"/>
        <v/>
      </c>
      <c r="G466" s="219" t="str">
        <f t="shared" si="19"/>
        <v/>
      </c>
    </row>
    <row r="467" spans="1:7" x14ac:dyDescent="0.25">
      <c r="A467" s="239" t="s">
        <v>2000</v>
      </c>
      <c r="B467" s="308"/>
      <c r="C467" s="309"/>
      <c r="D467" s="316"/>
      <c r="E467" s="206"/>
      <c r="F467" s="219" t="str">
        <f t="shared" si="18"/>
        <v/>
      </c>
      <c r="G467" s="219" t="str">
        <f t="shared" si="19"/>
        <v/>
      </c>
    </row>
    <row r="468" spans="1:7" x14ac:dyDescent="0.25">
      <c r="A468" s="239" t="s">
        <v>2001</v>
      </c>
      <c r="B468" s="308"/>
      <c r="C468" s="309"/>
      <c r="D468" s="316"/>
      <c r="E468" s="206"/>
      <c r="F468" s="219" t="str">
        <f t="shared" si="18"/>
        <v/>
      </c>
      <c r="G468" s="219" t="str">
        <f t="shared" si="19"/>
        <v/>
      </c>
    </row>
    <row r="469" spans="1:7" x14ac:dyDescent="0.25">
      <c r="A469" s="239" t="s">
        <v>2002</v>
      </c>
      <c r="B469" s="308"/>
      <c r="C469" s="309"/>
      <c r="D469" s="316"/>
      <c r="E469" s="206"/>
      <c r="F469" s="219" t="str">
        <f t="shared" si="18"/>
        <v/>
      </c>
      <c r="G469" s="219" t="str">
        <f t="shared" si="19"/>
        <v/>
      </c>
    </row>
    <row r="470" spans="1:7" x14ac:dyDescent="0.25">
      <c r="A470" s="239" t="s">
        <v>2003</v>
      </c>
      <c r="B470" s="308"/>
      <c r="C470" s="309"/>
      <c r="D470" s="316"/>
      <c r="E470" s="206"/>
      <c r="F470" s="219" t="str">
        <f t="shared" si="18"/>
        <v/>
      </c>
      <c r="G470" s="219" t="str">
        <f t="shared" si="19"/>
        <v/>
      </c>
    </row>
    <row r="471" spans="1:7" x14ac:dyDescent="0.25">
      <c r="A471" s="239" t="s">
        <v>2004</v>
      </c>
      <c r="B471" s="308"/>
      <c r="C471" s="309"/>
      <c r="D471" s="316"/>
      <c r="E471" s="206"/>
      <c r="F471" s="219" t="str">
        <f t="shared" si="18"/>
        <v/>
      </c>
      <c r="G471" s="219" t="str">
        <f t="shared" si="19"/>
        <v/>
      </c>
    </row>
    <row r="472" spans="1:7" x14ac:dyDescent="0.25">
      <c r="A472" s="239" t="s">
        <v>2005</v>
      </c>
      <c r="B472" s="308"/>
      <c r="C472" s="309"/>
      <c r="D472" s="316"/>
      <c r="E472" s="206"/>
      <c r="F472" s="219" t="str">
        <f t="shared" si="18"/>
        <v/>
      </c>
      <c r="G472" s="219" t="str">
        <f t="shared" si="19"/>
        <v/>
      </c>
    </row>
    <row r="473" spans="1:7" x14ac:dyDescent="0.25">
      <c r="A473" s="239" t="s">
        <v>2006</v>
      </c>
      <c r="B473" s="210" t="s">
        <v>130</v>
      </c>
      <c r="C473" s="225">
        <f>SUM(C449:C472)</f>
        <v>1026.2813338200001</v>
      </c>
      <c r="D473" s="304">
        <f>SUM(D449:D472)</f>
        <v>76</v>
      </c>
      <c r="E473" s="206"/>
      <c r="F473" s="224">
        <f>SUM(F449:F472)</f>
        <v>1</v>
      </c>
      <c r="G473" s="224">
        <f>SUM(G449:G472)</f>
        <v>1</v>
      </c>
    </row>
    <row r="474" spans="1:7" x14ac:dyDescent="0.25">
      <c r="A474" s="69"/>
      <c r="B474" s="69" t="s">
        <v>1939</v>
      </c>
      <c r="C474" s="69" t="s">
        <v>640</v>
      </c>
      <c r="D474" s="69" t="s">
        <v>641</v>
      </c>
      <c r="E474" s="69"/>
      <c r="F474" s="69" t="s">
        <v>472</v>
      </c>
      <c r="G474" s="69" t="s">
        <v>642</v>
      </c>
    </row>
    <row r="475" spans="1:7" x14ac:dyDescent="0.25">
      <c r="A475" s="239" t="s">
        <v>1558</v>
      </c>
      <c r="B475" s="203" t="s">
        <v>673</v>
      </c>
      <c r="C475" s="315" t="s">
        <v>808</v>
      </c>
      <c r="D475" s="203"/>
      <c r="E475" s="203"/>
      <c r="F475" s="203"/>
      <c r="G475" s="203"/>
    </row>
    <row r="476" spans="1:7" x14ac:dyDescent="0.25">
      <c r="A476" s="239"/>
      <c r="B476" s="203"/>
      <c r="C476" s="203"/>
      <c r="D476" s="203"/>
      <c r="E476" s="203"/>
      <c r="F476" s="203"/>
      <c r="G476" s="203"/>
    </row>
    <row r="477" spans="1:7" x14ac:dyDescent="0.25">
      <c r="A477" s="239"/>
      <c r="B477" s="210" t="s">
        <v>674</v>
      </c>
      <c r="C477" s="203"/>
      <c r="D477" s="203"/>
      <c r="E477" s="203"/>
      <c r="F477" s="203"/>
      <c r="G477" s="203"/>
    </row>
    <row r="478" spans="1:7" x14ac:dyDescent="0.25">
      <c r="A478" s="239" t="s">
        <v>1559</v>
      </c>
      <c r="B478" s="203" t="s">
        <v>676</v>
      </c>
      <c r="C478" s="315" t="s">
        <v>808</v>
      </c>
      <c r="D478" s="315" t="s">
        <v>808</v>
      </c>
      <c r="E478" s="203"/>
      <c r="F478" s="219" t="str">
        <f>IF($C$486=0,"",IF(C478="[for completion]","",IF(C478="","",C478/$C$486)))</f>
        <v/>
      </c>
      <c r="G478" s="219" t="str">
        <f>IF($D$486=0,"",IF(D478="[for completion]","",IF(D478="","",D478/$D$486)))</f>
        <v/>
      </c>
    </row>
    <row r="479" spans="1:7" x14ac:dyDescent="0.25">
      <c r="A479" s="239" t="s">
        <v>1560</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25">
      <c r="A480" s="239" t="s">
        <v>1561</v>
      </c>
      <c r="B480" s="203" t="s">
        <v>680</v>
      </c>
      <c r="C480" s="315" t="s">
        <v>808</v>
      </c>
      <c r="D480" s="315" t="s">
        <v>808</v>
      </c>
      <c r="E480" s="203"/>
      <c r="F480" s="219" t="str">
        <f t="shared" si="20"/>
        <v/>
      </c>
      <c r="G480" s="219" t="str">
        <f t="shared" si="21"/>
        <v/>
      </c>
    </row>
    <row r="481" spans="1:7" x14ac:dyDescent="0.25">
      <c r="A481" s="239" t="s">
        <v>1562</v>
      </c>
      <c r="B481" s="203" t="s">
        <v>682</v>
      </c>
      <c r="C481" s="315" t="s">
        <v>808</v>
      </c>
      <c r="D481" s="315" t="s">
        <v>808</v>
      </c>
      <c r="E481" s="203"/>
      <c r="F481" s="219" t="str">
        <f t="shared" si="20"/>
        <v/>
      </c>
      <c r="G481" s="219" t="str">
        <f t="shared" si="21"/>
        <v/>
      </c>
    </row>
    <row r="482" spans="1:7" x14ac:dyDescent="0.25">
      <c r="A482" s="239" t="s">
        <v>1563</v>
      </c>
      <c r="B482" s="203" t="s">
        <v>684</v>
      </c>
      <c r="C482" s="315" t="s">
        <v>808</v>
      </c>
      <c r="D482" s="315" t="s">
        <v>808</v>
      </c>
      <c r="E482" s="203"/>
      <c r="F482" s="219" t="str">
        <f t="shared" si="20"/>
        <v/>
      </c>
      <c r="G482" s="219" t="str">
        <f t="shared" si="21"/>
        <v/>
      </c>
    </row>
    <row r="483" spans="1:7" x14ac:dyDescent="0.25">
      <c r="A483" s="239" t="s">
        <v>1564</v>
      </c>
      <c r="B483" s="203" t="s">
        <v>686</v>
      </c>
      <c r="C483" s="315" t="s">
        <v>808</v>
      </c>
      <c r="D483" s="315" t="s">
        <v>808</v>
      </c>
      <c r="E483" s="203"/>
      <c r="F483" s="219" t="str">
        <f t="shared" si="20"/>
        <v/>
      </c>
      <c r="G483" s="219" t="str">
        <f t="shared" si="21"/>
        <v/>
      </c>
    </row>
    <row r="484" spans="1:7" x14ac:dyDescent="0.25">
      <c r="A484" s="239" t="s">
        <v>1565</v>
      </c>
      <c r="B484" s="203" t="s">
        <v>688</v>
      </c>
      <c r="C484" s="315" t="s">
        <v>808</v>
      </c>
      <c r="D484" s="315" t="s">
        <v>808</v>
      </c>
      <c r="E484" s="203"/>
      <c r="F484" s="219" t="str">
        <f t="shared" si="20"/>
        <v/>
      </c>
      <c r="G484" s="219" t="str">
        <f t="shared" si="21"/>
        <v/>
      </c>
    </row>
    <row r="485" spans="1:7" x14ac:dyDescent="0.25">
      <c r="A485" s="239" t="s">
        <v>1566</v>
      </c>
      <c r="B485" s="203" t="s">
        <v>690</v>
      </c>
      <c r="C485" s="315" t="s">
        <v>808</v>
      </c>
      <c r="D485" s="315" t="s">
        <v>808</v>
      </c>
      <c r="E485" s="203"/>
      <c r="F485" s="219" t="str">
        <f t="shared" si="20"/>
        <v/>
      </c>
      <c r="G485" s="219" t="str">
        <f t="shared" si="21"/>
        <v/>
      </c>
    </row>
    <row r="486" spans="1:7" x14ac:dyDescent="0.25">
      <c r="A486" s="239" t="s">
        <v>1567</v>
      </c>
      <c r="B486" s="215" t="s">
        <v>130</v>
      </c>
      <c r="C486" s="220">
        <f>SUM(C478:C485)</f>
        <v>0</v>
      </c>
      <c r="D486" s="223">
        <f>SUM(D478:D485)</f>
        <v>0</v>
      </c>
      <c r="E486" s="203"/>
      <c r="F486" s="217">
        <f>SUM(F478:F485)</f>
        <v>0</v>
      </c>
      <c r="G486" s="240">
        <f>SUM(G478:G485)</f>
        <v>0</v>
      </c>
    </row>
    <row r="487" spans="1:7" x14ac:dyDescent="0.25">
      <c r="A487" s="239" t="s">
        <v>1568</v>
      </c>
      <c r="B487" s="207" t="s">
        <v>693</v>
      </c>
      <c r="C487" s="309"/>
      <c r="D487" s="316"/>
      <c r="E487" s="203"/>
      <c r="F487" s="219" t="s">
        <v>1259</v>
      </c>
      <c r="G487" s="219" t="s">
        <v>1259</v>
      </c>
    </row>
    <row r="488" spans="1:7" x14ac:dyDescent="0.25">
      <c r="A488" s="239" t="s">
        <v>1569</v>
      </c>
      <c r="B488" s="207" t="s">
        <v>695</v>
      </c>
      <c r="C488" s="309"/>
      <c r="D488" s="316"/>
      <c r="E488" s="203"/>
      <c r="F488" s="219" t="s">
        <v>1259</v>
      </c>
      <c r="G488" s="219" t="s">
        <v>1259</v>
      </c>
    </row>
    <row r="489" spans="1:7" x14ac:dyDescent="0.25">
      <c r="A489" s="239" t="s">
        <v>1570</v>
      </c>
      <c r="B489" s="207" t="s">
        <v>697</v>
      </c>
      <c r="C489" s="309"/>
      <c r="D489" s="316"/>
      <c r="E489" s="203"/>
      <c r="F489" s="219" t="s">
        <v>1259</v>
      </c>
      <c r="G489" s="219" t="s">
        <v>1259</v>
      </c>
    </row>
    <row r="490" spans="1:7" x14ac:dyDescent="0.25">
      <c r="A490" s="239" t="s">
        <v>1643</v>
      </c>
      <c r="B490" s="207" t="s">
        <v>699</v>
      </c>
      <c r="C490" s="309"/>
      <c r="D490" s="316"/>
      <c r="E490" s="203"/>
      <c r="F490" s="219" t="s">
        <v>1259</v>
      </c>
      <c r="G490" s="219" t="s">
        <v>1259</v>
      </c>
    </row>
    <row r="491" spans="1:7" x14ac:dyDescent="0.25">
      <c r="A491" s="239" t="s">
        <v>1644</v>
      </c>
      <c r="B491" s="207" t="s">
        <v>701</v>
      </c>
      <c r="C491" s="309"/>
      <c r="D491" s="316"/>
      <c r="E491" s="203"/>
      <c r="F491" s="219" t="s">
        <v>1259</v>
      </c>
      <c r="G491" s="219" t="s">
        <v>1259</v>
      </c>
    </row>
    <row r="492" spans="1:7" x14ac:dyDescent="0.25">
      <c r="A492" s="239" t="s">
        <v>1645</v>
      </c>
      <c r="B492" s="207" t="s">
        <v>703</v>
      </c>
      <c r="C492" s="309"/>
      <c r="D492" s="316"/>
      <c r="E492" s="203"/>
      <c r="F492" s="219" t="s">
        <v>1259</v>
      </c>
      <c r="G492" s="219" t="s">
        <v>1259</v>
      </c>
    </row>
    <row r="493" spans="1:7" x14ac:dyDescent="0.25">
      <c r="A493" s="239" t="s">
        <v>1646</v>
      </c>
      <c r="B493" s="207"/>
      <c r="C493" s="203"/>
      <c r="D493" s="203"/>
      <c r="E493" s="203"/>
      <c r="F493" s="204"/>
      <c r="G493" s="204"/>
    </row>
    <row r="494" spans="1:7" x14ac:dyDescent="0.25">
      <c r="A494" s="239" t="s">
        <v>1647</v>
      </c>
      <c r="B494" s="207"/>
      <c r="C494" s="203"/>
      <c r="D494" s="203"/>
      <c r="E494" s="203"/>
      <c r="F494" s="204"/>
      <c r="G494" s="204"/>
    </row>
    <row r="495" spans="1:7" x14ac:dyDescent="0.25">
      <c r="A495" s="239" t="s">
        <v>1648</v>
      </c>
      <c r="B495" s="207"/>
      <c r="C495" s="203"/>
      <c r="D495" s="203"/>
      <c r="E495" s="203"/>
      <c r="F495" s="206"/>
      <c r="G495" s="206"/>
    </row>
    <row r="496" spans="1:7" x14ac:dyDescent="0.25">
      <c r="A496" s="69"/>
      <c r="B496" s="69" t="s">
        <v>2007</v>
      </c>
      <c r="C496" s="69" t="s">
        <v>640</v>
      </c>
      <c r="D496" s="69" t="s">
        <v>641</v>
      </c>
      <c r="E496" s="69"/>
      <c r="F496" s="69" t="s">
        <v>472</v>
      </c>
      <c r="G496" s="69" t="s">
        <v>642</v>
      </c>
    </row>
    <row r="497" spans="1:7" x14ac:dyDescent="0.25">
      <c r="A497" s="239" t="s">
        <v>1571</v>
      </c>
      <c r="B497" s="203" t="s">
        <v>673</v>
      </c>
      <c r="C497" s="315">
        <v>0.75299806586384477</v>
      </c>
      <c r="D497" s="203"/>
      <c r="E497" s="203"/>
      <c r="F497" s="203"/>
      <c r="G497" s="203"/>
    </row>
    <row r="498" spans="1:7" x14ac:dyDescent="0.25">
      <c r="A498" s="239"/>
      <c r="B498" s="203"/>
      <c r="C498" s="203"/>
      <c r="D498" s="203"/>
      <c r="E498" s="203"/>
      <c r="F498" s="203"/>
      <c r="G498" s="203"/>
    </row>
    <row r="499" spans="1:7" x14ac:dyDescent="0.25">
      <c r="A499" s="239"/>
      <c r="B499" s="210" t="s">
        <v>674</v>
      </c>
      <c r="C499" s="203"/>
      <c r="D499" s="203"/>
      <c r="E499" s="203"/>
      <c r="F499" s="203"/>
      <c r="G499" s="203"/>
    </row>
    <row r="500" spans="1:7" x14ac:dyDescent="0.25">
      <c r="A500" s="239" t="s">
        <v>1572</v>
      </c>
      <c r="B500" s="203" t="s">
        <v>676</v>
      </c>
      <c r="C500" s="309">
        <v>698.45674632953785</v>
      </c>
      <c r="D500" s="315" t="s">
        <v>808</v>
      </c>
      <c r="E500" s="203"/>
      <c r="F500" s="219">
        <f>IF($C$508=0,"",IF(C500="[for completion]","",IF(C500="","",C500/$C$508)))</f>
        <v>0.68057044721817039</v>
      </c>
      <c r="G500" s="219" t="str">
        <f>IF($D$508=0,"",IF(D500="[for completion]","",IF(D500="","",D500/$D$508)))</f>
        <v/>
      </c>
    </row>
    <row r="501" spans="1:7" x14ac:dyDescent="0.25">
      <c r="A501" s="239" t="s">
        <v>1573</v>
      </c>
      <c r="B501" s="203" t="s">
        <v>678</v>
      </c>
      <c r="C501" s="309">
        <v>149.13902659888257</v>
      </c>
      <c r="D501" s="315" t="s">
        <v>808</v>
      </c>
      <c r="E501" s="203"/>
      <c r="F501" s="219">
        <f t="shared" ref="F501:F507" si="22">IF($C$508=0,"",IF(C501="[for completion]","",IF(C501="","",C501/$C$508)))</f>
        <v>0.14531982769652529</v>
      </c>
      <c r="G501" s="219" t="str">
        <f t="shared" ref="G501:G507" si="23">IF($D$508=0,"",IF(D501="[for completion]","",IF(D501="","",D501/$D$508)))</f>
        <v/>
      </c>
    </row>
    <row r="502" spans="1:7" x14ac:dyDescent="0.25">
      <c r="A502" s="239" t="s">
        <v>1574</v>
      </c>
      <c r="B502" s="203" t="s">
        <v>680</v>
      </c>
      <c r="C502" s="309">
        <v>88.907686064712067</v>
      </c>
      <c r="D502" s="315" t="s">
        <v>808</v>
      </c>
      <c r="E502" s="203"/>
      <c r="F502" s="219">
        <f t="shared" si="22"/>
        <v>8.6630910194753302E-2</v>
      </c>
      <c r="G502" s="219" t="str">
        <f t="shared" si="23"/>
        <v/>
      </c>
    </row>
    <row r="503" spans="1:7" x14ac:dyDescent="0.25">
      <c r="A503" s="239" t="s">
        <v>1575</v>
      </c>
      <c r="B503" s="239" t="s">
        <v>682</v>
      </c>
      <c r="C503" s="309">
        <v>55.294600685118311</v>
      </c>
      <c r="D503" s="315" t="s">
        <v>808</v>
      </c>
      <c r="E503" s="203"/>
      <c r="F503" s="219">
        <f t="shared" si="22"/>
        <v>5.3878599232923839E-2</v>
      </c>
      <c r="G503" s="219" t="str">
        <f t="shared" si="23"/>
        <v/>
      </c>
    </row>
    <row r="504" spans="1:7" x14ac:dyDescent="0.25">
      <c r="A504" s="239" t="s">
        <v>1576</v>
      </c>
      <c r="B504" s="203" t="s">
        <v>684</v>
      </c>
      <c r="C504" s="309">
        <v>22.236018326404441</v>
      </c>
      <c r="D504" s="315" t="s">
        <v>808</v>
      </c>
      <c r="E504" s="203"/>
      <c r="F504" s="219">
        <f t="shared" si="22"/>
        <v>2.166659140494942E-2</v>
      </c>
      <c r="G504" s="219" t="str">
        <f t="shared" si="23"/>
        <v/>
      </c>
    </row>
    <row r="505" spans="1:7" x14ac:dyDescent="0.25">
      <c r="A505" s="239" t="s">
        <v>1577</v>
      </c>
      <c r="B505" s="203" t="s">
        <v>686</v>
      </c>
      <c r="C505" s="309">
        <v>8.8325528611914539</v>
      </c>
      <c r="D505" s="315" t="s">
        <v>808</v>
      </c>
      <c r="E505" s="203"/>
      <c r="F505" s="219">
        <f t="shared" si="22"/>
        <v>8.6063660812334321E-3</v>
      </c>
      <c r="G505" s="219" t="str">
        <f t="shared" si="23"/>
        <v/>
      </c>
    </row>
    <row r="506" spans="1:7" x14ac:dyDescent="0.25">
      <c r="A506" s="239" t="s">
        <v>1578</v>
      </c>
      <c r="B506" s="203" t="s">
        <v>688</v>
      </c>
      <c r="C506" s="309">
        <v>1.1751805517607181</v>
      </c>
      <c r="D506" s="315" t="s">
        <v>808</v>
      </c>
      <c r="E506" s="203"/>
      <c r="F506" s="219">
        <f t="shared" si="22"/>
        <v>1.1450861601335852E-3</v>
      </c>
      <c r="G506" s="219" t="str">
        <f t="shared" si="23"/>
        <v/>
      </c>
    </row>
    <row r="507" spans="1:7" x14ac:dyDescent="0.25">
      <c r="A507" s="239" t="s">
        <v>1579</v>
      </c>
      <c r="B507" s="203" t="s">
        <v>690</v>
      </c>
      <c r="C507" s="309">
        <v>2.2395224023928186</v>
      </c>
      <c r="D507" s="315" t="s">
        <v>808</v>
      </c>
      <c r="E507" s="203"/>
      <c r="F507" s="219">
        <f t="shared" si="22"/>
        <v>2.1821720113108958E-3</v>
      </c>
      <c r="G507" s="219" t="str">
        <f t="shared" si="23"/>
        <v/>
      </c>
    </row>
    <row r="508" spans="1:7" x14ac:dyDescent="0.25">
      <c r="A508" s="239" t="s">
        <v>1580</v>
      </c>
      <c r="B508" s="215" t="s">
        <v>130</v>
      </c>
      <c r="C508" s="220">
        <f>SUM(C500:C507)</f>
        <v>1026.2813338200001</v>
      </c>
      <c r="D508" s="223">
        <f>SUM(D500:D507)</f>
        <v>0</v>
      </c>
      <c r="E508" s="203"/>
      <c r="F508" s="240">
        <f>SUM(F500:F507)</f>
        <v>1.0000000000000002</v>
      </c>
      <c r="G508" s="217">
        <f>SUM(G500:G507)</f>
        <v>0</v>
      </c>
    </row>
    <row r="509" spans="1:7" x14ac:dyDescent="0.25">
      <c r="A509" s="239" t="s">
        <v>1649</v>
      </c>
      <c r="B509" s="207" t="s">
        <v>693</v>
      </c>
      <c r="C509" s="220"/>
      <c r="D509" s="222"/>
      <c r="E509" s="203"/>
      <c r="F509" s="219" t="s">
        <v>1259</v>
      </c>
      <c r="G509" s="219" t="s">
        <v>1259</v>
      </c>
    </row>
    <row r="510" spans="1:7" x14ac:dyDescent="0.25">
      <c r="A510" s="239" t="s">
        <v>1650</v>
      </c>
      <c r="B510" s="207" t="s">
        <v>695</v>
      </c>
      <c r="C510" s="220"/>
      <c r="D510" s="222"/>
      <c r="E510" s="203"/>
      <c r="F510" s="219" t="s">
        <v>1259</v>
      </c>
      <c r="G510" s="219" t="s">
        <v>1259</v>
      </c>
    </row>
    <row r="511" spans="1:7" x14ac:dyDescent="0.25">
      <c r="A511" s="239" t="s">
        <v>1651</v>
      </c>
      <c r="B511" s="207" t="s">
        <v>697</v>
      </c>
      <c r="C511" s="220"/>
      <c r="D511" s="222"/>
      <c r="E511" s="203"/>
      <c r="F511" s="219" t="s">
        <v>1259</v>
      </c>
      <c r="G511" s="219" t="s">
        <v>1259</v>
      </c>
    </row>
    <row r="512" spans="1:7" x14ac:dyDescent="0.25">
      <c r="A512" s="239" t="s">
        <v>1827</v>
      </c>
      <c r="B512" s="207" t="s">
        <v>699</v>
      </c>
      <c r="C512" s="220"/>
      <c r="D512" s="222"/>
      <c r="E512" s="203"/>
      <c r="F512" s="219" t="s">
        <v>1259</v>
      </c>
      <c r="G512" s="219" t="s">
        <v>1259</v>
      </c>
    </row>
    <row r="513" spans="1:7" x14ac:dyDescent="0.25">
      <c r="A513" s="239" t="s">
        <v>1828</v>
      </c>
      <c r="B513" s="207" t="s">
        <v>701</v>
      </c>
      <c r="C513" s="220"/>
      <c r="D513" s="222"/>
      <c r="E513" s="203"/>
      <c r="F513" s="219" t="s">
        <v>1259</v>
      </c>
      <c r="G513" s="219" t="s">
        <v>1259</v>
      </c>
    </row>
    <row r="514" spans="1:7" x14ac:dyDescent="0.25">
      <c r="A514" s="239" t="s">
        <v>1829</v>
      </c>
      <c r="B514" s="207" t="s">
        <v>703</v>
      </c>
      <c r="C514" s="220"/>
      <c r="D514" s="222"/>
      <c r="E514" s="203"/>
      <c r="F514" s="219" t="s">
        <v>1259</v>
      </c>
      <c r="G514" s="219" t="s">
        <v>1259</v>
      </c>
    </row>
    <row r="515" spans="1:7" x14ac:dyDescent="0.25">
      <c r="A515" s="239" t="s">
        <v>1830</v>
      </c>
      <c r="B515" s="207"/>
      <c r="C515" s="203"/>
      <c r="D515" s="203"/>
      <c r="E515" s="203"/>
      <c r="F515" s="219"/>
      <c r="G515" s="219"/>
    </row>
    <row r="516" spans="1:7" x14ac:dyDescent="0.25">
      <c r="A516" s="239" t="s">
        <v>1831</v>
      </c>
      <c r="B516" s="207"/>
      <c r="C516" s="203"/>
      <c r="D516" s="203"/>
      <c r="E516" s="203"/>
      <c r="F516" s="219"/>
      <c r="G516" s="219"/>
    </row>
    <row r="517" spans="1:7" x14ac:dyDescent="0.25">
      <c r="A517" s="239" t="s">
        <v>1832</v>
      </c>
      <c r="B517" s="207"/>
      <c r="C517" s="203"/>
      <c r="D517" s="203"/>
      <c r="E517" s="203"/>
      <c r="F517" s="219"/>
      <c r="G517" s="217"/>
    </row>
    <row r="518" spans="1:7" x14ac:dyDescent="0.25">
      <c r="A518" s="69"/>
      <c r="B518" s="69" t="s">
        <v>2008</v>
      </c>
      <c r="C518" s="69" t="s">
        <v>760</v>
      </c>
      <c r="D518" s="69"/>
      <c r="E518" s="69"/>
      <c r="F518" s="69"/>
      <c r="G518" s="69"/>
    </row>
    <row r="519" spans="1:7" x14ac:dyDescent="0.25">
      <c r="A519" s="239" t="s">
        <v>1652</v>
      </c>
      <c r="B519" s="210" t="s">
        <v>761</v>
      </c>
      <c r="C519" s="315">
        <v>0</v>
      </c>
      <c r="D519" s="315"/>
      <c r="E519" s="203"/>
      <c r="F519" s="203"/>
      <c r="G519" s="203"/>
    </row>
    <row r="520" spans="1:7" x14ac:dyDescent="0.25">
      <c r="A520" s="239" t="s">
        <v>1653</v>
      </c>
      <c r="B520" s="210" t="s">
        <v>762</v>
      </c>
      <c r="C520" s="315">
        <v>9.3084687163135366E-3</v>
      </c>
      <c r="D520" s="315"/>
      <c r="E520" s="203"/>
      <c r="F520" s="203"/>
      <c r="G520" s="203"/>
    </row>
    <row r="521" spans="1:7" x14ac:dyDescent="0.25">
      <c r="A521" s="239" t="s">
        <v>1654</v>
      </c>
      <c r="B521" s="210" t="s">
        <v>763</v>
      </c>
      <c r="C521" s="315">
        <v>0</v>
      </c>
      <c r="D521" s="315"/>
      <c r="E521" s="203"/>
      <c r="F521" s="203"/>
      <c r="G521" s="203"/>
    </row>
    <row r="522" spans="1:7" x14ac:dyDescent="0.25">
      <c r="A522" s="239" t="s">
        <v>1655</v>
      </c>
      <c r="B522" s="210" t="s">
        <v>764</v>
      </c>
      <c r="C522" s="315">
        <v>0</v>
      </c>
      <c r="D522" s="315"/>
      <c r="E522" s="203"/>
      <c r="F522" s="203"/>
      <c r="G522" s="203"/>
    </row>
    <row r="523" spans="1:7" x14ac:dyDescent="0.25">
      <c r="A523" s="239" t="s">
        <v>1656</v>
      </c>
      <c r="B523" s="210" t="s">
        <v>765</v>
      </c>
      <c r="C523" s="315">
        <v>0</v>
      </c>
      <c r="D523" s="315"/>
      <c r="E523" s="203"/>
      <c r="F523" s="203"/>
      <c r="G523" s="203"/>
    </row>
    <row r="524" spans="1:7" x14ac:dyDescent="0.25">
      <c r="A524" s="239" t="s">
        <v>1657</v>
      </c>
      <c r="B524" s="210" t="s">
        <v>766</v>
      </c>
      <c r="C524" s="315">
        <v>9.4011599763659057E-5</v>
      </c>
      <c r="D524" s="315"/>
      <c r="E524" s="203"/>
      <c r="F524" s="203"/>
      <c r="G524" s="203"/>
    </row>
    <row r="525" spans="1:7" x14ac:dyDescent="0.25">
      <c r="A525" s="239" t="s">
        <v>1658</v>
      </c>
      <c r="B525" s="210" t="s">
        <v>767</v>
      </c>
      <c r="C525" s="315">
        <v>0</v>
      </c>
      <c r="D525" s="315"/>
      <c r="E525" s="203"/>
      <c r="F525" s="203"/>
      <c r="G525" s="203"/>
    </row>
    <row r="526" spans="1:7" s="233" customFormat="1" x14ac:dyDescent="0.25">
      <c r="A526" s="239" t="s">
        <v>1659</v>
      </c>
      <c r="B526" s="210" t="s">
        <v>1815</v>
      </c>
      <c r="C526" s="315">
        <v>0</v>
      </c>
      <c r="D526" s="315"/>
      <c r="E526" s="239"/>
      <c r="F526" s="239"/>
      <c r="G526" s="239"/>
    </row>
    <row r="527" spans="1:7" s="233" customFormat="1" x14ac:dyDescent="0.25">
      <c r="A527" s="239" t="s">
        <v>1660</v>
      </c>
      <c r="B527" s="210" t="s">
        <v>1816</v>
      </c>
      <c r="C527" s="315">
        <v>0</v>
      </c>
      <c r="D527" s="315"/>
      <c r="E527" s="239"/>
      <c r="F527" s="239"/>
      <c r="G527" s="239"/>
    </row>
    <row r="528" spans="1:7" s="233" customFormat="1" x14ac:dyDescent="0.25">
      <c r="A528" s="239" t="s">
        <v>1661</v>
      </c>
      <c r="B528" s="210" t="s">
        <v>1817</v>
      </c>
      <c r="C528" s="315">
        <v>0</v>
      </c>
      <c r="D528" s="315"/>
      <c r="E528" s="239"/>
      <c r="F528" s="239"/>
      <c r="G528" s="239"/>
    </row>
    <row r="529" spans="1:7" x14ac:dyDescent="0.25">
      <c r="A529" s="239" t="s">
        <v>1719</v>
      </c>
      <c r="B529" s="210" t="s">
        <v>768</v>
      </c>
      <c r="C529" s="315">
        <v>0</v>
      </c>
      <c r="D529" s="315"/>
      <c r="E529" s="203"/>
      <c r="F529" s="203"/>
      <c r="G529" s="203"/>
    </row>
    <row r="530" spans="1:7" x14ac:dyDescent="0.25">
      <c r="A530" s="239" t="s">
        <v>1833</v>
      </c>
      <c r="B530" s="210" t="s">
        <v>769</v>
      </c>
      <c r="C530" s="315">
        <v>0</v>
      </c>
      <c r="D530" s="315"/>
      <c r="E530" s="203"/>
      <c r="F530" s="203"/>
      <c r="G530" s="203"/>
    </row>
    <row r="531" spans="1:7" x14ac:dyDescent="0.25">
      <c r="A531" s="239" t="s">
        <v>1834</v>
      </c>
      <c r="B531" s="210" t="s">
        <v>128</v>
      </c>
      <c r="C531" s="315">
        <f>C532</f>
        <v>0.99059751968392262</v>
      </c>
      <c r="D531" s="315"/>
      <c r="E531" s="203"/>
      <c r="F531" s="203"/>
      <c r="G531" s="203"/>
    </row>
    <row r="532" spans="1:7" x14ac:dyDescent="0.25">
      <c r="A532" s="239" t="s">
        <v>1835</v>
      </c>
      <c r="B532" s="207" t="s">
        <v>1818</v>
      </c>
      <c r="C532" s="315">
        <v>0.99059751968392262</v>
      </c>
      <c r="D532" s="314"/>
      <c r="E532" s="203"/>
      <c r="F532" s="203"/>
      <c r="G532" s="203"/>
    </row>
    <row r="533" spans="1:7" x14ac:dyDescent="0.25">
      <c r="A533" s="239" t="s">
        <v>1836</v>
      </c>
      <c r="B533" s="207" t="s">
        <v>132</v>
      </c>
      <c r="C533" s="315"/>
      <c r="D533" s="314"/>
      <c r="E533" s="203"/>
      <c r="F533" s="203"/>
      <c r="G533" s="203"/>
    </row>
    <row r="534" spans="1:7" x14ac:dyDescent="0.25">
      <c r="A534" s="239" t="s">
        <v>1837</v>
      </c>
      <c r="B534" s="207" t="s">
        <v>132</v>
      </c>
      <c r="C534" s="315"/>
      <c r="D534" s="314"/>
      <c r="E534" s="203"/>
      <c r="F534" s="203"/>
      <c r="G534" s="203"/>
    </row>
    <row r="535" spans="1:7" x14ac:dyDescent="0.25">
      <c r="A535" s="239" t="s">
        <v>2009</v>
      </c>
      <c r="B535" s="207" t="s">
        <v>132</v>
      </c>
      <c r="C535" s="315"/>
      <c r="D535" s="314"/>
      <c r="E535" s="203"/>
      <c r="F535" s="203"/>
      <c r="G535" s="203"/>
    </row>
    <row r="536" spans="1:7" x14ac:dyDescent="0.25">
      <c r="A536" s="239" t="s">
        <v>2010</v>
      </c>
      <c r="B536" s="207" t="s">
        <v>132</v>
      </c>
      <c r="C536" s="315"/>
      <c r="D536" s="314"/>
      <c r="E536" s="203"/>
      <c r="F536" s="203"/>
      <c r="G536" s="203"/>
    </row>
    <row r="537" spans="1:7" x14ac:dyDescent="0.25">
      <c r="A537" s="239" t="s">
        <v>2011</v>
      </c>
      <c r="B537" s="207" t="s">
        <v>132</v>
      </c>
      <c r="C537" s="315"/>
      <c r="D537" s="314"/>
      <c r="E537" s="203"/>
      <c r="F537" s="203"/>
      <c r="G537" s="203"/>
    </row>
    <row r="538" spans="1:7" x14ac:dyDescent="0.25">
      <c r="A538" s="239" t="s">
        <v>2012</v>
      </c>
      <c r="B538" s="207" t="s">
        <v>132</v>
      </c>
      <c r="C538" s="315"/>
      <c r="D538" s="314"/>
      <c r="E538" s="203"/>
      <c r="F538" s="203"/>
      <c r="G538" s="203"/>
    </row>
    <row r="539" spans="1:7" x14ac:dyDescent="0.25">
      <c r="A539" s="239" t="s">
        <v>2013</v>
      </c>
      <c r="B539" s="207" t="s">
        <v>132</v>
      </c>
      <c r="C539" s="315"/>
      <c r="D539" s="314"/>
      <c r="E539" s="203"/>
      <c r="F539" s="203"/>
      <c r="G539" s="203"/>
    </row>
    <row r="540" spans="1:7" x14ac:dyDescent="0.25">
      <c r="A540" s="239" t="s">
        <v>2014</v>
      </c>
      <c r="B540" s="207" t="s">
        <v>132</v>
      </c>
      <c r="C540" s="315"/>
      <c r="D540" s="314"/>
      <c r="E540" s="203"/>
      <c r="F540" s="203"/>
      <c r="G540" s="203"/>
    </row>
    <row r="541" spans="1:7" x14ac:dyDescent="0.25">
      <c r="A541" s="239" t="s">
        <v>2015</v>
      </c>
      <c r="B541" s="207" t="s">
        <v>132</v>
      </c>
      <c r="C541" s="315"/>
      <c r="D541" s="314"/>
      <c r="E541" s="203"/>
      <c r="F541" s="203"/>
      <c r="G541" s="203"/>
    </row>
    <row r="542" spans="1:7" x14ac:dyDescent="0.25">
      <c r="A542" s="239" t="s">
        <v>2016</v>
      </c>
      <c r="B542" s="207" t="s">
        <v>132</v>
      </c>
      <c r="C542" s="315"/>
      <c r="D542" s="314"/>
      <c r="E542" s="203"/>
      <c r="F542" s="203"/>
      <c r="G542" s="203"/>
    </row>
    <row r="543" spans="1:7" x14ac:dyDescent="0.25">
      <c r="A543" s="239" t="s">
        <v>2017</v>
      </c>
      <c r="B543" s="207" t="s">
        <v>132</v>
      </c>
      <c r="C543" s="315"/>
      <c r="D543" s="314"/>
      <c r="E543" s="203"/>
      <c r="F543" s="203"/>
      <c r="G543" s="201"/>
    </row>
    <row r="544" spans="1:7" x14ac:dyDescent="0.25">
      <c r="A544" s="239" t="s">
        <v>2018</v>
      </c>
      <c r="B544" s="207" t="s">
        <v>132</v>
      </c>
      <c r="C544" s="315"/>
      <c r="D544" s="314"/>
      <c r="E544" s="203"/>
      <c r="F544" s="203"/>
      <c r="G544" s="201"/>
    </row>
    <row r="545" spans="1:7" x14ac:dyDescent="0.25">
      <c r="A545" s="239" t="s">
        <v>2019</v>
      </c>
      <c r="B545" s="207" t="s">
        <v>132</v>
      </c>
      <c r="C545" s="315"/>
      <c r="D545" s="314"/>
      <c r="E545" s="203"/>
      <c r="F545" s="203"/>
      <c r="G545" s="201"/>
    </row>
    <row r="546" spans="1:7" x14ac:dyDescent="0.25">
      <c r="A546" s="69"/>
      <c r="B546" s="69" t="s">
        <v>2020</v>
      </c>
      <c r="C546" s="69" t="s">
        <v>98</v>
      </c>
      <c r="D546" s="69" t="s">
        <v>1248</v>
      </c>
      <c r="E546" s="69"/>
      <c r="F546" s="69" t="s">
        <v>472</v>
      </c>
      <c r="G546" s="69" t="s">
        <v>1557</v>
      </c>
    </row>
    <row r="547" spans="1:7" x14ac:dyDescent="0.25">
      <c r="A547" s="250" t="s">
        <v>1720</v>
      </c>
      <c r="B547" s="372" t="s">
        <v>2393</v>
      </c>
      <c r="C547" s="314">
        <v>407.63090410999996</v>
      </c>
      <c r="D547" s="314">
        <v>14</v>
      </c>
      <c r="E547" s="198"/>
      <c r="F547" s="219">
        <f>IF($C$565=0,"",IF(C547="[for completion]","",IF(C547="","",C547/$C$565)))</f>
        <v>0.39719216425064058</v>
      </c>
      <c r="G547" s="219">
        <f>IF($D$565=0,"",IF(D547="[for completion]","",IF(D547="","",D547/$D$565)))</f>
        <v>0.25925925925925924</v>
      </c>
    </row>
    <row r="548" spans="1:7" x14ac:dyDescent="0.25">
      <c r="A548" s="250" t="s">
        <v>1721</v>
      </c>
      <c r="B548" s="372" t="s">
        <v>2394</v>
      </c>
      <c r="C548" s="314">
        <v>64.706055050000003</v>
      </c>
      <c r="D548" s="314">
        <v>2</v>
      </c>
      <c r="E548" s="198"/>
      <c r="F548" s="219">
        <f t="shared" ref="F548:F564" si="24">IF($C$565=0,"",IF(C548="[for completion]","",IF(C548="","",C548/$C$565)))</f>
        <v>6.3049042126833446E-2</v>
      </c>
      <c r="G548" s="219">
        <f t="shared" ref="G548:G564" si="25">IF($D$565=0,"",IF(D548="[for completion]","",IF(D548="","",D548/$D$565)))</f>
        <v>3.7037037037037035E-2</v>
      </c>
    </row>
    <row r="549" spans="1:7" x14ac:dyDescent="0.25">
      <c r="A549" s="250" t="s">
        <v>1722</v>
      </c>
      <c r="B549" s="372" t="s">
        <v>2395</v>
      </c>
      <c r="C549" s="314"/>
      <c r="D549" s="314"/>
      <c r="E549" s="198"/>
      <c r="F549" s="219" t="str">
        <f t="shared" si="24"/>
        <v/>
      </c>
      <c r="G549" s="219" t="str">
        <f t="shared" si="25"/>
        <v/>
      </c>
    </row>
    <row r="550" spans="1:7" x14ac:dyDescent="0.25">
      <c r="A550" s="250" t="s">
        <v>1723</v>
      </c>
      <c r="B550" s="372" t="s">
        <v>2396</v>
      </c>
      <c r="C550" s="314"/>
      <c r="D550" s="314"/>
      <c r="E550" s="198"/>
      <c r="F550" s="219" t="str">
        <f t="shared" si="24"/>
        <v/>
      </c>
      <c r="G550" s="219" t="str">
        <f t="shared" si="25"/>
        <v/>
      </c>
    </row>
    <row r="551" spans="1:7" x14ac:dyDescent="0.25">
      <c r="A551" s="250" t="s">
        <v>1724</v>
      </c>
      <c r="B551" s="372" t="s">
        <v>2397</v>
      </c>
      <c r="C551" s="314"/>
      <c r="D551" s="314"/>
      <c r="E551" s="198"/>
      <c r="F551" s="219" t="str">
        <f t="shared" si="24"/>
        <v/>
      </c>
      <c r="G551" s="219" t="str">
        <f t="shared" si="25"/>
        <v/>
      </c>
    </row>
    <row r="552" spans="1:7" x14ac:dyDescent="0.25">
      <c r="A552" s="250" t="s">
        <v>1838</v>
      </c>
      <c r="B552" s="372" t="s">
        <v>2398</v>
      </c>
      <c r="C552" s="314"/>
      <c r="D552" s="314"/>
      <c r="E552" s="198"/>
      <c r="F552" s="219" t="str">
        <f t="shared" si="24"/>
        <v/>
      </c>
      <c r="G552" s="219" t="str">
        <f t="shared" si="25"/>
        <v/>
      </c>
    </row>
    <row r="553" spans="1:7" x14ac:dyDescent="0.25">
      <c r="A553" s="250" t="s">
        <v>1839</v>
      </c>
      <c r="B553" s="372" t="s">
        <v>2399</v>
      </c>
      <c r="C553" s="314"/>
      <c r="D553" s="314"/>
      <c r="E553" s="198"/>
      <c r="F553" s="219" t="str">
        <f t="shared" si="24"/>
        <v/>
      </c>
      <c r="G553" s="219" t="str">
        <f t="shared" si="25"/>
        <v/>
      </c>
    </row>
    <row r="554" spans="1:7" x14ac:dyDescent="0.25">
      <c r="A554" s="250" t="s">
        <v>1840</v>
      </c>
      <c r="B554" s="372" t="s">
        <v>2400</v>
      </c>
      <c r="C554" s="314">
        <v>261.00746482000005</v>
      </c>
      <c r="D554" s="314">
        <v>14</v>
      </c>
      <c r="E554" s="198"/>
      <c r="F554" s="219">
        <f t="shared" si="24"/>
        <v>0.25432350391532921</v>
      </c>
      <c r="G554" s="219">
        <f t="shared" si="25"/>
        <v>0.25925925925925924</v>
      </c>
    </row>
    <row r="555" spans="1:7" x14ac:dyDescent="0.25">
      <c r="A555" s="250" t="s">
        <v>1841</v>
      </c>
      <c r="B555" s="372" t="s">
        <v>2401</v>
      </c>
      <c r="C555" s="314">
        <v>292.93690983999994</v>
      </c>
      <c r="D555" s="314">
        <v>24</v>
      </c>
      <c r="E555" s="198"/>
      <c r="F555" s="219">
        <f t="shared" si="24"/>
        <v>0.28543528970719667</v>
      </c>
      <c r="G555" s="219">
        <f t="shared" si="25"/>
        <v>0.44444444444444442</v>
      </c>
    </row>
    <row r="556" spans="1:7" x14ac:dyDescent="0.25">
      <c r="A556" s="250" t="s">
        <v>1842</v>
      </c>
      <c r="B556" s="372" t="s">
        <v>2402</v>
      </c>
      <c r="C556" s="314"/>
      <c r="D556" s="314"/>
      <c r="E556" s="198"/>
      <c r="F556" s="219" t="str">
        <f t="shared" si="24"/>
        <v/>
      </c>
      <c r="G556" s="219" t="str">
        <f t="shared" si="25"/>
        <v/>
      </c>
    </row>
    <row r="557" spans="1:7" x14ac:dyDescent="0.25">
      <c r="A557" s="250" t="s">
        <v>1843</v>
      </c>
      <c r="B557" s="372" t="s">
        <v>2403</v>
      </c>
      <c r="C557" s="314"/>
      <c r="D557" s="314"/>
      <c r="E557" s="198"/>
      <c r="F557" s="219" t="str">
        <f t="shared" si="24"/>
        <v/>
      </c>
      <c r="G557" s="219" t="str">
        <f t="shared" si="25"/>
        <v/>
      </c>
    </row>
    <row r="558" spans="1:7" x14ac:dyDescent="0.25">
      <c r="A558" s="250" t="s">
        <v>1844</v>
      </c>
      <c r="B558" s="372" t="s">
        <v>2404</v>
      </c>
      <c r="C558" s="314"/>
      <c r="D558" s="314"/>
      <c r="E558" s="198"/>
      <c r="F558" s="219" t="str">
        <f t="shared" si="24"/>
        <v/>
      </c>
      <c r="G558" s="219" t="str">
        <f t="shared" si="25"/>
        <v/>
      </c>
    </row>
    <row r="559" spans="1:7" x14ac:dyDescent="0.25">
      <c r="A559" s="250" t="s">
        <v>1845</v>
      </c>
      <c r="B559" s="372" t="s">
        <v>2405</v>
      </c>
      <c r="C559" s="314"/>
      <c r="D559" s="314"/>
      <c r="E559" s="198"/>
      <c r="F559" s="219" t="str">
        <f t="shared" si="24"/>
        <v/>
      </c>
      <c r="G559" s="219" t="str">
        <f t="shared" si="25"/>
        <v/>
      </c>
    </row>
    <row r="560" spans="1:7" x14ac:dyDescent="0.25">
      <c r="A560" s="250" t="s">
        <v>1846</v>
      </c>
      <c r="B560" s="372" t="s">
        <v>2406</v>
      </c>
      <c r="C560" s="314"/>
      <c r="D560" s="314"/>
      <c r="E560" s="198"/>
      <c r="F560" s="219" t="str">
        <f t="shared" si="24"/>
        <v/>
      </c>
      <c r="G560" s="219" t="str">
        <f t="shared" si="25"/>
        <v/>
      </c>
    </row>
    <row r="561" spans="1:7" x14ac:dyDescent="0.25">
      <c r="A561" s="250" t="s">
        <v>1847</v>
      </c>
      <c r="B561" s="372"/>
      <c r="C561" s="314"/>
      <c r="D561" s="314"/>
      <c r="E561" s="198"/>
      <c r="F561" s="219" t="str">
        <f t="shared" si="24"/>
        <v/>
      </c>
      <c r="G561" s="219" t="str">
        <f t="shared" si="25"/>
        <v/>
      </c>
    </row>
    <row r="562" spans="1:7" x14ac:dyDescent="0.25">
      <c r="A562" s="250" t="s">
        <v>1848</v>
      </c>
      <c r="B562" s="372"/>
      <c r="C562" s="314"/>
      <c r="D562" s="314"/>
      <c r="E562" s="198"/>
      <c r="F562" s="219" t="str">
        <f t="shared" si="24"/>
        <v/>
      </c>
      <c r="G562" s="219" t="str">
        <f t="shared" si="25"/>
        <v/>
      </c>
    </row>
    <row r="563" spans="1:7" x14ac:dyDescent="0.25">
      <c r="A563" s="250" t="s">
        <v>1849</v>
      </c>
      <c r="B563" s="372"/>
      <c r="C563" s="314"/>
      <c r="D563" s="314"/>
      <c r="E563" s="198"/>
      <c r="F563" s="219" t="str">
        <f t="shared" si="24"/>
        <v/>
      </c>
      <c r="G563" s="219" t="str">
        <f t="shared" si="25"/>
        <v/>
      </c>
    </row>
    <row r="564" spans="1:7" x14ac:dyDescent="0.25">
      <c r="A564" s="250" t="s">
        <v>1850</v>
      </c>
      <c r="B564" s="210" t="s">
        <v>1640</v>
      </c>
      <c r="C564" s="314"/>
      <c r="D564" s="314"/>
      <c r="E564" s="198"/>
      <c r="F564" s="219" t="str">
        <f t="shared" si="24"/>
        <v/>
      </c>
      <c r="G564" s="219" t="str">
        <f t="shared" si="25"/>
        <v/>
      </c>
    </row>
    <row r="565" spans="1:7" x14ac:dyDescent="0.25">
      <c r="A565" s="250" t="s">
        <v>1851</v>
      </c>
      <c r="B565" s="200" t="s">
        <v>130</v>
      </c>
      <c r="C565" s="163">
        <f>SUM(C547:C564)</f>
        <v>1026.2813338200001</v>
      </c>
      <c r="D565" s="164">
        <f>SUM(D547:D564)</f>
        <v>54</v>
      </c>
      <c r="E565" s="198"/>
      <c r="F565" s="240">
        <f>SUM(F547:F564)</f>
        <v>0.99999999999999989</v>
      </c>
      <c r="G565" s="240">
        <f>SUM(G547:G564)</f>
        <v>1</v>
      </c>
    </row>
    <row r="566" spans="1:7" x14ac:dyDescent="0.25">
      <c r="A566" s="250" t="s">
        <v>2021</v>
      </c>
      <c r="B566" s="200"/>
      <c r="C566" s="194"/>
      <c r="D566" s="194"/>
      <c r="E566" s="198"/>
      <c r="F566" s="198"/>
      <c r="G566" s="198"/>
    </row>
    <row r="567" spans="1:7" x14ac:dyDescent="0.25">
      <c r="A567" s="250" t="s">
        <v>2022</v>
      </c>
      <c r="B567" s="200"/>
      <c r="C567" s="194"/>
      <c r="D567" s="194"/>
      <c r="E567" s="198"/>
      <c r="F567" s="198"/>
      <c r="G567" s="198"/>
    </row>
    <row r="568" spans="1:7" x14ac:dyDescent="0.25">
      <c r="A568" s="250" t="s">
        <v>2023</v>
      </c>
      <c r="B568" s="200"/>
      <c r="C568" s="194"/>
      <c r="D568" s="194"/>
      <c r="E568" s="198"/>
      <c r="F568" s="198"/>
      <c r="G568" s="198"/>
    </row>
    <row r="569" spans="1:7" s="233" customFormat="1" x14ac:dyDescent="0.25">
      <c r="A569" s="69"/>
      <c r="B569" s="69" t="s">
        <v>2024</v>
      </c>
      <c r="C569" s="69" t="s">
        <v>98</v>
      </c>
      <c r="D569" s="69" t="s">
        <v>1248</v>
      </c>
      <c r="E569" s="69"/>
      <c r="F569" s="69" t="s">
        <v>472</v>
      </c>
      <c r="G569" s="69" t="s">
        <v>1898</v>
      </c>
    </row>
    <row r="570" spans="1:7" s="233" customFormat="1" x14ac:dyDescent="0.25">
      <c r="A570" s="250" t="s">
        <v>1852</v>
      </c>
      <c r="B570" s="372" t="s">
        <v>2407</v>
      </c>
      <c r="C570" s="309">
        <v>407.63090410999996</v>
      </c>
      <c r="D570" s="316">
        <v>14</v>
      </c>
      <c r="E570" s="235"/>
      <c r="F570" s="219">
        <f>IF($C$588=0,"",IF(C570="[for completion]","",IF(C570="","",C570/$C$588)))</f>
        <v>0.39719216425064058</v>
      </c>
      <c r="G570" s="219">
        <f>IF($D$588=0,"",IF(D570="[for completion]","",IF(D570="","",D570/$D$588)))</f>
        <v>0.25925925925925924</v>
      </c>
    </row>
    <row r="571" spans="1:7" s="233" customFormat="1" x14ac:dyDescent="0.25">
      <c r="A571" s="250" t="s">
        <v>1853</v>
      </c>
      <c r="B571" s="372" t="s">
        <v>2408</v>
      </c>
      <c r="C571" s="309">
        <v>64.706055050000003</v>
      </c>
      <c r="D571" s="316">
        <v>2</v>
      </c>
      <c r="E571" s="235"/>
      <c r="F571" s="219">
        <f t="shared" ref="F571:F587" si="26">IF($C$588=0,"",IF(C571="[for completion]","",IF(C571="","",C571/$C$588)))</f>
        <v>6.3049042126833446E-2</v>
      </c>
      <c r="G571" s="219">
        <f t="shared" ref="G571:G587" si="27">IF($D$588=0,"",IF(D571="[for completion]","",IF(D571="","",D571/$D$588)))</f>
        <v>3.7037037037037035E-2</v>
      </c>
    </row>
    <row r="572" spans="1:7" s="233" customFormat="1" x14ac:dyDescent="0.25">
      <c r="A572" s="250" t="s">
        <v>1854</v>
      </c>
      <c r="B572" s="372" t="s">
        <v>2409</v>
      </c>
      <c r="C572" s="309"/>
      <c r="D572" s="316"/>
      <c r="E572" s="235"/>
      <c r="F572" s="219" t="str">
        <f t="shared" si="26"/>
        <v/>
      </c>
      <c r="G572" s="219" t="str">
        <f t="shared" si="27"/>
        <v/>
      </c>
    </row>
    <row r="573" spans="1:7" s="233" customFormat="1" x14ac:dyDescent="0.25">
      <c r="A573" s="250" t="s">
        <v>1855</v>
      </c>
      <c r="B573" s="372" t="s">
        <v>2410</v>
      </c>
      <c r="C573" s="309"/>
      <c r="D573" s="316"/>
      <c r="E573" s="235"/>
      <c r="F573" s="219" t="str">
        <f t="shared" si="26"/>
        <v/>
      </c>
      <c r="G573" s="219" t="str">
        <f t="shared" si="27"/>
        <v/>
      </c>
    </row>
    <row r="574" spans="1:7" s="233" customFormat="1" x14ac:dyDescent="0.25">
      <c r="A574" s="250" t="s">
        <v>1856</v>
      </c>
      <c r="B574" s="372" t="s">
        <v>2411</v>
      </c>
      <c r="C574" s="309"/>
      <c r="D574" s="316"/>
      <c r="E574" s="235"/>
      <c r="F574" s="219" t="str">
        <f t="shared" si="26"/>
        <v/>
      </c>
      <c r="G574" s="219" t="str">
        <f t="shared" si="27"/>
        <v/>
      </c>
    </row>
    <row r="575" spans="1:7" s="233" customFormat="1" x14ac:dyDescent="0.25">
      <c r="A575" s="250" t="s">
        <v>1857</v>
      </c>
      <c r="B575" s="372" t="s">
        <v>2412</v>
      </c>
      <c r="C575" s="309"/>
      <c r="D575" s="316"/>
      <c r="E575" s="235"/>
      <c r="F575" s="219" t="str">
        <f t="shared" si="26"/>
        <v/>
      </c>
      <c r="G575" s="219" t="str">
        <f t="shared" si="27"/>
        <v/>
      </c>
    </row>
    <row r="576" spans="1:7" s="233" customFormat="1" x14ac:dyDescent="0.25">
      <c r="A576" s="250" t="s">
        <v>1858</v>
      </c>
      <c r="B576" s="372" t="s">
        <v>2413</v>
      </c>
      <c r="C576" s="309"/>
      <c r="D576" s="316"/>
      <c r="E576" s="235"/>
      <c r="F576" s="219" t="str">
        <f t="shared" si="26"/>
        <v/>
      </c>
      <c r="G576" s="219" t="str">
        <f t="shared" si="27"/>
        <v/>
      </c>
    </row>
    <row r="577" spans="1:7" s="233" customFormat="1" x14ac:dyDescent="0.25">
      <c r="A577" s="250" t="s">
        <v>1859</v>
      </c>
      <c r="B577" s="372" t="s">
        <v>2414</v>
      </c>
      <c r="C577" s="309">
        <v>261.00746482000005</v>
      </c>
      <c r="D577" s="316">
        <v>14</v>
      </c>
      <c r="E577" s="235"/>
      <c r="F577" s="219">
        <f t="shared" si="26"/>
        <v>0.25432350391532921</v>
      </c>
      <c r="G577" s="219">
        <f t="shared" si="27"/>
        <v>0.25925925925925924</v>
      </c>
    </row>
    <row r="578" spans="1:7" s="233" customFormat="1" x14ac:dyDescent="0.25">
      <c r="A578" s="250" t="s">
        <v>1860</v>
      </c>
      <c r="B578" s="372" t="s">
        <v>2415</v>
      </c>
      <c r="C578" s="309">
        <v>292.93690983999994</v>
      </c>
      <c r="D578" s="316">
        <v>24</v>
      </c>
      <c r="E578" s="235"/>
      <c r="F578" s="219">
        <f t="shared" si="26"/>
        <v>0.28543528970719667</v>
      </c>
      <c r="G578" s="219">
        <f t="shared" si="27"/>
        <v>0.44444444444444442</v>
      </c>
    </row>
    <row r="579" spans="1:7" s="233" customFormat="1" x14ac:dyDescent="0.25">
      <c r="A579" s="250" t="s">
        <v>1861</v>
      </c>
      <c r="B579" s="372" t="s">
        <v>2416</v>
      </c>
      <c r="C579" s="309"/>
      <c r="D579" s="316"/>
      <c r="E579" s="235"/>
      <c r="F579" s="219" t="str">
        <f t="shared" si="26"/>
        <v/>
      </c>
      <c r="G579" s="219" t="str">
        <f t="shared" si="27"/>
        <v/>
      </c>
    </row>
    <row r="580" spans="1:7" s="233" customFormat="1" x14ac:dyDescent="0.25">
      <c r="A580" s="250" t="s">
        <v>1862</v>
      </c>
      <c r="B580" s="372" t="s">
        <v>2417</v>
      </c>
      <c r="C580" s="309"/>
      <c r="D580" s="316"/>
      <c r="E580" s="235"/>
      <c r="F580" s="219" t="str">
        <f t="shared" si="26"/>
        <v/>
      </c>
      <c r="G580" s="219" t="str">
        <f t="shared" si="27"/>
        <v/>
      </c>
    </row>
    <row r="581" spans="1:7" s="233" customFormat="1" x14ac:dyDescent="0.25">
      <c r="A581" s="250" t="s">
        <v>2025</v>
      </c>
      <c r="B581" s="372" t="s">
        <v>2418</v>
      </c>
      <c r="C581" s="309"/>
      <c r="D581" s="316"/>
      <c r="E581" s="235"/>
      <c r="F581" s="219" t="str">
        <f t="shared" si="26"/>
        <v/>
      </c>
      <c r="G581" s="219" t="str">
        <f t="shared" si="27"/>
        <v/>
      </c>
    </row>
    <row r="582" spans="1:7" s="233" customFormat="1" x14ac:dyDescent="0.25">
      <c r="A582" s="250" t="s">
        <v>2026</v>
      </c>
      <c r="B582" s="372" t="s">
        <v>2419</v>
      </c>
      <c r="C582" s="309"/>
      <c r="D582" s="316"/>
      <c r="E582" s="235"/>
      <c r="F582" s="219" t="str">
        <f t="shared" si="26"/>
        <v/>
      </c>
      <c r="G582" s="219" t="str">
        <f t="shared" si="27"/>
        <v/>
      </c>
    </row>
    <row r="583" spans="1:7" s="233" customFormat="1" x14ac:dyDescent="0.25">
      <c r="A583" s="250" t="s">
        <v>2027</v>
      </c>
      <c r="B583" s="372" t="s">
        <v>2420</v>
      </c>
      <c r="C583" s="309"/>
      <c r="D583" s="316"/>
      <c r="E583" s="235"/>
      <c r="F583" s="219" t="str">
        <f t="shared" si="26"/>
        <v/>
      </c>
      <c r="G583" s="219" t="str">
        <f t="shared" si="27"/>
        <v/>
      </c>
    </row>
    <row r="584" spans="1:7" s="233" customFormat="1" x14ac:dyDescent="0.25">
      <c r="A584" s="250" t="s">
        <v>2028</v>
      </c>
      <c r="B584" s="372"/>
      <c r="C584" s="309"/>
      <c r="D584" s="316"/>
      <c r="E584" s="235"/>
      <c r="F584" s="219" t="str">
        <f t="shared" si="26"/>
        <v/>
      </c>
      <c r="G584" s="219" t="str">
        <f t="shared" si="27"/>
        <v/>
      </c>
    </row>
    <row r="585" spans="1:7" s="233" customFormat="1" x14ac:dyDescent="0.25">
      <c r="A585" s="250" t="s">
        <v>2029</v>
      </c>
      <c r="B585" s="372"/>
      <c r="C585" s="309"/>
      <c r="D585" s="316"/>
      <c r="E585" s="235"/>
      <c r="F585" s="219" t="str">
        <f t="shared" si="26"/>
        <v/>
      </c>
      <c r="G585" s="219" t="str">
        <f t="shared" si="27"/>
        <v/>
      </c>
    </row>
    <row r="586" spans="1:7" s="233" customFormat="1" x14ac:dyDescent="0.25">
      <c r="A586" s="250" t="s">
        <v>2030</v>
      </c>
      <c r="B586" s="372"/>
      <c r="C586" s="309"/>
      <c r="D586" s="316"/>
      <c r="E586" s="235"/>
      <c r="F586" s="219" t="str">
        <f t="shared" si="26"/>
        <v/>
      </c>
      <c r="G586" s="219" t="str">
        <f t="shared" si="27"/>
        <v/>
      </c>
    </row>
    <row r="587" spans="1:7" s="233" customFormat="1" x14ac:dyDescent="0.25">
      <c r="A587" s="250" t="s">
        <v>2031</v>
      </c>
      <c r="B587" s="210" t="s">
        <v>1640</v>
      </c>
      <c r="C587" s="309"/>
      <c r="D587" s="316"/>
      <c r="E587" s="235"/>
      <c r="F587" s="219" t="str">
        <f t="shared" si="26"/>
        <v/>
      </c>
      <c r="G587" s="219" t="str">
        <f t="shared" si="27"/>
        <v/>
      </c>
    </row>
    <row r="588" spans="1:7" s="233" customFormat="1" x14ac:dyDescent="0.25">
      <c r="A588" s="250" t="s">
        <v>2032</v>
      </c>
      <c r="B588" s="236" t="s">
        <v>130</v>
      </c>
      <c r="C588" s="163">
        <f>SUM(C570:C587)</f>
        <v>1026.2813338200001</v>
      </c>
      <c r="D588" s="164">
        <f>SUM(D570:D587)</f>
        <v>54</v>
      </c>
      <c r="E588" s="235"/>
      <c r="F588" s="240">
        <f>SUM(F570:F587)</f>
        <v>0.99999999999999989</v>
      </c>
      <c r="G588" s="240">
        <f>SUM(G570:G587)</f>
        <v>1</v>
      </c>
    </row>
    <row r="589" spans="1:7" x14ac:dyDescent="0.25">
      <c r="A589" s="69"/>
      <c r="B589" s="69" t="s">
        <v>2045</v>
      </c>
      <c r="C589" s="69" t="s">
        <v>98</v>
      </c>
      <c r="D589" s="69" t="s">
        <v>1248</v>
      </c>
      <c r="E589" s="69"/>
      <c r="F589" s="69" t="s">
        <v>472</v>
      </c>
      <c r="G589" s="69" t="s">
        <v>1557</v>
      </c>
    </row>
    <row r="590" spans="1:7" x14ac:dyDescent="0.25">
      <c r="A590" s="250" t="s">
        <v>1863</v>
      </c>
      <c r="B590" s="236" t="s">
        <v>1239</v>
      </c>
      <c r="C590" s="314">
        <v>17.38577884</v>
      </c>
      <c r="D590" s="314">
        <v>3</v>
      </c>
      <c r="E590" s="198"/>
      <c r="F590" s="219">
        <f t="shared" ref="F590:F597" si="28">IF($C$603=0,"",IF(C590="[for completion]","",IF(C590="","",C590/$C$603)))</f>
        <v>1.6940558370371086E-2</v>
      </c>
      <c r="G590" s="219">
        <f t="shared" ref="G590:G597" si="29">IF($D$603=0,"",IF(D590="[for completion]","",IF(D590="","",D590/$D$603)))</f>
        <v>5.5555555555555552E-2</v>
      </c>
    </row>
    <row r="591" spans="1:7" x14ac:dyDescent="0.25">
      <c r="A591" s="250" t="s">
        <v>1864</v>
      </c>
      <c r="B591" s="236" t="s">
        <v>1240</v>
      </c>
      <c r="C591" s="314">
        <v>83.211869040000011</v>
      </c>
      <c r="D591" s="314">
        <v>5</v>
      </c>
      <c r="E591" s="198"/>
      <c r="F591" s="219">
        <f t="shared" si="28"/>
        <v>8.1080953436296829E-2</v>
      </c>
      <c r="G591" s="219">
        <f t="shared" si="29"/>
        <v>9.2592592592592587E-2</v>
      </c>
    </row>
    <row r="592" spans="1:7" x14ac:dyDescent="0.25">
      <c r="A592" s="250" t="s">
        <v>1865</v>
      </c>
      <c r="B592" s="236" t="s">
        <v>1921</v>
      </c>
      <c r="C592" s="314">
        <v>108.40789619999998</v>
      </c>
      <c r="D592" s="314">
        <v>3</v>
      </c>
      <c r="E592" s="198"/>
      <c r="F592" s="219">
        <f t="shared" si="28"/>
        <v>0.10563175284157873</v>
      </c>
      <c r="G592" s="219">
        <f t="shared" si="29"/>
        <v>5.5555555555555552E-2</v>
      </c>
    </row>
    <row r="593" spans="1:7" x14ac:dyDescent="0.25">
      <c r="A593" s="250" t="s">
        <v>1866</v>
      </c>
      <c r="B593" s="236" t="s">
        <v>1241</v>
      </c>
      <c r="C593" s="314">
        <v>53.588949239999998</v>
      </c>
      <c r="D593" s="314">
        <v>2</v>
      </c>
      <c r="E593" s="198"/>
      <c r="F593" s="219">
        <f t="shared" si="28"/>
        <v>5.2216626644209237E-2</v>
      </c>
      <c r="G593" s="219">
        <f t="shared" si="29"/>
        <v>3.7037037037037035E-2</v>
      </c>
    </row>
    <row r="594" spans="1:7" x14ac:dyDescent="0.25">
      <c r="A594" s="250" t="s">
        <v>1867</v>
      </c>
      <c r="B594" s="236" t="s">
        <v>1242</v>
      </c>
      <c r="C594" s="314">
        <v>41.77300065</v>
      </c>
      <c r="D594" s="314">
        <v>5</v>
      </c>
      <c r="E594" s="198"/>
      <c r="F594" s="219">
        <f t="shared" si="28"/>
        <v>4.0703264566367525E-2</v>
      </c>
      <c r="G594" s="219">
        <f t="shared" si="29"/>
        <v>9.2592592592592587E-2</v>
      </c>
    </row>
    <row r="595" spans="1:7" x14ac:dyDescent="0.25">
      <c r="A595" s="250" t="s">
        <v>2033</v>
      </c>
      <c r="B595" s="236" t="s">
        <v>1243</v>
      </c>
      <c r="C595" s="314">
        <v>15.239401339999999</v>
      </c>
      <c r="D595" s="314">
        <v>2</v>
      </c>
      <c r="E595" s="198"/>
      <c r="F595" s="219">
        <f t="shared" si="28"/>
        <v>1.4849145977620253E-2</v>
      </c>
      <c r="G595" s="219">
        <f t="shared" si="29"/>
        <v>3.7037037037037035E-2</v>
      </c>
    </row>
    <row r="596" spans="1:7" x14ac:dyDescent="0.25">
      <c r="A596" s="250" t="s">
        <v>2034</v>
      </c>
      <c r="B596" s="236" t="s">
        <v>1244</v>
      </c>
      <c r="C596" s="314">
        <v>9.9235634700000013</v>
      </c>
      <c r="D596" s="314">
        <v>2</v>
      </c>
      <c r="E596" s="198"/>
      <c r="F596" s="219">
        <f t="shared" si="28"/>
        <v>9.6694377486753556E-3</v>
      </c>
      <c r="G596" s="219">
        <f t="shared" si="29"/>
        <v>3.7037037037037035E-2</v>
      </c>
    </row>
    <row r="597" spans="1:7" x14ac:dyDescent="0.25">
      <c r="A597" s="330" t="s">
        <v>2035</v>
      </c>
      <c r="B597" s="236" t="s">
        <v>1245</v>
      </c>
      <c r="C597" s="314">
        <v>2.4975375300000002</v>
      </c>
      <c r="D597" s="314">
        <v>1</v>
      </c>
      <c r="E597" s="235"/>
      <c r="F597" s="333">
        <f t="shared" si="28"/>
        <v>2.4335798067219305E-3</v>
      </c>
      <c r="G597" s="333">
        <f t="shared" si="29"/>
        <v>1.8518518518518517E-2</v>
      </c>
    </row>
    <row r="598" spans="1:7" x14ac:dyDescent="0.25">
      <c r="A598" s="330" t="s">
        <v>2036</v>
      </c>
      <c r="B598" s="336" t="s">
        <v>2295</v>
      </c>
      <c r="C598" s="220">
        <v>65.133514030000001</v>
      </c>
      <c r="D598" s="335">
        <v>7</v>
      </c>
      <c r="E598" s="345"/>
      <c r="F598" s="333">
        <f t="shared" ref="F598:F601" si="30">IF($C$603=0,"",IF(C598="[for completion]","",IF(C598="","",C598/$C$603)))</f>
        <v>6.3465554603396701E-2</v>
      </c>
      <c r="G598" s="333">
        <f t="shared" ref="G598:G601" si="31">IF($D$603=0,"",IF(D598="[for completion]","",IF(D598="","",D598/$D$603)))</f>
        <v>0.12962962962962962</v>
      </c>
    </row>
    <row r="599" spans="1:7" s="233" customFormat="1" x14ac:dyDescent="0.25">
      <c r="A599" s="330" t="s">
        <v>2037</v>
      </c>
      <c r="B599" s="335" t="s">
        <v>2298</v>
      </c>
      <c r="C599" s="220">
        <v>573.13065833999985</v>
      </c>
      <c r="D599" s="335">
        <v>18</v>
      </c>
      <c r="E599" s="91"/>
      <c r="F599" s="333">
        <f t="shared" si="30"/>
        <v>0.55845374894104971</v>
      </c>
      <c r="G599" s="333">
        <f t="shared" si="31"/>
        <v>0.33333333333333331</v>
      </c>
    </row>
    <row r="600" spans="1:7" x14ac:dyDescent="0.25">
      <c r="A600" s="330" t="s">
        <v>2038</v>
      </c>
      <c r="B600" s="335" t="s">
        <v>2296</v>
      </c>
      <c r="C600" s="220">
        <v>47.167831490000005</v>
      </c>
      <c r="D600" s="335">
        <v>5</v>
      </c>
      <c r="E600" s="91"/>
      <c r="F600" s="333">
        <f t="shared" si="30"/>
        <v>4.5959942888596665E-2</v>
      </c>
      <c r="G600" s="333">
        <f t="shared" si="31"/>
        <v>9.2592592592592587E-2</v>
      </c>
    </row>
    <row r="601" spans="1:7" s="329" customFormat="1" x14ac:dyDescent="0.25">
      <c r="A601" s="330" t="s">
        <v>2333</v>
      </c>
      <c r="B601" s="336" t="s">
        <v>2297</v>
      </c>
      <c r="C601" s="220">
        <v>8.8213336499999997</v>
      </c>
      <c r="D601" s="335">
        <v>1</v>
      </c>
      <c r="E601" s="345"/>
      <c r="F601" s="333">
        <f t="shared" si="30"/>
        <v>8.5954341751159416E-3</v>
      </c>
      <c r="G601" s="333">
        <f t="shared" si="31"/>
        <v>1.8518518518518517E-2</v>
      </c>
    </row>
    <row r="602" spans="1:7" s="329" customFormat="1" x14ac:dyDescent="0.25">
      <c r="A602" s="330" t="s">
        <v>2334</v>
      </c>
      <c r="B602" s="236" t="s">
        <v>1640</v>
      </c>
      <c r="C602" s="314"/>
      <c r="D602" s="314"/>
      <c r="E602" s="235"/>
      <c r="F602" s="333" t="str">
        <f>IF($C$603=0,"",IF(C602="[for completion]","",IF(C602="","",C602/$C$603)))</f>
        <v/>
      </c>
      <c r="G602" s="333" t="str">
        <f>IF($D$603=0,"",IF(D602="[for completion]","",IF(D602="","",D602/$D$603)))</f>
        <v/>
      </c>
    </row>
    <row r="603" spans="1:7" s="329" customFormat="1" x14ac:dyDescent="0.25">
      <c r="A603" s="330" t="s">
        <v>2335</v>
      </c>
      <c r="B603" s="236" t="s">
        <v>130</v>
      </c>
      <c r="C603" s="163">
        <f>SUM(C590:C602)</f>
        <v>1026.2813338199999</v>
      </c>
      <c r="D603" s="164">
        <f>SUM(D590:D602)</f>
        <v>54</v>
      </c>
      <c r="E603" s="235"/>
      <c r="F603" s="332">
        <f>SUM(F590:F602)</f>
        <v>1</v>
      </c>
      <c r="G603" s="332">
        <f>SUM(G590:G602)</f>
        <v>0.99999999999999989</v>
      </c>
    </row>
    <row r="604" spans="1:7" s="329" customFormat="1" x14ac:dyDescent="0.25">
      <c r="A604" s="330" t="s">
        <v>2336</v>
      </c>
      <c r="B604" s="91"/>
      <c r="C604" s="91"/>
      <c r="D604" s="91"/>
      <c r="E604" s="91"/>
      <c r="F604" s="91"/>
      <c r="G604" s="91"/>
    </row>
    <row r="605" spans="1:7" s="329" customFormat="1" x14ac:dyDescent="0.25">
      <c r="A605" s="330" t="s">
        <v>2337</v>
      </c>
      <c r="B605" s="91"/>
      <c r="C605" s="91"/>
      <c r="D605" s="91"/>
      <c r="E605" s="91"/>
      <c r="F605" s="91"/>
      <c r="G605" s="91"/>
    </row>
    <row r="606" spans="1:7" s="329" customFormat="1" x14ac:dyDescent="0.25">
      <c r="A606" s="330" t="s">
        <v>2338</v>
      </c>
      <c r="B606" s="91"/>
      <c r="C606" s="91"/>
      <c r="D606" s="91"/>
      <c r="E606" s="91"/>
      <c r="F606" s="91"/>
      <c r="G606" s="91"/>
    </row>
    <row r="607" spans="1:7" s="329" customFormat="1" x14ac:dyDescent="0.25">
      <c r="A607" s="330" t="s">
        <v>2339</v>
      </c>
      <c r="B607" s="236"/>
      <c r="C607" s="163"/>
      <c r="D607" s="164"/>
      <c r="E607" s="235"/>
      <c r="F607" s="332"/>
      <c r="G607" s="332"/>
    </row>
    <row r="608" spans="1:7" s="329" customFormat="1" x14ac:dyDescent="0.25">
      <c r="A608" s="330" t="s">
        <v>2340</v>
      </c>
      <c r="B608" s="236"/>
      <c r="C608" s="163"/>
      <c r="D608" s="164"/>
      <c r="E608" s="235"/>
      <c r="F608" s="332"/>
      <c r="G608" s="332"/>
    </row>
    <row r="609" spans="1:7" s="329" customFormat="1" x14ac:dyDescent="0.25">
      <c r="A609" s="330" t="s">
        <v>2341</v>
      </c>
      <c r="B609" s="236"/>
      <c r="C609" s="163"/>
      <c r="D609" s="164"/>
      <c r="E609" s="235"/>
      <c r="F609" s="332"/>
      <c r="G609" s="332"/>
    </row>
    <row r="610" spans="1:7" s="329" customFormat="1" x14ac:dyDescent="0.25">
      <c r="A610" s="330" t="s">
        <v>2342</v>
      </c>
      <c r="B610" s="236"/>
      <c r="C610" s="163"/>
      <c r="D610" s="164"/>
      <c r="E610" s="235"/>
      <c r="F610" s="332"/>
      <c r="G610" s="332"/>
    </row>
    <row r="611" spans="1:7" s="329" customFormat="1" x14ac:dyDescent="0.25">
      <c r="A611" s="330" t="s">
        <v>2343</v>
      </c>
      <c r="B611" s="236"/>
      <c r="C611" s="163"/>
      <c r="D611" s="164"/>
      <c r="E611" s="235"/>
      <c r="F611" s="332"/>
      <c r="G611" s="332"/>
    </row>
    <row r="612" spans="1:7" x14ac:dyDescent="0.25">
      <c r="A612" s="330" t="s">
        <v>2344</v>
      </c>
      <c r="B612" s="91"/>
      <c r="C612" s="91"/>
      <c r="D612" s="91"/>
      <c r="E612" s="91"/>
      <c r="F612" s="91"/>
      <c r="G612" s="91"/>
    </row>
    <row r="613" spans="1:7" s="329" customFormat="1" x14ac:dyDescent="0.25">
      <c r="A613" s="330" t="s">
        <v>2345</v>
      </c>
      <c r="B613" s="91"/>
      <c r="C613" s="91"/>
      <c r="D613" s="91"/>
      <c r="E613" s="91"/>
      <c r="F613" s="91"/>
      <c r="G613" s="91"/>
    </row>
    <row r="614" spans="1:7" x14ac:dyDescent="0.25">
      <c r="A614" s="134"/>
      <c r="B614" s="134" t="s">
        <v>2044</v>
      </c>
      <c r="C614" s="134" t="s">
        <v>98</v>
      </c>
      <c r="D614" s="134" t="s">
        <v>1248</v>
      </c>
      <c r="E614" s="134"/>
      <c r="F614" s="134" t="s">
        <v>472</v>
      </c>
      <c r="G614" s="134" t="s">
        <v>1557</v>
      </c>
    </row>
    <row r="615" spans="1:7" x14ac:dyDescent="0.25">
      <c r="A615" s="250" t="s">
        <v>2039</v>
      </c>
      <c r="B615" s="245" t="s">
        <v>1870</v>
      </c>
      <c r="C615" s="314">
        <v>55.989165140000004</v>
      </c>
      <c r="D615" s="314">
        <v>6</v>
      </c>
      <c r="E615" s="246"/>
      <c r="F615" s="219">
        <f>IF($C$619=0,"",IF(C615="[for completion]","",IF(C615="","",C615/$C$619)))</f>
        <v>5.4555377063712607E-2</v>
      </c>
      <c r="G615" s="219">
        <f>IF($D$619=0,"",IF(D615="[for completion]","",IF(D615="","",D615/$D$619)))</f>
        <v>0.1111111111111111</v>
      </c>
    </row>
    <row r="616" spans="1:7" x14ac:dyDescent="0.25">
      <c r="A616" s="250" t="s">
        <v>2040</v>
      </c>
      <c r="B616" s="241" t="s">
        <v>1869</v>
      </c>
      <c r="C616" s="314">
        <v>970.2921686799998</v>
      </c>
      <c r="D616" s="314">
        <v>48</v>
      </c>
      <c r="E616" s="246"/>
      <c r="F616" s="246"/>
      <c r="G616" s="219">
        <f>IF($D$619=0,"",IF(D616="[for completion]","",IF(D616="","",D616/$D$619)))</f>
        <v>0.88888888888888884</v>
      </c>
    </row>
    <row r="617" spans="1:7" x14ac:dyDescent="0.25">
      <c r="A617" s="250" t="s">
        <v>2041</v>
      </c>
      <c r="B617" s="245" t="s">
        <v>1247</v>
      </c>
      <c r="C617" s="314"/>
      <c r="D617" s="314"/>
      <c r="E617" s="246"/>
      <c r="F617" s="246"/>
      <c r="G617" s="219" t="str">
        <f>IF($D$619=0,"",IF(D617="[for completion]","",IF(D617="","",D617/$D$619)))</f>
        <v/>
      </c>
    </row>
    <row r="618" spans="1:7" x14ac:dyDescent="0.25">
      <c r="A618" s="250" t="s">
        <v>2042</v>
      </c>
      <c r="B618" s="243" t="s">
        <v>1640</v>
      </c>
      <c r="C618" s="314"/>
      <c r="D618" s="314"/>
      <c r="E618" s="246"/>
      <c r="F618" s="246"/>
      <c r="G618" s="219" t="str">
        <f>IF($D$619=0,"",IF(D618="[for completion]","",IF(D618="","",D618/$D$619)))</f>
        <v/>
      </c>
    </row>
    <row r="619" spans="1:7" x14ac:dyDescent="0.25">
      <c r="A619" s="250" t="s">
        <v>2043</v>
      </c>
      <c r="B619" s="245" t="s">
        <v>130</v>
      </c>
      <c r="C619" s="163">
        <f>SUM(C615:C618)</f>
        <v>1026.2813338199999</v>
      </c>
      <c r="D619" s="164">
        <f>SUM(D615:D618)</f>
        <v>54</v>
      </c>
      <c r="E619" s="246"/>
      <c r="F619" s="240">
        <f>SUM(F615:F618)</f>
        <v>5.4555377063712607E-2</v>
      </c>
      <c r="G619" s="240">
        <f>SUM(G615:G618)</f>
        <v>1</v>
      </c>
    </row>
    <row r="620" spans="1:7" x14ac:dyDescent="0.25">
      <c r="A620" s="250"/>
    </row>
    <row r="621" spans="1:7" s="233" customFormat="1" x14ac:dyDescent="0.25">
      <c r="A621" s="134"/>
      <c r="B621" s="134" t="s">
        <v>2287</v>
      </c>
      <c r="C621" s="134" t="s">
        <v>2283</v>
      </c>
      <c r="D621" s="134" t="s">
        <v>2288</v>
      </c>
      <c r="E621" s="134"/>
      <c r="F621" s="134" t="s">
        <v>2285</v>
      </c>
      <c r="G621" s="134"/>
    </row>
    <row r="622" spans="1:7" x14ac:dyDescent="0.25">
      <c r="A622" s="304" t="s">
        <v>2046</v>
      </c>
      <c r="B622" s="336" t="s">
        <v>761</v>
      </c>
      <c r="C622" s="351"/>
      <c r="D622" s="352"/>
      <c r="E622" s="353"/>
      <c r="F622" s="352"/>
      <c r="G622" s="219" t="str">
        <f t="shared" ref="G622:G637" si="32">IF($D$640=0,"",IF(D622="[for completion]","",IF(D622="","",D622/$D$640)))</f>
        <v/>
      </c>
    </row>
    <row r="623" spans="1:7" x14ac:dyDescent="0.25">
      <c r="A623" s="304" t="s">
        <v>2047</v>
      </c>
      <c r="B623" s="336" t="s">
        <v>762</v>
      </c>
      <c r="C623" s="351"/>
      <c r="D623" s="352">
        <v>2.9608591457326869</v>
      </c>
      <c r="E623" s="353"/>
      <c r="F623" s="352"/>
      <c r="G623" s="219" t="str">
        <f t="shared" si="32"/>
        <v/>
      </c>
    </row>
    <row r="624" spans="1:7" x14ac:dyDescent="0.25">
      <c r="A624" s="304" t="s">
        <v>2048</v>
      </c>
      <c r="B624" s="336" t="s">
        <v>763</v>
      </c>
      <c r="C624" s="351"/>
      <c r="D624" s="352"/>
      <c r="E624" s="353"/>
      <c r="F624" s="352"/>
      <c r="G624" s="219" t="str">
        <f t="shared" si="32"/>
        <v/>
      </c>
    </row>
    <row r="625" spans="1:7" x14ac:dyDescent="0.25">
      <c r="A625" s="304" t="s">
        <v>2049</v>
      </c>
      <c r="B625" s="336" t="s">
        <v>764</v>
      </c>
      <c r="C625" s="351"/>
      <c r="D625" s="352"/>
      <c r="E625" s="353"/>
      <c r="F625" s="352"/>
      <c r="G625" s="219" t="str">
        <f t="shared" si="32"/>
        <v/>
      </c>
    </row>
    <row r="626" spans="1:7" x14ac:dyDescent="0.25">
      <c r="A626" s="304" t="s">
        <v>2050</v>
      </c>
      <c r="B626" s="336" t="s">
        <v>765</v>
      </c>
      <c r="C626" s="351"/>
      <c r="D626" s="352"/>
      <c r="E626" s="353"/>
      <c r="F626" s="352"/>
      <c r="G626" s="219" t="str">
        <f t="shared" si="32"/>
        <v/>
      </c>
    </row>
    <row r="627" spans="1:7" x14ac:dyDescent="0.25">
      <c r="A627" s="304" t="s">
        <v>2051</v>
      </c>
      <c r="B627" s="336" t="s">
        <v>766</v>
      </c>
      <c r="C627" s="351"/>
      <c r="D627" s="352">
        <v>2.369803599681378</v>
      </c>
      <c r="E627" s="353"/>
      <c r="F627" s="352"/>
      <c r="G627" s="219" t="str">
        <f t="shared" si="32"/>
        <v/>
      </c>
    </row>
    <row r="628" spans="1:7" x14ac:dyDescent="0.25">
      <c r="A628" s="304" t="s">
        <v>2052</v>
      </c>
      <c r="B628" s="336" t="s">
        <v>767</v>
      </c>
      <c r="C628" s="351"/>
      <c r="D628" s="352"/>
      <c r="E628" s="353"/>
      <c r="F628" s="352"/>
      <c r="G628" s="219" t="str">
        <f t="shared" si="32"/>
        <v/>
      </c>
    </row>
    <row r="629" spans="1:7" x14ac:dyDescent="0.25">
      <c r="A629" s="304" t="s">
        <v>2053</v>
      </c>
      <c r="B629" s="336" t="s">
        <v>1815</v>
      </c>
      <c r="C629" s="351"/>
      <c r="D629" s="352"/>
      <c r="E629" s="353"/>
      <c r="F629" s="352"/>
      <c r="G629" s="219" t="str">
        <f t="shared" si="32"/>
        <v/>
      </c>
    </row>
    <row r="630" spans="1:7" x14ac:dyDescent="0.25">
      <c r="A630" s="304" t="s">
        <v>2054</v>
      </c>
      <c r="B630" s="336" t="s">
        <v>1816</v>
      </c>
      <c r="C630" s="351"/>
      <c r="D630" s="352"/>
      <c r="E630" s="353"/>
      <c r="F630" s="352"/>
      <c r="G630" s="219" t="str">
        <f t="shared" si="32"/>
        <v/>
      </c>
    </row>
    <row r="631" spans="1:7" x14ac:dyDescent="0.25">
      <c r="A631" s="304" t="s">
        <v>2055</v>
      </c>
      <c r="B631" s="336" t="s">
        <v>1817</v>
      </c>
      <c r="C631" s="351"/>
      <c r="D631" s="352"/>
      <c r="E631" s="353"/>
      <c r="F631" s="352"/>
      <c r="G631" s="219" t="str">
        <f t="shared" si="32"/>
        <v/>
      </c>
    </row>
    <row r="632" spans="1:7" x14ac:dyDescent="0.25">
      <c r="A632" s="304" t="s">
        <v>2056</v>
      </c>
      <c r="B632" s="336" t="s">
        <v>768</v>
      </c>
      <c r="C632" s="351"/>
      <c r="D632" s="352"/>
      <c r="E632" s="353"/>
      <c r="F632" s="352"/>
      <c r="G632" s="219" t="str">
        <f t="shared" si="32"/>
        <v/>
      </c>
    </row>
    <row r="633" spans="1:7" x14ac:dyDescent="0.25">
      <c r="A633" s="304" t="s">
        <v>2057</v>
      </c>
      <c r="B633" s="336" t="s">
        <v>769</v>
      </c>
      <c r="C633" s="351"/>
      <c r="D633" s="352"/>
      <c r="E633" s="353"/>
      <c r="F633" s="352"/>
      <c r="G633" s="219" t="str">
        <f t="shared" si="32"/>
        <v/>
      </c>
    </row>
    <row r="634" spans="1:7" x14ac:dyDescent="0.25">
      <c r="A634" s="304" t="s">
        <v>2058</v>
      </c>
      <c r="B634" s="336" t="s">
        <v>128</v>
      </c>
      <c r="C634" s="351"/>
      <c r="D634" s="352">
        <v>377.97331430440164</v>
      </c>
      <c r="E634" s="353"/>
      <c r="F634" s="352"/>
      <c r="G634" s="219" t="str">
        <f t="shared" si="32"/>
        <v/>
      </c>
    </row>
    <row r="635" spans="1:7" x14ac:dyDescent="0.25">
      <c r="A635" s="304" t="s">
        <v>2059</v>
      </c>
      <c r="B635" s="336" t="s">
        <v>1640</v>
      </c>
      <c r="C635" s="351"/>
      <c r="D635" s="352"/>
      <c r="E635" s="353"/>
      <c r="F635" s="352"/>
      <c r="G635" s="219" t="str">
        <f t="shared" si="32"/>
        <v/>
      </c>
    </row>
    <row r="636" spans="1:7" x14ac:dyDescent="0.25">
      <c r="A636" s="304" t="s">
        <v>2060</v>
      </c>
      <c r="B636" s="336" t="s">
        <v>130</v>
      </c>
      <c r="C636" s="349">
        <f>SUM(C622:C635)</f>
        <v>0</v>
      </c>
      <c r="D636" s="335">
        <f>SUM(D622:D635)</f>
        <v>383.30397704981573</v>
      </c>
      <c r="E636" s="320"/>
      <c r="F636" s="349"/>
      <c r="G636" s="219" t="str">
        <f t="shared" si="32"/>
        <v/>
      </c>
    </row>
    <row r="637" spans="1:7" x14ac:dyDescent="0.25">
      <c r="A637" s="304" t="s">
        <v>2061</v>
      </c>
      <c r="B637" s="239" t="s">
        <v>2282</v>
      </c>
      <c r="C637" s="91"/>
      <c r="D637" s="91"/>
      <c r="E637" s="91"/>
      <c r="F637" s="314" t="s">
        <v>69</v>
      </c>
      <c r="G637" s="219" t="str">
        <f t="shared" si="32"/>
        <v/>
      </c>
    </row>
    <row r="638" spans="1:7" x14ac:dyDescent="0.25">
      <c r="A638" s="304" t="s">
        <v>2062</v>
      </c>
      <c r="B638" s="325"/>
      <c r="C638" s="304"/>
      <c r="D638" s="304"/>
      <c r="E638" s="320"/>
      <c r="F638" s="219"/>
      <c r="G638" s="219"/>
    </row>
    <row r="639" spans="1:7" x14ac:dyDescent="0.25">
      <c r="A639" s="304" t="s">
        <v>2063</v>
      </c>
      <c r="B639" s="319"/>
      <c r="C639" s="304"/>
      <c r="D639" s="304"/>
      <c r="E639" s="320"/>
      <c r="F639" s="219"/>
      <c r="G639" s="219"/>
    </row>
    <row r="640" spans="1:7" x14ac:dyDescent="0.25">
      <c r="A640" s="304" t="s">
        <v>2064</v>
      </c>
      <c r="B640" s="319"/>
      <c r="C640" s="304"/>
      <c r="D640" s="304"/>
      <c r="E640" s="320"/>
      <c r="F640" s="324"/>
      <c r="G640" s="324"/>
    </row>
    <row r="641" spans="1:7" x14ac:dyDescent="0.25">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RowHeight="15" x14ac:dyDescent="0.25"/>
  <cols>
    <col min="1" max="1" width="13.28515625" style="233" customWidth="1"/>
    <col min="2" max="2" width="59" style="233" customWidth="1"/>
    <col min="3" max="7" width="36.7109375" style="233" customWidth="1"/>
    <col min="8" max="16384" width="9.140625" style="233"/>
  </cols>
  <sheetData>
    <row r="1" spans="1:9" ht="45" customHeight="1" x14ac:dyDescent="0.25">
      <c r="A1" s="644" t="s">
        <v>1131</v>
      </c>
      <c r="B1" s="644"/>
    </row>
    <row r="2" spans="1:9" ht="31.5" x14ac:dyDescent="0.25">
      <c r="A2" s="251" t="s">
        <v>2372</v>
      </c>
      <c r="B2" s="251"/>
      <c r="C2" s="242"/>
      <c r="D2" s="242"/>
      <c r="E2" s="242"/>
      <c r="F2" s="355" t="s">
        <v>2364</v>
      </c>
      <c r="G2" s="252"/>
    </row>
    <row r="3" spans="1:9" x14ac:dyDescent="0.25">
      <c r="A3" s="242"/>
      <c r="B3" s="242"/>
      <c r="C3" s="242"/>
      <c r="D3" s="242"/>
      <c r="E3" s="242"/>
      <c r="F3" s="242"/>
      <c r="G3" s="242"/>
    </row>
    <row r="4" spans="1:9" ht="15.75" customHeight="1" thickBot="1" x14ac:dyDescent="0.3">
      <c r="A4" s="242"/>
      <c r="B4" s="242"/>
      <c r="C4" s="253"/>
      <c r="D4" s="242"/>
      <c r="E4" s="242"/>
      <c r="F4" s="242"/>
      <c r="G4" s="242"/>
    </row>
    <row r="5" spans="1:9" ht="60.75" customHeight="1" thickBot="1" x14ac:dyDescent="0.3">
      <c r="A5" s="254"/>
      <c r="B5" s="255" t="s">
        <v>58</v>
      </c>
      <c r="C5" s="256" t="s">
        <v>59</v>
      </c>
      <c r="D5" s="254"/>
      <c r="E5" s="645" t="s">
        <v>1698</v>
      </c>
      <c r="F5" s="646"/>
      <c r="G5" s="257" t="s">
        <v>1697</v>
      </c>
      <c r="H5" s="248"/>
    </row>
    <row r="6" spans="1:9" x14ac:dyDescent="0.25">
      <c r="A6" s="243"/>
      <c r="B6" s="243"/>
      <c r="C6" s="243"/>
      <c r="D6" s="243"/>
      <c r="F6" s="258"/>
      <c r="G6" s="258"/>
    </row>
    <row r="7" spans="1:9" ht="18.75" customHeight="1" x14ac:dyDescent="0.25">
      <c r="A7" s="259"/>
      <c r="B7" s="630" t="s">
        <v>1725</v>
      </c>
      <c r="C7" s="631"/>
      <c r="D7" s="260"/>
      <c r="E7" s="630" t="s">
        <v>1714</v>
      </c>
      <c r="F7" s="647"/>
      <c r="G7" s="647"/>
      <c r="H7" s="631"/>
    </row>
    <row r="8" spans="1:9" ht="18.75" customHeight="1" x14ac:dyDescent="0.25">
      <c r="A8" s="243"/>
      <c r="B8" s="648" t="s">
        <v>1691</v>
      </c>
      <c r="C8" s="649"/>
      <c r="D8" s="260"/>
      <c r="E8" s="650" t="s">
        <v>69</v>
      </c>
      <c r="F8" s="651"/>
      <c r="G8" s="651"/>
      <c r="H8" s="652"/>
    </row>
    <row r="9" spans="1:9" ht="18.75" customHeight="1" x14ac:dyDescent="0.25">
      <c r="A9" s="243"/>
      <c r="B9" s="648" t="s">
        <v>1695</v>
      </c>
      <c r="C9" s="649"/>
      <c r="D9" s="261"/>
      <c r="E9" s="650"/>
      <c r="F9" s="651"/>
      <c r="G9" s="651"/>
      <c r="H9" s="652"/>
      <c r="I9" s="248"/>
    </row>
    <row r="10" spans="1:9" x14ac:dyDescent="0.25">
      <c r="A10" s="262"/>
      <c r="B10" s="653"/>
      <c r="C10" s="653"/>
      <c r="D10" s="260"/>
      <c r="E10" s="650"/>
      <c r="F10" s="651"/>
      <c r="G10" s="651"/>
      <c r="H10" s="652"/>
      <c r="I10" s="248"/>
    </row>
    <row r="11" spans="1:9" ht="15.75" thickBot="1" x14ac:dyDescent="0.3">
      <c r="A11" s="262"/>
      <c r="B11" s="654"/>
      <c r="C11" s="655"/>
      <c r="D11" s="261"/>
      <c r="E11" s="650"/>
      <c r="F11" s="651"/>
      <c r="G11" s="651"/>
      <c r="H11" s="652"/>
      <c r="I11" s="248"/>
    </row>
    <row r="12" spans="1:9" x14ac:dyDescent="0.25">
      <c r="A12" s="243"/>
      <c r="B12" s="263"/>
      <c r="C12" s="243"/>
      <c r="D12" s="243"/>
      <c r="E12" s="650"/>
      <c r="F12" s="651"/>
      <c r="G12" s="651"/>
      <c r="H12" s="652"/>
      <c r="I12" s="248"/>
    </row>
    <row r="13" spans="1:9" ht="15.75" customHeight="1" thickBot="1" x14ac:dyDescent="0.3">
      <c r="A13" s="243"/>
      <c r="B13" s="263"/>
      <c r="C13" s="243"/>
      <c r="D13" s="243"/>
      <c r="E13" s="639" t="s">
        <v>1726</v>
      </c>
      <c r="F13" s="640"/>
      <c r="G13" s="641" t="s">
        <v>1727</v>
      </c>
      <c r="H13" s="642"/>
      <c r="I13" s="248"/>
    </row>
    <row r="14" spans="1:9" x14ac:dyDescent="0.25">
      <c r="A14" s="243"/>
      <c r="B14" s="263"/>
      <c r="C14" s="243"/>
      <c r="D14" s="243"/>
      <c r="E14" s="264"/>
      <c r="F14" s="264"/>
      <c r="G14" s="243"/>
      <c r="H14" s="249"/>
    </row>
    <row r="15" spans="1:9" ht="18.75" customHeight="1" x14ac:dyDescent="0.25">
      <c r="A15" s="265"/>
      <c r="B15" s="643" t="s">
        <v>1728</v>
      </c>
      <c r="C15" s="643"/>
      <c r="D15" s="643"/>
      <c r="E15" s="265"/>
      <c r="F15" s="265"/>
      <c r="G15" s="265"/>
      <c r="H15" s="265"/>
    </row>
    <row r="16" spans="1:9" x14ac:dyDescent="0.25">
      <c r="A16" s="266"/>
      <c r="B16" s="266" t="s">
        <v>1692</v>
      </c>
      <c r="C16" s="266" t="s">
        <v>98</v>
      </c>
      <c r="D16" s="266" t="s">
        <v>1254</v>
      </c>
      <c r="E16" s="266"/>
      <c r="F16" s="266" t="s">
        <v>1693</v>
      </c>
      <c r="G16" s="266" t="s">
        <v>1694</v>
      </c>
      <c r="H16" s="266"/>
    </row>
    <row r="17" spans="1:8" x14ac:dyDescent="0.25">
      <c r="A17" s="243" t="s">
        <v>1699</v>
      </c>
      <c r="B17" s="245" t="s">
        <v>1700</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25">
      <c r="A18" s="245" t="s">
        <v>1729</v>
      </c>
      <c r="B18" s="268"/>
      <c r="C18" s="245"/>
      <c r="D18" s="245"/>
      <c r="F18" s="245"/>
      <c r="G18" s="245"/>
    </row>
    <row r="19" spans="1:8" x14ac:dyDescent="0.25">
      <c r="A19" s="245" t="s">
        <v>1730</v>
      </c>
      <c r="B19" s="245"/>
      <c r="C19" s="245"/>
      <c r="D19" s="245"/>
      <c r="F19" s="245"/>
      <c r="G19" s="245"/>
    </row>
    <row r="20" spans="1:8" ht="18.75" customHeight="1" x14ac:dyDescent="0.25">
      <c r="A20" s="265"/>
      <c r="B20" s="643" t="s">
        <v>1695</v>
      </c>
      <c r="C20" s="643"/>
      <c r="D20" s="643"/>
      <c r="E20" s="265"/>
      <c r="F20" s="265"/>
      <c r="G20" s="265"/>
      <c r="H20" s="265"/>
    </row>
    <row r="21" spans="1:8" x14ac:dyDescent="0.25">
      <c r="A21" s="266"/>
      <c r="B21" s="266" t="s">
        <v>1731</v>
      </c>
      <c r="C21" s="266" t="s">
        <v>1701</v>
      </c>
      <c r="D21" s="266" t="s">
        <v>1702</v>
      </c>
      <c r="E21" s="266" t="s">
        <v>1703</v>
      </c>
      <c r="F21" s="266" t="s">
        <v>1732</v>
      </c>
      <c r="G21" s="266" t="s">
        <v>1704</v>
      </c>
      <c r="H21" s="266" t="s">
        <v>1705</v>
      </c>
    </row>
    <row r="22" spans="1:8" ht="15" customHeight="1" x14ac:dyDescent="0.25">
      <c r="A22" s="244"/>
      <c r="B22" s="269" t="s">
        <v>1733</v>
      </c>
      <c r="C22" s="269"/>
      <c r="D22" s="244"/>
      <c r="E22" s="244"/>
      <c r="F22" s="244"/>
      <c r="G22" s="244"/>
      <c r="H22" s="244"/>
    </row>
    <row r="23" spans="1:8" x14ac:dyDescent="0.25">
      <c r="A23" s="243" t="s">
        <v>1706</v>
      </c>
      <c r="B23" s="243" t="s">
        <v>1716</v>
      </c>
      <c r="C23" s="270" t="s">
        <v>69</v>
      </c>
      <c r="D23" s="270" t="s">
        <v>69</v>
      </c>
      <c r="E23" s="270" t="s">
        <v>69</v>
      </c>
      <c r="F23" s="270" t="s">
        <v>69</v>
      </c>
      <c r="G23" s="270" t="s">
        <v>69</v>
      </c>
      <c r="H23" s="247">
        <f>SUM(C23:G23)</f>
        <v>0</v>
      </c>
    </row>
    <row r="24" spans="1:8" x14ac:dyDescent="0.25">
      <c r="A24" s="243" t="s">
        <v>1707</v>
      </c>
      <c r="B24" s="243" t="s">
        <v>1715</v>
      </c>
      <c r="C24" s="270" t="s">
        <v>69</v>
      </c>
      <c r="D24" s="270" t="s">
        <v>69</v>
      </c>
      <c r="E24" s="270" t="s">
        <v>69</v>
      </c>
      <c r="F24" s="270" t="s">
        <v>69</v>
      </c>
      <c r="G24" s="270" t="s">
        <v>69</v>
      </c>
      <c r="H24" s="247">
        <f>SUM(C24:G24)</f>
        <v>0</v>
      </c>
    </row>
    <row r="25" spans="1:8" x14ac:dyDescent="0.25">
      <c r="A25" s="243" t="s">
        <v>1708</v>
      </c>
      <c r="B25" s="243" t="s">
        <v>1247</v>
      </c>
      <c r="C25" s="270" t="s">
        <v>69</v>
      </c>
      <c r="D25" s="270" t="s">
        <v>69</v>
      </c>
      <c r="E25" s="270" t="s">
        <v>69</v>
      </c>
      <c r="F25" s="270" t="s">
        <v>69</v>
      </c>
      <c r="G25" s="270" t="s">
        <v>69</v>
      </c>
      <c r="H25" s="247">
        <f>SUM(C25:G25)</f>
        <v>0</v>
      </c>
    </row>
    <row r="26" spans="1:8" x14ac:dyDescent="0.25">
      <c r="A26" s="243" t="s">
        <v>1709</v>
      </c>
      <c r="B26" s="243" t="s">
        <v>1696</v>
      </c>
      <c r="C26" s="271">
        <f>SUM(C23:C25)+SUM(C27:C32)</f>
        <v>0</v>
      </c>
      <c r="D26" s="271">
        <f>SUM(D23:D25)+SUM(D27:D32)</f>
        <v>0</v>
      </c>
      <c r="E26" s="271">
        <f>SUM(E23:E25)+SUM(E27:E32)</f>
        <v>0</v>
      </c>
      <c r="F26" s="271">
        <f>SUM(F23:F25)+SUM(F27:F32)</f>
        <v>0</v>
      </c>
      <c r="G26" s="271">
        <f>SUM(G23:G25)+SUM(G27:G32)</f>
        <v>0</v>
      </c>
      <c r="H26" s="271">
        <f>SUM(H23:H25)</f>
        <v>0</v>
      </c>
    </row>
    <row r="27" spans="1:8" x14ac:dyDescent="0.25">
      <c r="A27" s="243" t="s">
        <v>1710</v>
      </c>
      <c r="B27" s="318" t="s">
        <v>1920</v>
      </c>
      <c r="C27" s="270"/>
      <c r="D27" s="270"/>
      <c r="E27" s="270"/>
      <c r="F27" s="270"/>
      <c r="G27" s="270"/>
      <c r="H27" s="232">
        <f>IF(SUM(C27:G27)="","",SUM(C27:G27))</f>
        <v>0</v>
      </c>
    </row>
    <row r="28" spans="1:8" x14ac:dyDescent="0.25">
      <c r="A28" s="243" t="s">
        <v>1711</v>
      </c>
      <c r="B28" s="318" t="s">
        <v>1920</v>
      </c>
      <c r="C28" s="270"/>
      <c r="D28" s="270"/>
      <c r="E28" s="270"/>
      <c r="F28" s="270"/>
      <c r="G28" s="270"/>
      <c r="H28" s="247">
        <f>IF(SUM(C28:G28)="","",SUM(C28:G28))</f>
        <v>0</v>
      </c>
    </row>
    <row r="29" spans="1:8" x14ac:dyDescent="0.25">
      <c r="A29" s="243" t="s">
        <v>1712</v>
      </c>
      <c r="B29" s="318" t="s">
        <v>1920</v>
      </c>
      <c r="C29" s="270"/>
      <c r="D29" s="270"/>
      <c r="E29" s="270"/>
      <c r="F29" s="270"/>
      <c r="G29" s="270"/>
      <c r="H29" s="247">
        <f>IF(SUM(C29:G29)="","",SUM(C29:G29))</f>
        <v>0</v>
      </c>
    </row>
    <row r="30" spans="1:8" x14ac:dyDescent="0.25">
      <c r="A30" s="243" t="s">
        <v>1713</v>
      </c>
      <c r="B30" s="318" t="s">
        <v>1920</v>
      </c>
      <c r="C30" s="270"/>
      <c r="D30" s="270"/>
      <c r="E30" s="270"/>
      <c r="F30" s="270"/>
      <c r="G30" s="270"/>
      <c r="H30" s="247">
        <f>IF(SUM(C30:G30)="","",SUM(C30:G30))</f>
        <v>0</v>
      </c>
    </row>
    <row r="31" spans="1:8" x14ac:dyDescent="0.25">
      <c r="A31" s="243" t="s">
        <v>1918</v>
      </c>
      <c r="B31" s="318" t="s">
        <v>1920</v>
      </c>
      <c r="C31" s="273"/>
      <c r="D31" s="267"/>
      <c r="E31" s="267"/>
      <c r="F31" s="274"/>
      <c r="G31" s="275"/>
    </row>
    <row r="32" spans="1:8" x14ac:dyDescent="0.25">
      <c r="A32" s="243" t="s">
        <v>1919</v>
      </c>
      <c r="B32" s="318" t="s">
        <v>1920</v>
      </c>
      <c r="C32" s="276"/>
      <c r="D32" s="243"/>
      <c r="E32" s="243"/>
      <c r="F32" s="232"/>
      <c r="G32" s="246"/>
    </row>
    <row r="33" spans="1:7" x14ac:dyDescent="0.25">
      <c r="A33" s="243"/>
      <c r="B33" s="272"/>
      <c r="C33" s="276"/>
      <c r="D33" s="243"/>
      <c r="E33" s="243"/>
      <c r="F33" s="232"/>
      <c r="G33" s="246"/>
    </row>
    <row r="34" spans="1:7" x14ac:dyDescent="0.25">
      <c r="A34" s="243"/>
      <c r="B34" s="272"/>
      <c r="C34" s="276"/>
      <c r="D34" s="243"/>
      <c r="E34" s="243"/>
      <c r="F34" s="232"/>
      <c r="G34" s="246"/>
    </row>
    <row r="35" spans="1:7" x14ac:dyDescent="0.25">
      <c r="A35" s="243"/>
      <c r="B35" s="272"/>
      <c r="C35" s="276"/>
      <c r="D35" s="243"/>
      <c r="F35" s="232"/>
      <c r="G35" s="246"/>
    </row>
    <row r="36" spans="1:7" x14ac:dyDescent="0.25">
      <c r="A36" s="243"/>
      <c r="B36" s="243"/>
      <c r="C36" s="231"/>
      <c r="D36" s="231"/>
      <c r="E36" s="231"/>
      <c r="F36" s="231"/>
      <c r="G36" s="245"/>
    </row>
    <row r="37" spans="1:7" x14ac:dyDescent="0.25">
      <c r="A37" s="243"/>
      <c r="B37" s="243"/>
      <c r="C37" s="231"/>
      <c r="D37" s="231"/>
      <c r="E37" s="231"/>
      <c r="F37" s="231"/>
      <c r="G37" s="245"/>
    </row>
    <row r="38" spans="1:7" x14ac:dyDescent="0.25">
      <c r="A38" s="243"/>
      <c r="B38" s="243"/>
      <c r="C38" s="231"/>
      <c r="D38" s="231"/>
      <c r="E38" s="231"/>
      <c r="F38" s="231"/>
      <c r="G38" s="245"/>
    </row>
    <row r="39" spans="1:7" x14ac:dyDescent="0.25">
      <c r="A39" s="243"/>
      <c r="B39" s="243"/>
      <c r="C39" s="231"/>
      <c r="D39" s="231"/>
      <c r="E39" s="231"/>
      <c r="F39" s="231"/>
      <c r="G39" s="245"/>
    </row>
    <row r="40" spans="1:7" x14ac:dyDescent="0.25">
      <c r="A40" s="243"/>
      <c r="B40" s="243"/>
      <c r="C40" s="231"/>
      <c r="D40" s="231"/>
      <c r="E40" s="231"/>
      <c r="F40" s="231"/>
      <c r="G40" s="245"/>
    </row>
    <row r="41" spans="1:7" x14ac:dyDescent="0.25">
      <c r="A41" s="243"/>
      <c r="B41" s="243"/>
      <c r="C41" s="231"/>
      <c r="D41" s="231"/>
      <c r="E41" s="231"/>
      <c r="F41" s="231"/>
      <c r="G41" s="245"/>
    </row>
    <row r="42" spans="1:7" x14ac:dyDescent="0.25">
      <c r="A42" s="243"/>
      <c r="B42" s="243"/>
      <c r="C42" s="231"/>
      <c r="D42" s="231"/>
      <c r="E42" s="231"/>
      <c r="F42" s="231"/>
      <c r="G42" s="245"/>
    </row>
    <row r="43" spans="1:7" x14ac:dyDescent="0.25">
      <c r="A43" s="243"/>
      <c r="B43" s="243"/>
      <c r="C43" s="231"/>
      <c r="D43" s="231"/>
      <c r="E43" s="231"/>
      <c r="F43" s="231"/>
      <c r="G43" s="245"/>
    </row>
    <row r="44" spans="1:7" x14ac:dyDescent="0.25">
      <c r="A44" s="243"/>
      <c r="B44" s="243"/>
      <c r="C44" s="231"/>
      <c r="D44" s="231"/>
      <c r="E44" s="231"/>
      <c r="F44" s="231"/>
      <c r="G44" s="245"/>
    </row>
    <row r="45" spans="1:7" x14ac:dyDescent="0.25">
      <c r="A45" s="243"/>
      <c r="B45" s="243"/>
      <c r="C45" s="231"/>
      <c r="D45" s="231"/>
      <c r="E45" s="231"/>
      <c r="F45" s="231"/>
      <c r="G45" s="245"/>
    </row>
    <row r="46" spans="1:7" x14ac:dyDescent="0.25">
      <c r="A46" s="243"/>
      <c r="B46" s="243"/>
      <c r="C46" s="231"/>
      <c r="D46" s="231"/>
      <c r="E46" s="231"/>
      <c r="F46" s="231"/>
      <c r="G46" s="245"/>
    </row>
    <row r="47" spans="1:7" x14ac:dyDescent="0.25">
      <c r="A47" s="243"/>
      <c r="B47" s="243"/>
      <c r="C47" s="231"/>
      <c r="D47" s="231"/>
      <c r="E47" s="231"/>
      <c r="F47" s="231"/>
      <c r="G47" s="245"/>
    </row>
    <row r="48" spans="1:7" x14ac:dyDescent="0.25">
      <c r="A48" s="243"/>
      <c r="B48" s="243"/>
      <c r="C48" s="231"/>
      <c r="D48" s="231"/>
      <c r="E48" s="231"/>
      <c r="F48" s="231"/>
      <c r="G48" s="245"/>
    </row>
    <row r="49" spans="1:7" x14ac:dyDescent="0.25">
      <c r="A49" s="243"/>
      <c r="B49" s="243"/>
      <c r="C49" s="231"/>
      <c r="D49" s="231"/>
      <c r="E49" s="231"/>
      <c r="F49" s="231"/>
      <c r="G49" s="245"/>
    </row>
    <row r="50" spans="1:7" x14ac:dyDescent="0.25">
      <c r="A50" s="243"/>
      <c r="B50" s="243"/>
      <c r="C50" s="231"/>
      <c r="D50" s="231"/>
      <c r="E50" s="231"/>
      <c r="F50" s="231"/>
      <c r="G50" s="245"/>
    </row>
    <row r="51" spans="1:7" x14ac:dyDescent="0.25">
      <c r="A51" s="243"/>
      <c r="B51" s="243"/>
      <c r="C51" s="231"/>
      <c r="D51" s="231"/>
      <c r="E51" s="231"/>
      <c r="F51" s="231"/>
      <c r="G51" s="245"/>
    </row>
    <row r="52" spans="1:7" x14ac:dyDescent="0.25">
      <c r="A52" s="243"/>
      <c r="B52" s="243"/>
      <c r="C52" s="231"/>
      <c r="D52" s="231"/>
      <c r="E52" s="231"/>
      <c r="F52" s="231"/>
      <c r="G52" s="245"/>
    </row>
    <row r="53" spans="1:7" x14ac:dyDescent="0.25">
      <c r="A53" s="243"/>
      <c r="B53" s="243"/>
      <c r="C53" s="231"/>
      <c r="D53" s="231"/>
      <c r="E53" s="231"/>
      <c r="F53" s="231"/>
      <c r="G53" s="245"/>
    </row>
    <row r="54" spans="1:7" x14ac:dyDescent="0.25">
      <c r="A54" s="243"/>
      <c r="B54" s="243"/>
      <c r="C54" s="231"/>
      <c r="D54" s="231"/>
      <c r="E54" s="231"/>
      <c r="F54" s="231"/>
      <c r="G54" s="245"/>
    </row>
    <row r="55" spans="1:7" x14ac:dyDescent="0.25">
      <c r="A55" s="243"/>
      <c r="B55" s="243"/>
      <c r="C55" s="231"/>
      <c r="D55" s="231"/>
      <c r="E55" s="231"/>
      <c r="F55" s="231"/>
      <c r="G55" s="245"/>
    </row>
    <row r="56" spans="1:7" x14ac:dyDescent="0.25">
      <c r="A56" s="243"/>
      <c r="B56" s="243"/>
      <c r="C56" s="231"/>
      <c r="D56" s="231"/>
      <c r="E56" s="231"/>
      <c r="F56" s="231"/>
      <c r="G56" s="245"/>
    </row>
    <row r="57" spans="1:7" x14ac:dyDescent="0.25">
      <c r="A57" s="243"/>
      <c r="B57" s="243"/>
      <c r="C57" s="231"/>
      <c r="D57" s="231"/>
      <c r="E57" s="231"/>
      <c r="F57" s="231"/>
      <c r="G57" s="245"/>
    </row>
    <row r="58" spans="1:7" x14ac:dyDescent="0.25">
      <c r="A58" s="243"/>
      <c r="B58" s="243"/>
      <c r="C58" s="231"/>
      <c r="D58" s="231"/>
      <c r="E58" s="231"/>
      <c r="F58" s="231"/>
      <c r="G58" s="245"/>
    </row>
    <row r="59" spans="1:7" x14ac:dyDescent="0.25">
      <c r="A59" s="243"/>
      <c r="B59" s="243"/>
      <c r="C59" s="231"/>
      <c r="D59" s="231"/>
      <c r="E59" s="231"/>
      <c r="F59" s="231"/>
      <c r="G59" s="245"/>
    </row>
    <row r="60" spans="1:7" x14ac:dyDescent="0.25">
      <c r="A60" s="243"/>
      <c r="B60" s="243"/>
      <c r="C60" s="231"/>
      <c r="D60" s="231"/>
      <c r="E60" s="231"/>
      <c r="F60" s="231"/>
      <c r="G60" s="245"/>
    </row>
    <row r="61" spans="1:7" x14ac:dyDescent="0.25">
      <c r="A61" s="243"/>
      <c r="B61" s="243"/>
      <c r="C61" s="231"/>
      <c r="D61" s="231"/>
      <c r="E61" s="231"/>
      <c r="F61" s="231"/>
      <c r="G61" s="245"/>
    </row>
    <row r="62" spans="1:7" x14ac:dyDescent="0.25">
      <c r="A62" s="243"/>
      <c r="B62" s="243"/>
      <c r="C62" s="231"/>
      <c r="D62" s="231"/>
      <c r="E62" s="231"/>
      <c r="F62" s="231"/>
      <c r="G62" s="245"/>
    </row>
    <row r="63" spans="1:7" x14ac:dyDescent="0.25">
      <c r="A63" s="243"/>
      <c r="B63" s="277"/>
      <c r="C63" s="278"/>
      <c r="D63" s="278"/>
      <c r="E63" s="231"/>
      <c r="F63" s="278"/>
      <c r="G63" s="245"/>
    </row>
    <row r="64" spans="1:7" x14ac:dyDescent="0.25">
      <c r="A64" s="243"/>
      <c r="B64" s="243"/>
      <c r="C64" s="231"/>
      <c r="D64" s="231"/>
      <c r="E64" s="231"/>
      <c r="F64" s="231"/>
      <c r="G64" s="245"/>
    </row>
    <row r="65" spans="1:7" x14ac:dyDescent="0.25">
      <c r="A65" s="243"/>
      <c r="B65" s="243"/>
      <c r="C65" s="231"/>
      <c r="D65" s="231"/>
      <c r="E65" s="231"/>
      <c r="F65" s="231"/>
      <c r="G65" s="245"/>
    </row>
    <row r="66" spans="1:7" x14ac:dyDescent="0.25">
      <c r="A66" s="243"/>
      <c r="B66" s="243"/>
      <c r="C66" s="231"/>
      <c r="D66" s="231"/>
      <c r="E66" s="231"/>
      <c r="F66" s="231"/>
      <c r="G66" s="245"/>
    </row>
    <row r="67" spans="1:7" x14ac:dyDescent="0.25">
      <c r="A67" s="243"/>
      <c r="B67" s="277"/>
      <c r="C67" s="278"/>
      <c r="D67" s="278"/>
      <c r="E67" s="231"/>
      <c r="F67" s="278"/>
      <c r="G67" s="245"/>
    </row>
    <row r="68" spans="1:7" x14ac:dyDescent="0.25">
      <c r="A68" s="243"/>
      <c r="B68" s="245"/>
      <c r="C68" s="231"/>
      <c r="D68" s="231"/>
      <c r="E68" s="231"/>
      <c r="F68" s="231"/>
      <c r="G68" s="245"/>
    </row>
    <row r="69" spans="1:7" x14ac:dyDescent="0.25">
      <c r="A69" s="243"/>
      <c r="B69" s="243"/>
      <c r="C69" s="231"/>
      <c r="D69" s="231"/>
      <c r="E69" s="231"/>
      <c r="F69" s="231"/>
      <c r="G69" s="245"/>
    </row>
    <row r="70" spans="1:7" x14ac:dyDescent="0.25">
      <c r="A70" s="243"/>
      <c r="B70" s="245"/>
      <c r="C70" s="231"/>
      <c r="D70" s="231"/>
      <c r="E70" s="231"/>
      <c r="F70" s="231"/>
      <c r="G70" s="245"/>
    </row>
    <row r="71" spans="1:7" x14ac:dyDescent="0.25">
      <c r="A71" s="243"/>
      <c r="B71" s="245"/>
      <c r="C71" s="231"/>
      <c r="D71" s="231"/>
      <c r="E71" s="231"/>
      <c r="F71" s="231"/>
      <c r="G71" s="245"/>
    </row>
    <row r="72" spans="1:7" x14ac:dyDescent="0.25">
      <c r="A72" s="243"/>
      <c r="B72" s="245"/>
      <c r="C72" s="231"/>
      <c r="D72" s="231"/>
      <c r="E72" s="231"/>
      <c r="F72" s="231"/>
      <c r="G72" s="245"/>
    </row>
    <row r="73" spans="1:7" x14ac:dyDescent="0.25">
      <c r="A73" s="243"/>
      <c r="B73" s="245"/>
      <c r="C73" s="231"/>
      <c r="D73" s="231"/>
      <c r="E73" s="231"/>
      <c r="F73" s="231"/>
      <c r="G73" s="245"/>
    </row>
    <row r="74" spans="1:7" x14ac:dyDescent="0.25">
      <c r="A74" s="243"/>
      <c r="B74" s="245"/>
      <c r="C74" s="231"/>
      <c r="D74" s="231"/>
      <c r="E74" s="231"/>
      <c r="F74" s="231"/>
      <c r="G74" s="245"/>
    </row>
    <row r="75" spans="1:7" x14ac:dyDescent="0.25">
      <c r="A75" s="243"/>
      <c r="B75" s="245"/>
      <c r="C75" s="231"/>
      <c r="D75" s="231"/>
      <c r="E75" s="231"/>
      <c r="F75" s="231"/>
      <c r="G75" s="245"/>
    </row>
    <row r="76" spans="1:7" x14ac:dyDescent="0.25">
      <c r="A76" s="243"/>
      <c r="B76" s="245"/>
      <c r="C76" s="231"/>
      <c r="D76" s="231"/>
      <c r="E76" s="231"/>
      <c r="F76" s="231"/>
      <c r="G76" s="245"/>
    </row>
    <row r="77" spans="1:7" x14ac:dyDescent="0.25">
      <c r="A77" s="243"/>
      <c r="B77" s="245"/>
      <c r="C77" s="231"/>
      <c r="D77" s="231"/>
      <c r="E77" s="231"/>
      <c r="F77" s="231"/>
      <c r="G77" s="245"/>
    </row>
    <row r="78" spans="1:7" x14ac:dyDescent="0.25">
      <c r="A78" s="243"/>
      <c r="B78" s="245"/>
      <c r="C78" s="231"/>
      <c r="D78" s="231"/>
      <c r="E78" s="231"/>
      <c r="F78" s="231"/>
      <c r="G78" s="245"/>
    </row>
    <row r="79" spans="1:7" x14ac:dyDescent="0.25">
      <c r="A79" s="243"/>
      <c r="B79" s="272"/>
      <c r="C79" s="231"/>
      <c r="D79" s="231"/>
      <c r="E79" s="231"/>
      <c r="F79" s="231"/>
      <c r="G79" s="245"/>
    </row>
    <row r="80" spans="1:7" x14ac:dyDescent="0.25">
      <c r="A80" s="243"/>
      <c r="B80" s="272"/>
      <c r="C80" s="231"/>
      <c r="D80" s="231"/>
      <c r="E80" s="231"/>
      <c r="F80" s="231"/>
      <c r="G80" s="245"/>
    </row>
    <row r="81" spans="1:7" x14ac:dyDescent="0.25">
      <c r="A81" s="243"/>
      <c r="B81" s="272"/>
      <c r="C81" s="231"/>
      <c r="D81" s="231"/>
      <c r="E81" s="231"/>
      <c r="F81" s="231"/>
      <c r="G81" s="245"/>
    </row>
    <row r="82" spans="1:7" x14ac:dyDescent="0.25">
      <c r="A82" s="243"/>
      <c r="B82" s="272"/>
      <c r="C82" s="231"/>
      <c r="D82" s="231"/>
      <c r="E82" s="231"/>
      <c r="F82" s="231"/>
      <c r="G82" s="245"/>
    </row>
    <row r="83" spans="1:7" x14ac:dyDescent="0.25">
      <c r="A83" s="243"/>
      <c r="B83" s="272"/>
      <c r="C83" s="231"/>
      <c r="D83" s="231"/>
      <c r="E83" s="231"/>
      <c r="F83" s="231"/>
      <c r="G83" s="245"/>
    </row>
    <row r="84" spans="1:7" x14ac:dyDescent="0.25">
      <c r="A84" s="243"/>
      <c r="B84" s="272"/>
      <c r="C84" s="231"/>
      <c r="D84" s="231"/>
      <c r="E84" s="231"/>
      <c r="F84" s="231"/>
      <c r="G84" s="245"/>
    </row>
    <row r="85" spans="1:7" x14ac:dyDescent="0.25">
      <c r="A85" s="243"/>
      <c r="B85" s="272"/>
      <c r="C85" s="231"/>
      <c r="D85" s="231"/>
      <c r="E85" s="231"/>
      <c r="F85" s="231"/>
      <c r="G85" s="245"/>
    </row>
    <row r="86" spans="1:7" x14ac:dyDescent="0.25">
      <c r="A86" s="243"/>
      <c r="B86" s="272"/>
      <c r="C86" s="231"/>
      <c r="D86" s="231"/>
      <c r="E86" s="231"/>
      <c r="F86" s="231"/>
      <c r="G86" s="245"/>
    </row>
    <row r="87" spans="1:7" x14ac:dyDescent="0.25">
      <c r="A87" s="243"/>
      <c r="B87" s="272"/>
      <c r="C87" s="231"/>
      <c r="D87" s="231"/>
      <c r="E87" s="231"/>
      <c r="F87" s="231"/>
      <c r="G87" s="245"/>
    </row>
    <row r="88" spans="1:7" x14ac:dyDescent="0.25">
      <c r="A88" s="243"/>
      <c r="B88" s="272"/>
      <c r="C88" s="231"/>
      <c r="D88" s="231"/>
      <c r="E88" s="231"/>
      <c r="F88" s="231"/>
      <c r="G88" s="245"/>
    </row>
    <row r="89" spans="1:7" x14ac:dyDescent="0.25">
      <c r="A89" s="266"/>
      <c r="B89" s="266"/>
      <c r="C89" s="266"/>
      <c r="D89" s="266"/>
      <c r="E89" s="266"/>
      <c r="F89" s="266"/>
      <c r="G89" s="266"/>
    </row>
    <row r="90" spans="1:7" x14ac:dyDescent="0.25">
      <c r="A90" s="243"/>
      <c r="B90" s="245"/>
      <c r="C90" s="231"/>
      <c r="D90" s="231"/>
      <c r="E90" s="231"/>
      <c r="F90" s="231"/>
      <c r="G90" s="245"/>
    </row>
    <row r="91" spans="1:7" x14ac:dyDescent="0.25">
      <c r="A91" s="243"/>
      <c r="B91" s="245"/>
      <c r="C91" s="231"/>
      <c r="D91" s="231"/>
      <c r="E91" s="231"/>
      <c r="F91" s="231"/>
      <c r="G91" s="245"/>
    </row>
    <row r="92" spans="1:7" x14ac:dyDescent="0.25">
      <c r="A92" s="243"/>
      <c r="B92" s="245"/>
      <c r="C92" s="231"/>
      <c r="D92" s="231"/>
      <c r="E92" s="231"/>
      <c r="F92" s="231"/>
      <c r="G92" s="245"/>
    </row>
    <row r="93" spans="1:7" x14ac:dyDescent="0.25">
      <c r="A93" s="243"/>
      <c r="B93" s="245"/>
      <c r="C93" s="231"/>
      <c r="D93" s="231"/>
      <c r="E93" s="231"/>
      <c r="F93" s="231"/>
      <c r="G93" s="245"/>
    </row>
    <row r="94" spans="1:7" x14ac:dyDescent="0.25">
      <c r="A94" s="243"/>
      <c r="B94" s="245"/>
      <c r="C94" s="231"/>
      <c r="D94" s="231"/>
      <c r="E94" s="231"/>
      <c r="F94" s="231"/>
      <c r="G94" s="245"/>
    </row>
    <row r="95" spans="1:7" x14ac:dyDescent="0.25">
      <c r="A95" s="243"/>
      <c r="B95" s="245"/>
      <c r="C95" s="231"/>
      <c r="D95" s="231"/>
      <c r="E95" s="231"/>
      <c r="F95" s="231"/>
      <c r="G95" s="245"/>
    </row>
    <row r="96" spans="1:7" x14ac:dyDescent="0.25">
      <c r="A96" s="243"/>
      <c r="B96" s="245"/>
      <c r="C96" s="231"/>
      <c r="D96" s="231"/>
      <c r="E96" s="231"/>
      <c r="F96" s="231"/>
      <c r="G96" s="245"/>
    </row>
    <row r="97" spans="1:7" x14ac:dyDescent="0.25">
      <c r="A97" s="243"/>
      <c r="B97" s="245"/>
      <c r="C97" s="231"/>
      <c r="D97" s="231"/>
      <c r="E97" s="231"/>
      <c r="F97" s="231"/>
      <c r="G97" s="245"/>
    </row>
    <row r="98" spans="1:7" x14ac:dyDescent="0.25">
      <c r="A98" s="243"/>
      <c r="B98" s="245"/>
      <c r="C98" s="231"/>
      <c r="D98" s="231"/>
      <c r="E98" s="231"/>
      <c r="F98" s="231"/>
      <c r="G98" s="245"/>
    </row>
    <row r="99" spans="1:7" x14ac:dyDescent="0.25">
      <c r="A99" s="243"/>
      <c r="B99" s="245"/>
      <c r="C99" s="231"/>
      <c r="D99" s="231"/>
      <c r="E99" s="231"/>
      <c r="F99" s="231"/>
      <c r="G99" s="245"/>
    </row>
    <row r="100" spans="1:7" x14ac:dyDescent="0.25">
      <c r="A100" s="243"/>
      <c r="B100" s="245"/>
      <c r="C100" s="231"/>
      <c r="D100" s="231"/>
      <c r="E100" s="231"/>
      <c r="F100" s="231"/>
      <c r="G100" s="245"/>
    </row>
    <row r="101" spans="1:7" x14ac:dyDescent="0.25">
      <c r="A101" s="243"/>
      <c r="B101" s="245"/>
      <c r="C101" s="231"/>
      <c r="D101" s="231"/>
      <c r="E101" s="231"/>
      <c r="F101" s="231"/>
      <c r="G101" s="245"/>
    </row>
    <row r="102" spans="1:7" x14ac:dyDescent="0.25">
      <c r="A102" s="243"/>
      <c r="B102" s="245"/>
      <c r="C102" s="231"/>
      <c r="D102" s="231"/>
      <c r="E102" s="231"/>
      <c r="F102" s="231"/>
      <c r="G102" s="245"/>
    </row>
    <row r="103" spans="1:7" x14ac:dyDescent="0.25">
      <c r="A103" s="243"/>
      <c r="B103" s="245"/>
      <c r="C103" s="231"/>
      <c r="D103" s="231"/>
      <c r="E103" s="231"/>
      <c r="F103" s="231"/>
      <c r="G103" s="245"/>
    </row>
    <row r="104" spans="1:7" x14ac:dyDescent="0.25">
      <c r="A104" s="243"/>
      <c r="B104" s="245"/>
      <c r="C104" s="231"/>
      <c r="D104" s="231"/>
      <c r="E104" s="231"/>
      <c r="F104" s="231"/>
      <c r="G104" s="245"/>
    </row>
    <row r="105" spans="1:7" x14ac:dyDescent="0.25">
      <c r="A105" s="243"/>
      <c r="B105" s="245"/>
      <c r="C105" s="231"/>
      <c r="D105" s="231"/>
      <c r="E105" s="231"/>
      <c r="F105" s="231"/>
      <c r="G105" s="245"/>
    </row>
    <row r="106" spans="1:7" x14ac:dyDescent="0.25">
      <c r="A106" s="243"/>
      <c r="B106" s="245"/>
      <c r="C106" s="231"/>
      <c r="D106" s="231"/>
      <c r="E106" s="231"/>
      <c r="F106" s="231"/>
      <c r="G106" s="245"/>
    </row>
    <row r="107" spans="1:7" x14ac:dyDescent="0.25">
      <c r="A107" s="243"/>
      <c r="B107" s="245"/>
      <c r="C107" s="231"/>
      <c r="D107" s="231"/>
      <c r="E107" s="231"/>
      <c r="F107" s="231"/>
      <c r="G107" s="245"/>
    </row>
    <row r="108" spans="1:7" x14ac:dyDescent="0.25">
      <c r="A108" s="243"/>
      <c r="B108" s="245"/>
      <c r="C108" s="231"/>
      <c r="D108" s="231"/>
      <c r="E108" s="231"/>
      <c r="F108" s="231"/>
      <c r="G108" s="245"/>
    </row>
    <row r="109" spans="1:7" x14ac:dyDescent="0.25">
      <c r="A109" s="243"/>
      <c r="B109" s="245"/>
      <c r="C109" s="231"/>
      <c r="D109" s="231"/>
      <c r="E109" s="231"/>
      <c r="F109" s="231"/>
      <c r="G109" s="245"/>
    </row>
    <row r="110" spans="1:7" x14ac:dyDescent="0.25">
      <c r="A110" s="243"/>
      <c r="B110" s="245"/>
      <c r="C110" s="231"/>
      <c r="D110" s="231"/>
      <c r="E110" s="231"/>
      <c r="F110" s="231"/>
      <c r="G110" s="245"/>
    </row>
    <row r="111" spans="1:7" x14ac:dyDescent="0.25">
      <c r="A111" s="243"/>
      <c r="B111" s="245"/>
      <c r="C111" s="231"/>
      <c r="D111" s="231"/>
      <c r="E111" s="231"/>
      <c r="F111" s="231"/>
      <c r="G111" s="245"/>
    </row>
    <row r="112" spans="1:7" x14ac:dyDescent="0.25">
      <c r="A112" s="243"/>
      <c r="B112" s="245"/>
      <c r="C112" s="231"/>
      <c r="D112" s="231"/>
      <c r="E112" s="231"/>
      <c r="F112" s="231"/>
      <c r="G112" s="245"/>
    </row>
    <row r="113" spans="1:7" x14ac:dyDescent="0.25">
      <c r="A113" s="243"/>
      <c r="B113" s="245"/>
      <c r="C113" s="231"/>
      <c r="D113" s="231"/>
      <c r="E113" s="231"/>
      <c r="F113" s="231"/>
      <c r="G113" s="245"/>
    </row>
    <row r="114" spans="1:7" x14ac:dyDescent="0.25">
      <c r="A114" s="243"/>
      <c r="B114" s="245"/>
      <c r="C114" s="231"/>
      <c r="D114" s="231"/>
      <c r="E114" s="231"/>
      <c r="F114" s="231"/>
      <c r="G114" s="245"/>
    </row>
    <row r="115" spans="1:7" x14ac:dyDescent="0.25">
      <c r="A115" s="243"/>
      <c r="B115" s="245"/>
      <c r="C115" s="231"/>
      <c r="D115" s="231"/>
      <c r="E115" s="231"/>
      <c r="F115" s="231"/>
      <c r="G115" s="245"/>
    </row>
    <row r="116" spans="1:7" x14ac:dyDescent="0.25">
      <c r="A116" s="243"/>
      <c r="B116" s="245"/>
      <c r="C116" s="231"/>
      <c r="D116" s="231"/>
      <c r="E116" s="231"/>
      <c r="F116" s="231"/>
      <c r="G116" s="245"/>
    </row>
    <row r="117" spans="1:7" x14ac:dyDescent="0.25">
      <c r="A117" s="243"/>
      <c r="B117" s="245"/>
      <c r="C117" s="231"/>
      <c r="D117" s="231"/>
      <c r="E117" s="231"/>
      <c r="F117" s="231"/>
      <c r="G117" s="245"/>
    </row>
    <row r="118" spans="1:7" x14ac:dyDescent="0.25">
      <c r="A118" s="243"/>
      <c r="B118" s="245"/>
      <c r="C118" s="231"/>
      <c r="D118" s="231"/>
      <c r="E118" s="231"/>
      <c r="F118" s="231"/>
      <c r="G118" s="245"/>
    </row>
    <row r="119" spans="1:7" x14ac:dyDescent="0.25">
      <c r="A119" s="243"/>
      <c r="B119" s="245"/>
      <c r="C119" s="231"/>
      <c r="D119" s="231"/>
      <c r="E119" s="231"/>
      <c r="F119" s="231"/>
      <c r="G119" s="245"/>
    </row>
    <row r="120" spans="1:7" x14ac:dyDescent="0.25">
      <c r="A120" s="243"/>
      <c r="B120" s="245"/>
      <c r="C120" s="231"/>
      <c r="D120" s="231"/>
      <c r="E120" s="231"/>
      <c r="F120" s="231"/>
      <c r="G120" s="245"/>
    </row>
    <row r="121" spans="1:7" x14ac:dyDescent="0.25">
      <c r="A121" s="243"/>
      <c r="B121" s="245"/>
      <c r="C121" s="231"/>
      <c r="D121" s="231"/>
      <c r="E121" s="231"/>
      <c r="F121" s="231"/>
      <c r="G121" s="245"/>
    </row>
    <row r="122" spans="1:7" x14ac:dyDescent="0.25">
      <c r="A122" s="243"/>
      <c r="B122" s="245"/>
      <c r="C122" s="231"/>
      <c r="D122" s="231"/>
      <c r="E122" s="231"/>
      <c r="F122" s="231"/>
      <c r="G122" s="245"/>
    </row>
    <row r="123" spans="1:7" x14ac:dyDescent="0.25">
      <c r="A123" s="243"/>
      <c r="B123" s="245"/>
      <c r="C123" s="231"/>
      <c r="D123" s="231"/>
      <c r="E123" s="231"/>
      <c r="F123" s="231"/>
      <c r="G123" s="245"/>
    </row>
    <row r="124" spans="1:7" x14ac:dyDescent="0.25">
      <c r="A124" s="243"/>
      <c r="B124" s="245"/>
      <c r="C124" s="231"/>
      <c r="D124" s="231"/>
      <c r="E124" s="231"/>
      <c r="F124" s="231"/>
      <c r="G124" s="245"/>
    </row>
    <row r="125" spans="1:7" x14ac:dyDescent="0.25">
      <c r="A125" s="243"/>
      <c r="B125" s="245"/>
      <c r="C125" s="231"/>
      <c r="D125" s="231"/>
      <c r="E125" s="231"/>
      <c r="F125" s="231"/>
      <c r="G125" s="245"/>
    </row>
    <row r="126" spans="1:7" x14ac:dyDescent="0.25">
      <c r="A126" s="243"/>
      <c r="B126" s="245"/>
      <c r="C126" s="231"/>
      <c r="D126" s="231"/>
      <c r="E126" s="231"/>
      <c r="F126" s="231"/>
      <c r="G126" s="245"/>
    </row>
    <row r="127" spans="1:7" x14ac:dyDescent="0.25">
      <c r="A127" s="243"/>
      <c r="B127" s="245"/>
      <c r="C127" s="231"/>
      <c r="D127" s="231"/>
      <c r="E127" s="231"/>
      <c r="F127" s="231"/>
      <c r="G127" s="245"/>
    </row>
    <row r="128" spans="1:7" x14ac:dyDescent="0.25">
      <c r="A128" s="243"/>
      <c r="B128" s="245"/>
      <c r="C128" s="231"/>
      <c r="D128" s="231"/>
      <c r="E128" s="231"/>
      <c r="F128" s="231"/>
      <c r="G128" s="245"/>
    </row>
    <row r="129" spans="1:7" x14ac:dyDescent="0.25">
      <c r="A129" s="243"/>
      <c r="B129" s="245"/>
      <c r="C129" s="231"/>
      <c r="D129" s="231"/>
      <c r="E129" s="231"/>
      <c r="F129" s="231"/>
      <c r="G129" s="245"/>
    </row>
    <row r="130" spans="1:7" x14ac:dyDescent="0.25">
      <c r="A130" s="243"/>
      <c r="B130" s="245"/>
      <c r="C130" s="231"/>
      <c r="D130" s="231"/>
      <c r="E130" s="231"/>
      <c r="F130" s="231"/>
      <c r="G130" s="245"/>
    </row>
    <row r="131" spans="1:7" x14ac:dyDescent="0.25">
      <c r="A131" s="243"/>
      <c r="B131" s="245"/>
      <c r="C131" s="231"/>
      <c r="D131" s="231"/>
      <c r="E131" s="231"/>
      <c r="F131" s="231"/>
      <c r="G131" s="245"/>
    </row>
    <row r="132" spans="1:7" x14ac:dyDescent="0.25">
      <c r="A132" s="243"/>
      <c r="B132" s="245"/>
      <c r="C132" s="231"/>
      <c r="D132" s="231"/>
      <c r="E132" s="231"/>
      <c r="F132" s="231"/>
      <c r="G132" s="245"/>
    </row>
    <row r="133" spans="1:7" x14ac:dyDescent="0.25">
      <c r="A133" s="243"/>
      <c r="B133" s="245"/>
      <c r="C133" s="231"/>
      <c r="D133" s="231"/>
      <c r="E133" s="231"/>
      <c r="F133" s="231"/>
      <c r="G133" s="245"/>
    </row>
    <row r="134" spans="1:7" x14ac:dyDescent="0.25">
      <c r="A134" s="243"/>
      <c r="B134" s="245"/>
      <c r="C134" s="231"/>
      <c r="D134" s="231"/>
      <c r="E134" s="231"/>
      <c r="F134" s="231"/>
      <c r="G134" s="245"/>
    </row>
    <row r="135" spans="1:7" x14ac:dyDescent="0.25">
      <c r="A135" s="243"/>
      <c r="B135" s="245"/>
      <c r="C135" s="231"/>
      <c r="D135" s="231"/>
      <c r="E135" s="231"/>
      <c r="F135" s="231"/>
      <c r="G135" s="245"/>
    </row>
    <row r="136" spans="1:7" x14ac:dyDescent="0.25">
      <c r="A136" s="243"/>
      <c r="B136" s="245"/>
      <c r="C136" s="231"/>
      <c r="D136" s="231"/>
      <c r="E136" s="231"/>
      <c r="F136" s="231"/>
      <c r="G136" s="245"/>
    </row>
    <row r="137" spans="1:7" x14ac:dyDescent="0.25">
      <c r="A137" s="243"/>
      <c r="B137" s="245"/>
      <c r="C137" s="231"/>
      <c r="D137" s="231"/>
      <c r="E137" s="231"/>
      <c r="F137" s="231"/>
      <c r="G137" s="245"/>
    </row>
    <row r="138" spans="1:7" x14ac:dyDescent="0.25">
      <c r="A138" s="243"/>
      <c r="B138" s="245"/>
      <c r="C138" s="231"/>
      <c r="D138" s="231"/>
      <c r="E138" s="231"/>
      <c r="F138" s="231"/>
      <c r="G138" s="245"/>
    </row>
    <row r="139" spans="1:7" x14ac:dyDescent="0.25">
      <c r="A139" s="243"/>
      <c r="B139" s="245"/>
      <c r="C139" s="231"/>
      <c r="D139" s="231"/>
      <c r="E139" s="231"/>
      <c r="F139" s="231"/>
      <c r="G139" s="245"/>
    </row>
    <row r="140" spans="1:7" x14ac:dyDescent="0.25">
      <c r="A140" s="266"/>
      <c r="B140" s="266"/>
      <c r="C140" s="266"/>
      <c r="D140" s="266"/>
      <c r="E140" s="266"/>
      <c r="F140" s="266"/>
      <c r="G140" s="266"/>
    </row>
    <row r="141" spans="1:7" x14ac:dyDescent="0.25">
      <c r="A141" s="243"/>
      <c r="B141" s="243"/>
      <c r="C141" s="231"/>
      <c r="D141" s="231"/>
      <c r="E141" s="279"/>
      <c r="F141" s="231"/>
      <c r="G141" s="245"/>
    </row>
    <row r="142" spans="1:7" x14ac:dyDescent="0.25">
      <c r="A142" s="243"/>
      <c r="B142" s="243"/>
      <c r="C142" s="231"/>
      <c r="D142" s="231"/>
      <c r="E142" s="279"/>
      <c r="F142" s="231"/>
      <c r="G142" s="245"/>
    </row>
    <row r="143" spans="1:7" x14ac:dyDescent="0.25">
      <c r="A143" s="243"/>
      <c r="B143" s="243"/>
      <c r="C143" s="231"/>
      <c r="D143" s="231"/>
      <c r="E143" s="279"/>
      <c r="F143" s="231"/>
      <c r="G143" s="245"/>
    </row>
    <row r="144" spans="1:7" x14ac:dyDescent="0.25">
      <c r="A144" s="243"/>
      <c r="B144" s="243"/>
      <c r="C144" s="231"/>
      <c r="D144" s="231"/>
      <c r="E144" s="279"/>
      <c r="F144" s="231"/>
      <c r="G144" s="245"/>
    </row>
    <row r="145" spans="1:7" x14ac:dyDescent="0.25">
      <c r="A145" s="243"/>
      <c r="B145" s="243"/>
      <c r="C145" s="231"/>
      <c r="D145" s="231"/>
      <c r="E145" s="279"/>
      <c r="F145" s="231"/>
      <c r="G145" s="245"/>
    </row>
    <row r="146" spans="1:7" x14ac:dyDescent="0.25">
      <c r="A146" s="243"/>
      <c r="B146" s="243"/>
      <c r="C146" s="231"/>
      <c r="D146" s="231"/>
      <c r="E146" s="279"/>
      <c r="F146" s="231"/>
      <c r="G146" s="245"/>
    </row>
    <row r="147" spans="1:7" x14ac:dyDescent="0.25">
      <c r="A147" s="243"/>
      <c r="B147" s="243"/>
      <c r="C147" s="231"/>
      <c r="D147" s="231"/>
      <c r="E147" s="279"/>
      <c r="F147" s="231"/>
      <c r="G147" s="245"/>
    </row>
    <row r="148" spans="1:7" x14ac:dyDescent="0.25">
      <c r="A148" s="243"/>
      <c r="B148" s="243"/>
      <c r="C148" s="231"/>
      <c r="D148" s="231"/>
      <c r="E148" s="279"/>
      <c r="F148" s="231"/>
      <c r="G148" s="245"/>
    </row>
    <row r="149" spans="1:7" x14ac:dyDescent="0.25">
      <c r="A149" s="243"/>
      <c r="B149" s="243"/>
      <c r="C149" s="231"/>
      <c r="D149" s="231"/>
      <c r="E149" s="279"/>
      <c r="F149" s="231"/>
      <c r="G149" s="245"/>
    </row>
    <row r="150" spans="1:7" x14ac:dyDescent="0.25">
      <c r="A150" s="266"/>
      <c r="B150" s="266"/>
      <c r="C150" s="266"/>
      <c r="D150" s="266"/>
      <c r="E150" s="266"/>
      <c r="F150" s="266"/>
      <c r="G150" s="266"/>
    </row>
    <row r="151" spans="1:7" x14ac:dyDescent="0.25">
      <c r="A151" s="243"/>
      <c r="B151" s="243"/>
      <c r="C151" s="231"/>
      <c r="D151" s="231"/>
      <c r="E151" s="279"/>
      <c r="F151" s="231"/>
      <c r="G151" s="245"/>
    </row>
    <row r="152" spans="1:7" x14ac:dyDescent="0.25">
      <c r="A152" s="243"/>
      <c r="B152" s="243"/>
      <c r="C152" s="231"/>
      <c r="D152" s="231"/>
      <c r="E152" s="279"/>
      <c r="F152" s="231"/>
      <c r="G152" s="245"/>
    </row>
    <row r="153" spans="1:7" x14ac:dyDescent="0.25">
      <c r="A153" s="243"/>
      <c r="B153" s="243"/>
      <c r="C153" s="231"/>
      <c r="D153" s="231"/>
      <c r="E153" s="279"/>
      <c r="F153" s="231"/>
      <c r="G153" s="245"/>
    </row>
    <row r="154" spans="1:7" x14ac:dyDescent="0.25">
      <c r="A154" s="243"/>
      <c r="B154" s="243"/>
      <c r="C154" s="243"/>
      <c r="D154" s="243"/>
      <c r="E154" s="242"/>
      <c r="F154" s="243"/>
      <c r="G154" s="245"/>
    </row>
    <row r="155" spans="1:7" x14ac:dyDescent="0.25">
      <c r="A155" s="243"/>
      <c r="B155" s="243"/>
      <c r="C155" s="243"/>
      <c r="D155" s="243"/>
      <c r="E155" s="242"/>
      <c r="F155" s="243"/>
      <c r="G155" s="245"/>
    </row>
    <row r="156" spans="1:7" x14ac:dyDescent="0.25">
      <c r="A156" s="243"/>
      <c r="B156" s="243"/>
      <c r="C156" s="243"/>
      <c r="D156" s="243"/>
      <c r="E156" s="242"/>
      <c r="F156" s="243"/>
      <c r="G156" s="245"/>
    </row>
    <row r="157" spans="1:7" x14ac:dyDescent="0.25">
      <c r="A157" s="243"/>
      <c r="B157" s="243"/>
      <c r="C157" s="243"/>
      <c r="D157" s="243"/>
      <c r="E157" s="242"/>
      <c r="F157" s="243"/>
      <c r="G157" s="245"/>
    </row>
    <row r="158" spans="1:7" x14ac:dyDescent="0.25">
      <c r="A158" s="243"/>
      <c r="B158" s="243"/>
      <c r="C158" s="243"/>
      <c r="D158" s="243"/>
      <c r="E158" s="242"/>
      <c r="F158" s="243"/>
      <c r="G158" s="245"/>
    </row>
    <row r="159" spans="1:7" x14ac:dyDescent="0.25">
      <c r="A159" s="243"/>
      <c r="B159" s="243"/>
      <c r="C159" s="243"/>
      <c r="D159" s="243"/>
      <c r="E159" s="242"/>
      <c r="F159" s="243"/>
      <c r="G159" s="245"/>
    </row>
    <row r="160" spans="1:7" x14ac:dyDescent="0.25">
      <c r="A160" s="266"/>
      <c r="B160" s="266"/>
      <c r="C160" s="266"/>
      <c r="D160" s="266"/>
      <c r="E160" s="266"/>
      <c r="F160" s="266"/>
      <c r="G160" s="266"/>
    </row>
    <row r="161" spans="1:7" x14ac:dyDescent="0.25">
      <c r="A161" s="243"/>
      <c r="B161" s="280"/>
      <c r="C161" s="231"/>
      <c r="D161" s="231"/>
      <c r="E161" s="279"/>
      <c r="F161" s="231"/>
      <c r="G161" s="245"/>
    </row>
    <row r="162" spans="1:7" x14ac:dyDescent="0.25">
      <c r="A162" s="243"/>
      <c r="B162" s="280"/>
      <c r="C162" s="231"/>
      <c r="D162" s="231"/>
      <c r="E162" s="279"/>
      <c r="F162" s="231"/>
      <c r="G162" s="245"/>
    </row>
    <row r="163" spans="1:7" x14ac:dyDescent="0.25">
      <c r="A163" s="243"/>
      <c r="B163" s="280"/>
      <c r="C163" s="231"/>
      <c r="D163" s="231"/>
      <c r="E163" s="231"/>
      <c r="F163" s="231"/>
      <c r="G163" s="245"/>
    </row>
    <row r="164" spans="1:7" x14ac:dyDescent="0.25">
      <c r="A164" s="243"/>
      <c r="B164" s="280"/>
      <c r="C164" s="231"/>
      <c r="D164" s="231"/>
      <c r="E164" s="231"/>
      <c r="F164" s="231"/>
      <c r="G164" s="245"/>
    </row>
    <row r="165" spans="1:7" x14ac:dyDescent="0.25">
      <c r="A165" s="243"/>
      <c r="B165" s="280"/>
      <c r="C165" s="231"/>
      <c r="D165" s="231"/>
      <c r="E165" s="231"/>
      <c r="F165" s="231"/>
      <c r="G165" s="245"/>
    </row>
    <row r="166" spans="1:7" x14ac:dyDescent="0.25">
      <c r="A166" s="243"/>
      <c r="B166" s="268"/>
      <c r="C166" s="231"/>
      <c r="D166" s="231"/>
      <c r="E166" s="231"/>
      <c r="F166" s="231"/>
      <c r="G166" s="245"/>
    </row>
    <row r="167" spans="1:7" x14ac:dyDescent="0.25">
      <c r="A167" s="243"/>
      <c r="B167" s="268"/>
      <c r="C167" s="231"/>
      <c r="D167" s="231"/>
      <c r="E167" s="231"/>
      <c r="F167" s="231"/>
      <c r="G167" s="245"/>
    </row>
    <row r="168" spans="1:7" x14ac:dyDescent="0.25">
      <c r="A168" s="243"/>
      <c r="B168" s="280"/>
      <c r="C168" s="231"/>
      <c r="D168" s="231"/>
      <c r="E168" s="231"/>
      <c r="F168" s="231"/>
      <c r="G168" s="245"/>
    </row>
    <row r="169" spans="1:7" x14ac:dyDescent="0.25">
      <c r="A169" s="243"/>
      <c r="B169" s="280"/>
      <c r="C169" s="231"/>
      <c r="D169" s="231"/>
      <c r="E169" s="231"/>
      <c r="F169" s="231"/>
      <c r="G169" s="245"/>
    </row>
    <row r="170" spans="1:7" x14ac:dyDescent="0.25">
      <c r="A170" s="266"/>
      <c r="B170" s="266"/>
      <c r="C170" s="266"/>
      <c r="D170" s="266"/>
      <c r="E170" s="266"/>
      <c r="F170" s="266"/>
      <c r="G170" s="266"/>
    </row>
    <row r="171" spans="1:7" x14ac:dyDescent="0.25">
      <c r="A171" s="243"/>
      <c r="B171" s="243"/>
      <c r="C171" s="231"/>
      <c r="D171" s="231"/>
      <c r="E171" s="279"/>
      <c r="F171" s="231"/>
      <c r="G171" s="245"/>
    </row>
    <row r="172" spans="1:7" x14ac:dyDescent="0.25">
      <c r="A172" s="243"/>
      <c r="B172" s="281"/>
      <c r="C172" s="231"/>
      <c r="D172" s="231"/>
      <c r="E172" s="279"/>
      <c r="F172" s="231"/>
      <c r="G172" s="245"/>
    </row>
    <row r="173" spans="1:7" x14ac:dyDescent="0.25">
      <c r="A173" s="243"/>
      <c r="B173" s="281"/>
      <c r="C173" s="231"/>
      <c r="D173" s="231"/>
      <c r="E173" s="279"/>
      <c r="F173" s="231"/>
      <c r="G173" s="245"/>
    </row>
    <row r="174" spans="1:7" x14ac:dyDescent="0.25">
      <c r="A174" s="243"/>
      <c r="B174" s="281"/>
      <c r="C174" s="231"/>
      <c r="D174" s="231"/>
      <c r="E174" s="279"/>
      <c r="F174" s="231"/>
      <c r="G174" s="245"/>
    </row>
    <row r="175" spans="1:7" x14ac:dyDescent="0.25">
      <c r="A175" s="243"/>
      <c r="B175" s="281"/>
      <c r="C175" s="231"/>
      <c r="D175" s="231"/>
      <c r="E175" s="279"/>
      <c r="F175" s="231"/>
      <c r="G175" s="245"/>
    </row>
    <row r="176" spans="1:7" x14ac:dyDescent="0.25">
      <c r="A176" s="243"/>
      <c r="B176" s="245"/>
      <c r="C176" s="245"/>
      <c r="D176" s="245"/>
      <c r="E176" s="245"/>
      <c r="F176" s="245"/>
      <c r="G176" s="245"/>
    </row>
    <row r="177" spans="1:7" x14ac:dyDescent="0.25">
      <c r="A177" s="243"/>
      <c r="B177" s="245"/>
      <c r="C177" s="245"/>
      <c r="D177" s="245"/>
      <c r="E177" s="245"/>
      <c r="F177" s="245"/>
      <c r="G177" s="245"/>
    </row>
    <row r="178" spans="1:7" x14ac:dyDescent="0.25">
      <c r="A178" s="243"/>
      <c r="B178" s="245"/>
      <c r="C178" s="245"/>
      <c r="D178" s="245"/>
      <c r="E178" s="245"/>
      <c r="F178" s="245"/>
      <c r="G178" s="245"/>
    </row>
    <row r="179" spans="1:7" ht="18.75" x14ac:dyDescent="0.25">
      <c r="A179" s="282"/>
      <c r="B179" s="283"/>
      <c r="C179" s="284"/>
      <c r="D179" s="284"/>
      <c r="E179" s="284"/>
      <c r="F179" s="284"/>
      <c r="G179" s="284"/>
    </row>
    <row r="180" spans="1:7" x14ac:dyDescent="0.25">
      <c r="A180" s="266"/>
      <c r="B180" s="266"/>
      <c r="C180" s="266"/>
      <c r="D180" s="266"/>
      <c r="E180" s="266"/>
      <c r="F180" s="266"/>
      <c r="G180" s="266"/>
    </row>
    <row r="181" spans="1:7" x14ac:dyDescent="0.25">
      <c r="A181" s="243"/>
      <c r="B181" s="245"/>
      <c r="C181" s="276"/>
      <c r="D181" s="243"/>
      <c r="E181" s="244"/>
      <c r="F181" s="252"/>
      <c r="G181" s="252"/>
    </row>
    <row r="182" spans="1:7" x14ac:dyDescent="0.25">
      <c r="A182" s="244"/>
      <c r="B182" s="285"/>
      <c r="C182" s="244"/>
      <c r="D182" s="244"/>
      <c r="E182" s="244"/>
      <c r="F182" s="252"/>
      <c r="G182" s="252"/>
    </row>
    <row r="183" spans="1:7" x14ac:dyDescent="0.25">
      <c r="A183" s="243"/>
      <c r="B183" s="245"/>
      <c r="C183" s="244"/>
      <c r="D183" s="244"/>
      <c r="E183" s="244"/>
      <c r="F183" s="252"/>
      <c r="G183" s="252"/>
    </row>
    <row r="184" spans="1:7" x14ac:dyDescent="0.25">
      <c r="A184" s="243"/>
      <c r="B184" s="245"/>
      <c r="C184" s="276"/>
      <c r="D184" s="286"/>
      <c r="E184" s="244"/>
      <c r="F184" s="232"/>
      <c r="G184" s="232"/>
    </row>
    <row r="185" spans="1:7" x14ac:dyDescent="0.25">
      <c r="A185" s="243"/>
      <c r="B185" s="245"/>
      <c r="C185" s="276"/>
      <c r="D185" s="286"/>
      <c r="E185" s="244"/>
      <c r="F185" s="232"/>
      <c r="G185" s="232"/>
    </row>
    <row r="186" spans="1:7" x14ac:dyDescent="0.25">
      <c r="A186" s="243"/>
      <c r="B186" s="245"/>
      <c r="C186" s="276"/>
      <c r="D186" s="286"/>
      <c r="E186" s="244"/>
      <c r="F186" s="232"/>
      <c r="G186" s="232"/>
    </row>
    <row r="187" spans="1:7" x14ac:dyDescent="0.25">
      <c r="A187" s="243"/>
      <c r="B187" s="245"/>
      <c r="C187" s="276"/>
      <c r="D187" s="286"/>
      <c r="E187" s="244"/>
      <c r="F187" s="232"/>
      <c r="G187" s="232"/>
    </row>
    <row r="188" spans="1:7" x14ac:dyDescent="0.25">
      <c r="A188" s="243"/>
      <c r="B188" s="245"/>
      <c r="C188" s="276"/>
      <c r="D188" s="286"/>
      <c r="E188" s="244"/>
      <c r="F188" s="232"/>
      <c r="G188" s="232"/>
    </row>
    <row r="189" spans="1:7" x14ac:dyDescent="0.25">
      <c r="A189" s="243"/>
      <c r="B189" s="245"/>
      <c r="C189" s="276"/>
      <c r="D189" s="286"/>
      <c r="E189" s="244"/>
      <c r="F189" s="232"/>
      <c r="G189" s="232"/>
    </row>
    <row r="190" spans="1:7" x14ac:dyDescent="0.25">
      <c r="A190" s="243"/>
      <c r="B190" s="245"/>
      <c r="C190" s="276"/>
      <c r="D190" s="286"/>
      <c r="E190" s="244"/>
      <c r="F190" s="232"/>
      <c r="G190" s="232"/>
    </row>
    <row r="191" spans="1:7" x14ac:dyDescent="0.25">
      <c r="A191" s="243"/>
      <c r="B191" s="245"/>
      <c r="C191" s="276"/>
      <c r="D191" s="286"/>
      <c r="E191" s="244"/>
      <c r="F191" s="232"/>
      <c r="G191" s="232"/>
    </row>
    <row r="192" spans="1:7" x14ac:dyDescent="0.25">
      <c r="A192" s="243"/>
      <c r="B192" s="245"/>
      <c r="C192" s="276"/>
      <c r="D192" s="286"/>
      <c r="E192" s="244"/>
      <c r="F192" s="232"/>
      <c r="G192" s="232"/>
    </row>
    <row r="193" spans="1:7" x14ac:dyDescent="0.25">
      <c r="A193" s="243"/>
      <c r="B193" s="245"/>
      <c r="C193" s="276"/>
      <c r="D193" s="286"/>
      <c r="E193" s="245"/>
      <c r="F193" s="232"/>
      <c r="G193" s="232"/>
    </row>
    <row r="194" spans="1:7" x14ac:dyDescent="0.25">
      <c r="A194" s="243"/>
      <c r="B194" s="245"/>
      <c r="C194" s="276"/>
      <c r="D194" s="286"/>
      <c r="E194" s="245"/>
      <c r="F194" s="232"/>
      <c r="G194" s="232"/>
    </row>
    <row r="195" spans="1:7" x14ac:dyDescent="0.25">
      <c r="A195" s="243"/>
      <c r="B195" s="245"/>
      <c r="C195" s="276"/>
      <c r="D195" s="286"/>
      <c r="E195" s="245"/>
      <c r="F195" s="232"/>
      <c r="G195" s="232"/>
    </row>
    <row r="196" spans="1:7" x14ac:dyDescent="0.25">
      <c r="A196" s="243"/>
      <c r="B196" s="245"/>
      <c r="C196" s="276"/>
      <c r="D196" s="286"/>
      <c r="E196" s="245"/>
      <c r="F196" s="232"/>
      <c r="G196" s="232"/>
    </row>
    <row r="197" spans="1:7" x14ac:dyDescent="0.25">
      <c r="A197" s="243"/>
      <c r="B197" s="245"/>
      <c r="C197" s="276"/>
      <c r="D197" s="286"/>
      <c r="E197" s="245"/>
      <c r="F197" s="232"/>
      <c r="G197" s="232"/>
    </row>
    <row r="198" spans="1:7" x14ac:dyDescent="0.25">
      <c r="A198" s="243"/>
      <c r="B198" s="245"/>
      <c r="C198" s="276"/>
      <c r="D198" s="286"/>
      <c r="E198" s="245"/>
      <c r="F198" s="232"/>
      <c r="G198" s="232"/>
    </row>
    <row r="199" spans="1:7" x14ac:dyDescent="0.25">
      <c r="A199" s="243"/>
      <c r="B199" s="245"/>
      <c r="C199" s="276"/>
      <c r="D199" s="286"/>
      <c r="E199" s="243"/>
      <c r="F199" s="232"/>
      <c r="G199" s="232"/>
    </row>
    <row r="200" spans="1:7" x14ac:dyDescent="0.25">
      <c r="A200" s="243"/>
      <c r="B200" s="245"/>
      <c r="C200" s="276"/>
      <c r="D200" s="286"/>
      <c r="E200" s="287"/>
      <c r="F200" s="232"/>
      <c r="G200" s="232"/>
    </row>
    <row r="201" spans="1:7" x14ac:dyDescent="0.25">
      <c r="A201" s="243"/>
      <c r="B201" s="245"/>
      <c r="C201" s="276"/>
      <c r="D201" s="286"/>
      <c r="E201" s="287"/>
      <c r="F201" s="232"/>
      <c r="G201" s="232"/>
    </row>
    <row r="202" spans="1:7" x14ac:dyDescent="0.25">
      <c r="A202" s="243"/>
      <c r="B202" s="245"/>
      <c r="C202" s="276"/>
      <c r="D202" s="286"/>
      <c r="E202" s="287"/>
      <c r="F202" s="232"/>
      <c r="G202" s="232"/>
    </row>
    <row r="203" spans="1:7" x14ac:dyDescent="0.25">
      <c r="A203" s="243"/>
      <c r="B203" s="245"/>
      <c r="C203" s="276"/>
      <c r="D203" s="286"/>
      <c r="E203" s="287"/>
      <c r="F203" s="232"/>
      <c r="G203" s="232"/>
    </row>
    <row r="204" spans="1:7" x14ac:dyDescent="0.25">
      <c r="A204" s="243"/>
      <c r="B204" s="245"/>
      <c r="C204" s="276"/>
      <c r="D204" s="286"/>
      <c r="E204" s="287"/>
      <c r="F204" s="232"/>
      <c r="G204" s="232"/>
    </row>
    <row r="205" spans="1:7" x14ac:dyDescent="0.25">
      <c r="A205" s="243"/>
      <c r="B205" s="245"/>
      <c r="C205" s="276"/>
      <c r="D205" s="286"/>
      <c r="E205" s="287"/>
      <c r="F205" s="232"/>
      <c r="G205" s="232"/>
    </row>
    <row r="206" spans="1:7" x14ac:dyDescent="0.25">
      <c r="A206" s="243"/>
      <c r="B206" s="245"/>
      <c r="C206" s="276"/>
      <c r="D206" s="286"/>
      <c r="E206" s="287"/>
      <c r="F206" s="232"/>
      <c r="G206" s="232"/>
    </row>
    <row r="207" spans="1:7" x14ac:dyDescent="0.25">
      <c r="A207" s="243"/>
      <c r="B207" s="245"/>
      <c r="C207" s="276"/>
      <c r="D207" s="286"/>
      <c r="E207" s="287"/>
      <c r="F207" s="232"/>
      <c r="G207" s="232"/>
    </row>
    <row r="208" spans="1:7" x14ac:dyDescent="0.25">
      <c r="A208" s="243"/>
      <c r="B208" s="288"/>
      <c r="C208" s="289"/>
      <c r="D208" s="290"/>
      <c r="E208" s="287"/>
      <c r="F208" s="291"/>
      <c r="G208" s="291"/>
    </row>
    <row r="209" spans="1:7" x14ac:dyDescent="0.25">
      <c r="A209" s="266"/>
      <c r="B209" s="266"/>
      <c r="C209" s="266"/>
      <c r="D209" s="266"/>
      <c r="E209" s="266"/>
      <c r="F209" s="266"/>
      <c r="G209" s="266"/>
    </row>
    <row r="210" spans="1:7" x14ac:dyDescent="0.25">
      <c r="A210" s="243"/>
      <c r="B210" s="243"/>
      <c r="C210" s="231"/>
      <c r="D210" s="243"/>
      <c r="E210" s="243"/>
      <c r="F210" s="271"/>
      <c r="G210" s="271"/>
    </row>
    <row r="211" spans="1:7" x14ac:dyDescent="0.25">
      <c r="A211" s="243"/>
      <c r="B211" s="243"/>
      <c r="C211" s="243"/>
      <c r="D211" s="243"/>
      <c r="E211" s="243"/>
      <c r="F211" s="271"/>
      <c r="G211" s="271"/>
    </row>
    <row r="212" spans="1:7" x14ac:dyDescent="0.25">
      <c r="A212" s="243"/>
      <c r="B212" s="245"/>
      <c r="C212" s="243"/>
      <c r="D212" s="243"/>
      <c r="E212" s="243"/>
      <c r="F212" s="271"/>
      <c r="G212" s="271"/>
    </row>
    <row r="213" spans="1:7" x14ac:dyDescent="0.25">
      <c r="A213" s="243"/>
      <c r="B213" s="243"/>
      <c r="C213" s="276"/>
      <c r="D213" s="286"/>
      <c r="E213" s="243"/>
      <c r="F213" s="232"/>
      <c r="G213" s="232"/>
    </row>
    <row r="214" spans="1:7" x14ac:dyDescent="0.25">
      <c r="A214" s="243"/>
      <c r="B214" s="243"/>
      <c r="C214" s="276"/>
      <c r="D214" s="286"/>
      <c r="E214" s="243"/>
      <c r="F214" s="232"/>
      <c r="G214" s="232"/>
    </row>
    <row r="215" spans="1:7" x14ac:dyDescent="0.25">
      <c r="A215" s="243"/>
      <c r="B215" s="243"/>
      <c r="C215" s="276"/>
      <c r="D215" s="286"/>
      <c r="E215" s="243"/>
      <c r="F215" s="232"/>
      <c r="G215" s="232"/>
    </row>
    <row r="216" spans="1:7" x14ac:dyDescent="0.25">
      <c r="A216" s="243"/>
      <c r="B216" s="243"/>
      <c r="C216" s="276"/>
      <c r="D216" s="286"/>
      <c r="E216" s="243"/>
      <c r="F216" s="232"/>
      <c r="G216" s="232"/>
    </row>
    <row r="217" spans="1:7" x14ac:dyDescent="0.25">
      <c r="A217" s="243"/>
      <c r="B217" s="243"/>
      <c r="C217" s="276"/>
      <c r="D217" s="286"/>
      <c r="E217" s="243"/>
      <c r="F217" s="232"/>
      <c r="G217" s="232"/>
    </row>
    <row r="218" spans="1:7" x14ac:dyDescent="0.25">
      <c r="A218" s="243"/>
      <c r="B218" s="243"/>
      <c r="C218" s="276"/>
      <c r="D218" s="286"/>
      <c r="E218" s="243"/>
      <c r="F218" s="232"/>
      <c r="G218" s="232"/>
    </row>
    <row r="219" spans="1:7" x14ac:dyDescent="0.25">
      <c r="A219" s="243"/>
      <c r="B219" s="243"/>
      <c r="C219" s="276"/>
      <c r="D219" s="286"/>
      <c r="E219" s="243"/>
      <c r="F219" s="232"/>
      <c r="G219" s="232"/>
    </row>
    <row r="220" spans="1:7" x14ac:dyDescent="0.25">
      <c r="A220" s="243"/>
      <c r="B220" s="243"/>
      <c r="C220" s="276"/>
      <c r="D220" s="286"/>
      <c r="E220" s="243"/>
      <c r="F220" s="232"/>
      <c r="G220" s="232"/>
    </row>
    <row r="221" spans="1:7" x14ac:dyDescent="0.25">
      <c r="A221" s="243"/>
      <c r="B221" s="288"/>
      <c r="C221" s="276"/>
      <c r="D221" s="286"/>
      <c r="E221" s="243"/>
      <c r="F221" s="232"/>
      <c r="G221" s="232"/>
    </row>
    <row r="222" spans="1:7" x14ac:dyDescent="0.25">
      <c r="A222" s="243"/>
      <c r="B222" s="272"/>
      <c r="C222" s="276"/>
      <c r="D222" s="286"/>
      <c r="E222" s="243"/>
      <c r="F222" s="232"/>
      <c r="G222" s="232"/>
    </row>
    <row r="223" spans="1:7" x14ac:dyDescent="0.25">
      <c r="A223" s="243"/>
      <c r="B223" s="272"/>
      <c r="C223" s="276"/>
      <c r="D223" s="286"/>
      <c r="E223" s="243"/>
      <c r="F223" s="232"/>
      <c r="G223" s="232"/>
    </row>
    <row r="224" spans="1:7" x14ac:dyDescent="0.25">
      <c r="A224" s="243"/>
      <c r="B224" s="272"/>
      <c r="C224" s="276"/>
      <c r="D224" s="286"/>
      <c r="E224" s="243"/>
      <c r="F224" s="232"/>
      <c r="G224" s="232"/>
    </row>
    <row r="225" spans="1:7" x14ac:dyDescent="0.25">
      <c r="A225" s="243"/>
      <c r="B225" s="272"/>
      <c r="C225" s="276"/>
      <c r="D225" s="286"/>
      <c r="E225" s="243"/>
      <c r="F225" s="232"/>
      <c r="G225" s="232"/>
    </row>
    <row r="226" spans="1:7" x14ac:dyDescent="0.25">
      <c r="A226" s="243"/>
      <c r="B226" s="272"/>
      <c r="C226" s="276"/>
      <c r="D226" s="286"/>
      <c r="E226" s="243"/>
      <c r="F226" s="232"/>
      <c r="G226" s="232"/>
    </row>
    <row r="227" spans="1:7" x14ac:dyDescent="0.25">
      <c r="A227" s="243"/>
      <c r="B227" s="272"/>
      <c r="C227" s="276"/>
      <c r="D227" s="286"/>
      <c r="E227" s="243"/>
      <c r="F227" s="232"/>
      <c r="G227" s="232"/>
    </row>
    <row r="228" spans="1:7" x14ac:dyDescent="0.25">
      <c r="A228" s="243"/>
      <c r="B228" s="272"/>
      <c r="C228" s="243"/>
      <c r="D228" s="243"/>
      <c r="E228" s="243"/>
      <c r="F228" s="232"/>
      <c r="G228" s="232"/>
    </row>
    <row r="229" spans="1:7" x14ac:dyDescent="0.25">
      <c r="A229" s="243"/>
      <c r="B229" s="272"/>
      <c r="C229" s="243"/>
      <c r="D229" s="243"/>
      <c r="E229" s="243"/>
      <c r="F229" s="232"/>
      <c r="G229" s="232"/>
    </row>
    <row r="230" spans="1:7" x14ac:dyDescent="0.25">
      <c r="A230" s="243"/>
      <c r="B230" s="272"/>
      <c r="C230" s="243"/>
      <c r="D230" s="243"/>
      <c r="E230" s="243"/>
      <c r="F230" s="232"/>
      <c r="G230" s="232"/>
    </row>
    <row r="231" spans="1:7" x14ac:dyDescent="0.25">
      <c r="A231" s="266"/>
      <c r="B231" s="266"/>
      <c r="C231" s="266"/>
      <c r="D231" s="266"/>
      <c r="E231" s="266"/>
      <c r="F231" s="266"/>
      <c r="G231" s="266"/>
    </row>
    <row r="232" spans="1:7" x14ac:dyDescent="0.25">
      <c r="A232" s="243"/>
      <c r="B232" s="243"/>
      <c r="C232" s="231"/>
      <c r="D232" s="243"/>
      <c r="E232" s="243"/>
      <c r="F232" s="271"/>
      <c r="G232" s="271"/>
    </row>
    <row r="233" spans="1:7" x14ac:dyDescent="0.25">
      <c r="A233" s="243"/>
      <c r="B233" s="243"/>
      <c r="C233" s="243"/>
      <c r="D233" s="243"/>
      <c r="E233" s="243"/>
      <c r="F233" s="271"/>
      <c r="G233" s="271"/>
    </row>
    <row r="234" spans="1:7" x14ac:dyDescent="0.25">
      <c r="A234" s="243"/>
      <c r="B234" s="245"/>
      <c r="C234" s="243"/>
      <c r="D234" s="243"/>
      <c r="E234" s="243"/>
      <c r="F234" s="271"/>
      <c r="G234" s="271"/>
    </row>
    <row r="235" spans="1:7" x14ac:dyDescent="0.25">
      <c r="A235" s="243"/>
      <c r="B235" s="243"/>
      <c r="C235" s="276"/>
      <c r="D235" s="286"/>
      <c r="E235" s="243"/>
      <c r="F235" s="232"/>
      <c r="G235" s="232"/>
    </row>
    <row r="236" spans="1:7" x14ac:dyDescent="0.25">
      <c r="A236" s="243"/>
      <c r="B236" s="243"/>
      <c r="C236" s="276"/>
      <c r="D236" s="286"/>
      <c r="E236" s="243"/>
      <c r="F236" s="232"/>
      <c r="G236" s="232"/>
    </row>
    <row r="237" spans="1:7" x14ac:dyDescent="0.25">
      <c r="A237" s="243"/>
      <c r="B237" s="243"/>
      <c r="C237" s="276"/>
      <c r="D237" s="286"/>
      <c r="E237" s="243"/>
      <c r="F237" s="232"/>
      <c r="G237" s="232"/>
    </row>
    <row r="238" spans="1:7" x14ac:dyDescent="0.25">
      <c r="A238" s="243"/>
      <c r="B238" s="243"/>
      <c r="C238" s="276"/>
      <c r="D238" s="286"/>
      <c r="E238" s="243"/>
      <c r="F238" s="232"/>
      <c r="G238" s="232"/>
    </row>
    <row r="239" spans="1:7" x14ac:dyDescent="0.25">
      <c r="A239" s="243"/>
      <c r="B239" s="243"/>
      <c r="C239" s="276"/>
      <c r="D239" s="286"/>
      <c r="E239" s="243"/>
      <c r="F239" s="232"/>
      <c r="G239" s="232"/>
    </row>
    <row r="240" spans="1:7" x14ac:dyDescent="0.25">
      <c r="A240" s="243"/>
      <c r="B240" s="243"/>
      <c r="C240" s="276"/>
      <c r="D240" s="286"/>
      <c r="E240" s="243"/>
      <c r="F240" s="232"/>
      <c r="G240" s="232"/>
    </row>
    <row r="241" spans="1:7" x14ac:dyDescent="0.25">
      <c r="A241" s="243"/>
      <c r="B241" s="243"/>
      <c r="C241" s="276"/>
      <c r="D241" s="286"/>
      <c r="E241" s="243"/>
      <c r="F241" s="232"/>
      <c r="G241" s="232"/>
    </row>
    <row r="242" spans="1:7" x14ac:dyDescent="0.25">
      <c r="A242" s="243"/>
      <c r="B242" s="243"/>
      <c r="C242" s="276"/>
      <c r="D242" s="286"/>
      <c r="E242" s="243"/>
      <c r="F242" s="232"/>
      <c r="G242" s="232"/>
    </row>
    <row r="243" spans="1:7" x14ac:dyDescent="0.25">
      <c r="A243" s="243"/>
      <c r="B243" s="288"/>
      <c r="C243" s="276"/>
      <c r="D243" s="286"/>
      <c r="E243" s="243"/>
      <c r="F243" s="232"/>
      <c r="G243" s="232"/>
    </row>
    <row r="244" spans="1:7" x14ac:dyDescent="0.25">
      <c r="A244" s="243"/>
      <c r="B244" s="272"/>
      <c r="C244" s="276"/>
      <c r="D244" s="286"/>
      <c r="E244" s="243"/>
      <c r="F244" s="232"/>
      <c r="G244" s="232"/>
    </row>
    <row r="245" spans="1:7" x14ac:dyDescent="0.25">
      <c r="A245" s="243"/>
      <c r="B245" s="272"/>
      <c r="C245" s="276"/>
      <c r="D245" s="286"/>
      <c r="E245" s="243"/>
      <c r="F245" s="232"/>
      <c r="G245" s="232"/>
    </row>
    <row r="246" spans="1:7" x14ac:dyDescent="0.25">
      <c r="A246" s="243"/>
      <c r="B246" s="272"/>
      <c r="C246" s="276"/>
      <c r="D246" s="286"/>
      <c r="E246" s="243"/>
      <c r="F246" s="232"/>
      <c r="G246" s="232"/>
    </row>
    <row r="247" spans="1:7" x14ac:dyDescent="0.25">
      <c r="A247" s="243"/>
      <c r="B247" s="272"/>
      <c r="C247" s="276"/>
      <c r="D247" s="286"/>
      <c r="E247" s="243"/>
      <c r="F247" s="232"/>
      <c r="G247" s="232"/>
    </row>
    <row r="248" spans="1:7" x14ac:dyDescent="0.25">
      <c r="A248" s="243"/>
      <c r="B248" s="272"/>
      <c r="C248" s="276"/>
      <c r="D248" s="286"/>
      <c r="E248" s="243"/>
      <c r="F248" s="232"/>
      <c r="G248" s="232"/>
    </row>
    <row r="249" spans="1:7" x14ac:dyDescent="0.25">
      <c r="A249" s="243"/>
      <c r="B249" s="272"/>
      <c r="C249" s="276"/>
      <c r="D249" s="286"/>
      <c r="E249" s="243"/>
      <c r="F249" s="232"/>
      <c r="G249" s="232"/>
    </row>
    <row r="250" spans="1:7" x14ac:dyDescent="0.25">
      <c r="A250" s="243"/>
      <c r="B250" s="272"/>
      <c r="C250" s="243"/>
      <c r="D250" s="243"/>
      <c r="E250" s="243"/>
      <c r="F250" s="292"/>
      <c r="G250" s="292"/>
    </row>
    <row r="251" spans="1:7" x14ac:dyDescent="0.25">
      <c r="A251" s="243"/>
      <c r="B251" s="272"/>
      <c r="C251" s="243"/>
      <c r="D251" s="243"/>
      <c r="E251" s="243"/>
      <c r="F251" s="292"/>
      <c r="G251" s="292"/>
    </row>
    <row r="252" spans="1:7" x14ac:dyDescent="0.25">
      <c r="A252" s="243"/>
      <c r="B252" s="272"/>
      <c r="C252" s="243"/>
      <c r="D252" s="243"/>
      <c r="E252" s="243"/>
      <c r="F252" s="292"/>
      <c r="G252" s="292"/>
    </row>
    <row r="253" spans="1:7" x14ac:dyDescent="0.25">
      <c r="A253" s="266"/>
      <c r="B253" s="266"/>
      <c r="C253" s="266"/>
      <c r="D253" s="266"/>
      <c r="E253" s="266"/>
      <c r="F253" s="266"/>
      <c r="G253" s="266"/>
    </row>
    <row r="254" spans="1:7" x14ac:dyDescent="0.25">
      <c r="A254" s="243"/>
      <c r="B254" s="243"/>
      <c r="C254" s="231"/>
      <c r="D254" s="243"/>
      <c r="E254" s="287"/>
      <c r="F254" s="287"/>
      <c r="G254" s="287"/>
    </row>
    <row r="255" spans="1:7" x14ac:dyDescent="0.25">
      <c r="A255" s="243"/>
      <c r="B255" s="243"/>
      <c r="C255" s="231"/>
      <c r="D255" s="243"/>
      <c r="E255" s="287"/>
      <c r="F255" s="287"/>
      <c r="G255" s="242"/>
    </row>
    <row r="256" spans="1:7" x14ac:dyDescent="0.25">
      <c r="A256" s="243"/>
      <c r="B256" s="243"/>
      <c r="C256" s="231"/>
      <c r="D256" s="243"/>
      <c r="E256" s="287"/>
      <c r="F256" s="287"/>
      <c r="G256" s="242"/>
    </row>
    <row r="257" spans="1:7" x14ac:dyDescent="0.25">
      <c r="A257" s="243"/>
      <c r="B257" s="245"/>
      <c r="C257" s="231"/>
      <c r="D257" s="244"/>
      <c r="E257" s="244"/>
      <c r="F257" s="252"/>
      <c r="G257" s="252"/>
    </row>
    <row r="258" spans="1:7" x14ac:dyDescent="0.25">
      <c r="A258" s="243"/>
      <c r="B258" s="243"/>
      <c r="C258" s="231"/>
      <c r="D258" s="243"/>
      <c r="E258" s="287"/>
      <c r="F258" s="287"/>
      <c r="G258" s="242"/>
    </row>
    <row r="259" spans="1:7" x14ac:dyDescent="0.25">
      <c r="A259" s="243"/>
      <c r="B259" s="272"/>
      <c r="C259" s="231"/>
      <c r="D259" s="243"/>
      <c r="E259" s="287"/>
      <c r="F259" s="287"/>
      <c r="G259" s="242"/>
    </row>
    <row r="260" spans="1:7" x14ac:dyDescent="0.25">
      <c r="A260" s="243"/>
      <c r="B260" s="272"/>
      <c r="C260" s="293"/>
      <c r="D260" s="243"/>
      <c r="E260" s="287"/>
      <c r="F260" s="287"/>
      <c r="G260" s="242"/>
    </row>
    <row r="261" spans="1:7" x14ac:dyDescent="0.25">
      <c r="A261" s="243"/>
      <c r="B261" s="272"/>
      <c r="C261" s="231"/>
      <c r="D261" s="243"/>
      <c r="E261" s="287"/>
      <c r="F261" s="287"/>
      <c r="G261" s="242"/>
    </row>
    <row r="262" spans="1:7" x14ac:dyDescent="0.25">
      <c r="A262" s="243"/>
      <c r="B262" s="272"/>
      <c r="C262" s="231"/>
      <c r="D262" s="243"/>
      <c r="E262" s="287"/>
      <c r="F262" s="287"/>
      <c r="G262" s="242"/>
    </row>
    <row r="263" spans="1:7" x14ac:dyDescent="0.25">
      <c r="A263" s="243"/>
      <c r="B263" s="272"/>
      <c r="C263" s="231"/>
      <c r="D263" s="243"/>
      <c r="E263" s="287"/>
      <c r="F263" s="287"/>
      <c r="G263" s="242"/>
    </row>
    <row r="264" spans="1:7" x14ac:dyDescent="0.25">
      <c r="A264" s="243"/>
      <c r="B264" s="272"/>
      <c r="C264" s="231"/>
      <c r="D264" s="243"/>
      <c r="E264" s="287"/>
      <c r="F264" s="287"/>
      <c r="G264" s="242"/>
    </row>
    <row r="265" spans="1:7" x14ac:dyDescent="0.25">
      <c r="A265" s="243"/>
      <c r="B265" s="272"/>
      <c r="C265" s="231"/>
      <c r="D265" s="243"/>
      <c r="E265" s="287"/>
      <c r="F265" s="287"/>
      <c r="G265" s="242"/>
    </row>
    <row r="266" spans="1:7" x14ac:dyDescent="0.25">
      <c r="A266" s="243"/>
      <c r="B266" s="272"/>
      <c r="C266" s="231"/>
      <c r="D266" s="243"/>
      <c r="E266" s="287"/>
      <c r="F266" s="287"/>
      <c r="G266" s="242"/>
    </row>
    <row r="267" spans="1:7" x14ac:dyDescent="0.25">
      <c r="A267" s="243"/>
      <c r="B267" s="272"/>
      <c r="C267" s="231"/>
      <c r="D267" s="243"/>
      <c r="E267" s="287"/>
      <c r="F267" s="287"/>
      <c r="G267" s="242"/>
    </row>
    <row r="268" spans="1:7" x14ac:dyDescent="0.25">
      <c r="A268" s="243"/>
      <c r="B268" s="272"/>
      <c r="C268" s="231"/>
      <c r="D268" s="243"/>
      <c r="E268" s="287"/>
      <c r="F268" s="287"/>
      <c r="G268" s="242"/>
    </row>
    <row r="269" spans="1:7" x14ac:dyDescent="0.25">
      <c r="A269" s="243"/>
      <c r="B269" s="272"/>
      <c r="C269" s="231"/>
      <c r="D269" s="243"/>
      <c r="E269" s="287"/>
      <c r="F269" s="287"/>
      <c r="G269" s="242"/>
    </row>
    <row r="270" spans="1:7" x14ac:dyDescent="0.25">
      <c r="A270" s="266"/>
      <c r="B270" s="266"/>
      <c r="C270" s="266"/>
      <c r="D270" s="266"/>
      <c r="E270" s="266"/>
      <c r="F270" s="266"/>
      <c r="G270" s="266"/>
    </row>
    <row r="271" spans="1:7" x14ac:dyDescent="0.25">
      <c r="A271" s="243"/>
      <c r="B271" s="243"/>
      <c r="C271" s="231"/>
      <c r="D271" s="243"/>
      <c r="E271" s="242"/>
      <c r="F271" s="242"/>
      <c r="G271" s="242"/>
    </row>
    <row r="272" spans="1:7" x14ac:dyDescent="0.25">
      <c r="A272" s="243"/>
      <c r="B272" s="243"/>
      <c r="C272" s="231"/>
      <c r="D272" s="243"/>
      <c r="E272" s="242"/>
      <c r="F272" s="242"/>
      <c r="G272" s="242"/>
    </row>
    <row r="273" spans="1:7" x14ac:dyDescent="0.25">
      <c r="A273" s="243"/>
      <c r="B273" s="243"/>
      <c r="C273" s="231"/>
      <c r="D273" s="243"/>
      <c r="E273" s="242"/>
      <c r="F273" s="242"/>
      <c r="G273" s="242"/>
    </row>
    <row r="274" spans="1:7" x14ac:dyDescent="0.25">
      <c r="A274" s="243"/>
      <c r="B274" s="243"/>
      <c r="C274" s="231"/>
      <c r="D274" s="243"/>
      <c r="E274" s="242"/>
      <c r="F274" s="242"/>
      <c r="G274" s="242"/>
    </row>
    <row r="275" spans="1:7" x14ac:dyDescent="0.25">
      <c r="A275" s="243"/>
      <c r="B275" s="243"/>
      <c r="C275" s="231"/>
      <c r="D275" s="243"/>
      <c r="E275" s="242"/>
      <c r="F275" s="242"/>
      <c r="G275" s="242"/>
    </row>
    <row r="276" spans="1:7" x14ac:dyDescent="0.25">
      <c r="A276" s="243"/>
      <c r="B276" s="243"/>
      <c r="C276" s="231"/>
      <c r="D276" s="243"/>
      <c r="E276" s="242"/>
      <c r="F276" s="242"/>
      <c r="G276" s="242"/>
    </row>
    <row r="277" spans="1:7" x14ac:dyDescent="0.25">
      <c r="A277" s="266"/>
      <c r="B277" s="266"/>
      <c r="C277" s="266"/>
      <c r="D277" s="266"/>
      <c r="E277" s="266"/>
      <c r="F277" s="266"/>
      <c r="G277" s="266"/>
    </row>
    <row r="278" spans="1:7" x14ac:dyDescent="0.25">
      <c r="A278" s="243"/>
      <c r="B278" s="245"/>
      <c r="C278" s="243"/>
      <c r="D278" s="243"/>
      <c r="E278" s="246"/>
      <c r="F278" s="246"/>
      <c r="G278" s="246"/>
    </row>
    <row r="279" spans="1:7" x14ac:dyDescent="0.25">
      <c r="A279" s="243"/>
      <c r="B279" s="245"/>
      <c r="C279" s="243"/>
      <c r="D279" s="243"/>
      <c r="E279" s="246"/>
      <c r="F279" s="246"/>
      <c r="G279" s="246"/>
    </row>
    <row r="280" spans="1:7" x14ac:dyDescent="0.25">
      <c r="A280" s="243"/>
      <c r="B280" s="245"/>
      <c r="C280" s="243"/>
      <c r="D280" s="243"/>
      <c r="E280" s="246"/>
      <c r="F280" s="246"/>
      <c r="G280" s="246"/>
    </row>
    <row r="281" spans="1:7" x14ac:dyDescent="0.25">
      <c r="A281" s="243"/>
      <c r="B281" s="245"/>
      <c r="C281" s="243"/>
      <c r="D281" s="243"/>
      <c r="E281" s="246"/>
      <c r="F281" s="246"/>
      <c r="G281" s="246"/>
    </row>
    <row r="282" spans="1:7" x14ac:dyDescent="0.25">
      <c r="A282" s="243"/>
      <c r="B282" s="245"/>
      <c r="C282" s="243"/>
      <c r="D282" s="243"/>
      <c r="E282" s="246"/>
      <c r="F282" s="246"/>
      <c r="G282" s="246"/>
    </row>
    <row r="283" spans="1:7" x14ac:dyDescent="0.25">
      <c r="A283" s="243"/>
      <c r="B283" s="245"/>
      <c r="C283" s="243"/>
      <c r="D283" s="243"/>
      <c r="E283" s="246"/>
      <c r="F283" s="246"/>
      <c r="G283" s="246"/>
    </row>
    <row r="284" spans="1:7" x14ac:dyDescent="0.25">
      <c r="A284" s="243"/>
      <c r="B284" s="245"/>
      <c r="C284" s="243"/>
      <c r="D284" s="243"/>
      <c r="E284" s="246"/>
      <c r="F284" s="246"/>
      <c r="G284" s="246"/>
    </row>
    <row r="285" spans="1:7" x14ac:dyDescent="0.25">
      <c r="A285" s="243"/>
      <c r="B285" s="245"/>
      <c r="C285" s="243"/>
      <c r="D285" s="243"/>
      <c r="E285" s="246"/>
      <c r="F285" s="246"/>
      <c r="G285" s="246"/>
    </row>
    <row r="286" spans="1:7" x14ac:dyDescent="0.25">
      <c r="A286" s="243"/>
      <c r="B286" s="245"/>
      <c r="C286" s="243"/>
      <c r="D286" s="243"/>
      <c r="E286" s="246"/>
      <c r="F286" s="246"/>
      <c r="G286" s="246"/>
    </row>
    <row r="287" spans="1:7" x14ac:dyDescent="0.25">
      <c r="A287" s="243"/>
      <c r="B287" s="245"/>
      <c r="C287" s="243"/>
      <c r="D287" s="243"/>
      <c r="E287" s="246"/>
      <c r="F287" s="246"/>
      <c r="G287" s="246"/>
    </row>
    <row r="288" spans="1:7" x14ac:dyDescent="0.25">
      <c r="A288" s="243"/>
      <c r="B288" s="245"/>
      <c r="C288" s="243"/>
      <c r="D288" s="243"/>
      <c r="E288" s="246"/>
      <c r="F288" s="246"/>
      <c r="G288" s="246"/>
    </row>
    <row r="289" spans="1:7" x14ac:dyDescent="0.25">
      <c r="A289" s="243"/>
      <c r="B289" s="245"/>
      <c r="C289" s="243"/>
      <c r="D289" s="243"/>
      <c r="E289" s="246"/>
      <c r="F289" s="246"/>
      <c r="G289" s="246"/>
    </row>
    <row r="290" spans="1:7" x14ac:dyDescent="0.25">
      <c r="A290" s="243"/>
      <c r="B290" s="245"/>
      <c r="C290" s="243"/>
      <c r="D290" s="243"/>
      <c r="E290" s="246"/>
      <c r="F290" s="246"/>
      <c r="G290" s="246"/>
    </row>
    <row r="291" spans="1:7" x14ac:dyDescent="0.25">
      <c r="A291" s="243"/>
      <c r="B291" s="245"/>
      <c r="C291" s="243"/>
      <c r="D291" s="243"/>
      <c r="E291" s="246"/>
      <c r="F291" s="246"/>
      <c r="G291" s="246"/>
    </row>
    <row r="292" spans="1:7" x14ac:dyDescent="0.25">
      <c r="A292" s="243"/>
      <c r="B292" s="245"/>
      <c r="C292" s="243"/>
      <c r="D292" s="243"/>
      <c r="E292" s="246"/>
      <c r="F292" s="246"/>
      <c r="G292" s="246"/>
    </row>
    <row r="293" spans="1:7" x14ac:dyDescent="0.25">
      <c r="A293" s="243"/>
      <c r="B293" s="245"/>
      <c r="C293" s="243"/>
      <c r="D293" s="243"/>
      <c r="E293" s="246"/>
      <c r="F293" s="246"/>
      <c r="G293" s="246"/>
    </row>
    <row r="294" spans="1:7" x14ac:dyDescent="0.25">
      <c r="A294" s="243"/>
      <c r="B294" s="245"/>
      <c r="C294" s="243"/>
      <c r="D294" s="243"/>
      <c r="E294" s="246"/>
      <c r="F294" s="246"/>
      <c r="G294" s="246"/>
    </row>
    <row r="295" spans="1:7" x14ac:dyDescent="0.25">
      <c r="A295" s="243"/>
      <c r="B295" s="245"/>
      <c r="C295" s="243"/>
      <c r="D295" s="243"/>
      <c r="E295" s="246"/>
      <c r="F295" s="246"/>
      <c r="G295" s="246"/>
    </row>
    <row r="296" spans="1:7" x14ac:dyDescent="0.25">
      <c r="A296" s="243"/>
      <c r="B296" s="245"/>
      <c r="C296" s="243"/>
      <c r="D296" s="243"/>
      <c r="E296" s="246"/>
      <c r="F296" s="246"/>
      <c r="G296" s="246"/>
    </row>
    <row r="297" spans="1:7" x14ac:dyDescent="0.25">
      <c r="A297" s="243"/>
      <c r="B297" s="245"/>
      <c r="C297" s="243"/>
      <c r="D297" s="243"/>
      <c r="E297" s="246"/>
      <c r="F297" s="246"/>
      <c r="G297" s="246"/>
    </row>
    <row r="298" spans="1:7" x14ac:dyDescent="0.25">
      <c r="A298" s="243"/>
      <c r="B298" s="245"/>
      <c r="C298" s="243"/>
      <c r="D298" s="243"/>
      <c r="E298" s="246"/>
      <c r="F298" s="246"/>
      <c r="G298" s="246"/>
    </row>
    <row r="299" spans="1:7" x14ac:dyDescent="0.25">
      <c r="A299" s="243"/>
      <c r="B299" s="245"/>
      <c r="C299" s="243"/>
      <c r="D299" s="243"/>
      <c r="E299" s="246"/>
      <c r="F299" s="246"/>
      <c r="G299" s="246"/>
    </row>
    <row r="300" spans="1:7" x14ac:dyDescent="0.25">
      <c r="A300" s="266"/>
      <c r="B300" s="266"/>
      <c r="C300" s="266"/>
      <c r="D300" s="266"/>
      <c r="E300" s="266"/>
      <c r="F300" s="266"/>
      <c r="G300" s="266"/>
    </row>
    <row r="301" spans="1:7" x14ac:dyDescent="0.25">
      <c r="A301" s="243"/>
      <c r="B301" s="245"/>
      <c r="C301" s="243"/>
      <c r="D301" s="243"/>
      <c r="E301" s="246"/>
      <c r="F301" s="246"/>
      <c r="G301" s="246"/>
    </row>
    <row r="302" spans="1:7" x14ac:dyDescent="0.25">
      <c r="A302" s="243"/>
      <c r="B302" s="245"/>
      <c r="C302" s="243"/>
      <c r="D302" s="243"/>
      <c r="E302" s="246"/>
      <c r="F302" s="246"/>
      <c r="G302" s="246"/>
    </row>
    <row r="303" spans="1:7" x14ac:dyDescent="0.25">
      <c r="A303" s="243"/>
      <c r="B303" s="245"/>
      <c r="C303" s="243"/>
      <c r="D303" s="243"/>
      <c r="E303" s="246"/>
      <c r="F303" s="246"/>
      <c r="G303" s="246"/>
    </row>
    <row r="304" spans="1:7" x14ac:dyDescent="0.25">
      <c r="A304" s="243"/>
      <c r="B304" s="245"/>
      <c r="C304" s="243"/>
      <c r="D304" s="243"/>
      <c r="E304" s="246"/>
      <c r="F304" s="246"/>
      <c r="G304" s="246"/>
    </row>
    <row r="305" spans="1:7" x14ac:dyDescent="0.25">
      <c r="A305" s="243"/>
      <c r="B305" s="245"/>
      <c r="C305" s="243"/>
      <c r="D305" s="243"/>
      <c r="E305" s="246"/>
      <c r="F305" s="246"/>
      <c r="G305" s="246"/>
    </row>
    <row r="306" spans="1:7" x14ac:dyDescent="0.25">
      <c r="A306" s="243"/>
      <c r="B306" s="245"/>
      <c r="C306" s="243"/>
      <c r="D306" s="243"/>
      <c r="E306" s="246"/>
      <c r="F306" s="246"/>
      <c r="G306" s="246"/>
    </row>
    <row r="307" spans="1:7" x14ac:dyDescent="0.25">
      <c r="A307" s="243"/>
      <c r="B307" s="245"/>
      <c r="C307" s="243"/>
      <c r="D307" s="243"/>
      <c r="E307" s="246"/>
      <c r="F307" s="246"/>
      <c r="G307" s="246"/>
    </row>
    <row r="308" spans="1:7" x14ac:dyDescent="0.25">
      <c r="A308" s="243"/>
      <c r="B308" s="245"/>
      <c r="C308" s="243"/>
      <c r="D308" s="243"/>
      <c r="E308" s="246"/>
      <c r="F308" s="246"/>
      <c r="G308" s="246"/>
    </row>
    <row r="309" spans="1:7" x14ac:dyDescent="0.25">
      <c r="A309" s="243"/>
      <c r="B309" s="245"/>
      <c r="C309" s="243"/>
      <c r="D309" s="243"/>
      <c r="E309" s="246"/>
      <c r="F309" s="246"/>
      <c r="G309" s="246"/>
    </row>
    <row r="310" spans="1:7" x14ac:dyDescent="0.25">
      <c r="A310" s="243"/>
      <c r="B310" s="245"/>
      <c r="C310" s="243"/>
      <c r="D310" s="243"/>
      <c r="E310" s="246"/>
      <c r="F310" s="246"/>
      <c r="G310" s="246"/>
    </row>
    <row r="311" spans="1:7" x14ac:dyDescent="0.25">
      <c r="A311" s="243"/>
      <c r="B311" s="245"/>
      <c r="C311" s="243"/>
      <c r="D311" s="243"/>
      <c r="E311" s="246"/>
      <c r="F311" s="246"/>
      <c r="G311" s="246"/>
    </row>
    <row r="312" spans="1:7" x14ac:dyDescent="0.25">
      <c r="A312" s="243"/>
      <c r="B312" s="245"/>
      <c r="C312" s="243"/>
      <c r="D312" s="243"/>
      <c r="E312" s="246"/>
      <c r="F312" s="246"/>
      <c r="G312" s="246"/>
    </row>
    <row r="313" spans="1:7" x14ac:dyDescent="0.25">
      <c r="A313" s="243"/>
      <c r="B313" s="245"/>
      <c r="C313" s="243"/>
      <c r="D313" s="243"/>
      <c r="E313" s="246"/>
      <c r="F313" s="246"/>
      <c r="G313" s="246"/>
    </row>
    <row r="314" spans="1:7" x14ac:dyDescent="0.25">
      <c r="A314" s="266"/>
      <c r="B314" s="266"/>
      <c r="C314" s="266"/>
      <c r="D314" s="266"/>
      <c r="E314" s="266"/>
      <c r="F314" s="266"/>
      <c r="G314" s="266"/>
    </row>
    <row r="315" spans="1:7" x14ac:dyDescent="0.25">
      <c r="A315" s="243"/>
      <c r="B315" s="245"/>
      <c r="C315" s="243"/>
      <c r="D315" s="243"/>
      <c r="E315" s="246"/>
      <c r="F315" s="246"/>
      <c r="G315" s="246"/>
    </row>
    <row r="316" spans="1:7" x14ac:dyDescent="0.25">
      <c r="A316" s="243"/>
      <c r="B316" s="241"/>
      <c r="C316" s="243"/>
      <c r="D316" s="243"/>
      <c r="E316" s="246"/>
      <c r="F316" s="246"/>
      <c r="G316" s="246"/>
    </row>
    <row r="317" spans="1:7" x14ac:dyDescent="0.25">
      <c r="A317" s="243"/>
      <c r="B317" s="245"/>
      <c r="C317" s="243"/>
      <c r="D317" s="243"/>
      <c r="E317" s="246"/>
      <c r="F317" s="246"/>
      <c r="G317" s="246"/>
    </row>
    <row r="318" spans="1:7" x14ac:dyDescent="0.25">
      <c r="A318" s="243"/>
      <c r="B318" s="245"/>
      <c r="C318" s="243"/>
      <c r="D318" s="243"/>
      <c r="E318" s="246"/>
      <c r="F318" s="246"/>
      <c r="G318" s="246"/>
    </row>
    <row r="319" spans="1:7" x14ac:dyDescent="0.25">
      <c r="A319" s="243"/>
      <c r="B319" s="245"/>
      <c r="C319" s="243"/>
      <c r="D319" s="243"/>
      <c r="E319" s="246"/>
      <c r="F319" s="246"/>
      <c r="G319" s="246"/>
    </row>
    <row r="320" spans="1:7" x14ac:dyDescent="0.25">
      <c r="A320" s="243"/>
      <c r="B320" s="245"/>
      <c r="C320" s="243"/>
      <c r="D320" s="243"/>
      <c r="E320" s="246"/>
      <c r="F320" s="246"/>
      <c r="G320" s="246"/>
    </row>
    <row r="321" spans="1:7" x14ac:dyDescent="0.25">
      <c r="A321" s="243"/>
      <c r="B321" s="245"/>
      <c r="C321" s="243"/>
      <c r="D321" s="243"/>
      <c r="E321" s="246"/>
      <c r="F321" s="246"/>
      <c r="G321" s="246"/>
    </row>
    <row r="322" spans="1:7" x14ac:dyDescent="0.25">
      <c r="A322" s="243"/>
      <c r="B322" s="245"/>
      <c r="C322" s="243"/>
      <c r="D322" s="243"/>
      <c r="E322" s="246"/>
      <c r="F322" s="246"/>
      <c r="G322" s="246"/>
    </row>
    <row r="323" spans="1:7" x14ac:dyDescent="0.25">
      <c r="A323" s="243"/>
      <c r="B323" s="245"/>
      <c r="C323" s="243"/>
      <c r="D323" s="243"/>
      <c r="E323" s="246"/>
      <c r="F323" s="246"/>
      <c r="G323" s="246"/>
    </row>
    <row r="324" spans="1:7" x14ac:dyDescent="0.25">
      <c r="A324" s="266"/>
      <c r="B324" s="266"/>
      <c r="C324" s="266"/>
      <c r="D324" s="266"/>
      <c r="E324" s="266"/>
      <c r="F324" s="266"/>
      <c r="G324" s="266"/>
    </row>
    <row r="325" spans="1:7" x14ac:dyDescent="0.25">
      <c r="A325" s="243"/>
      <c r="B325" s="245"/>
      <c r="C325" s="243"/>
      <c r="D325" s="243"/>
      <c r="E325" s="246"/>
      <c r="F325" s="246"/>
      <c r="G325" s="246"/>
    </row>
    <row r="326" spans="1:7" x14ac:dyDescent="0.25">
      <c r="A326" s="243"/>
      <c r="B326" s="241"/>
      <c r="C326" s="243"/>
      <c r="D326" s="243"/>
      <c r="E326" s="246"/>
      <c r="F326" s="246"/>
      <c r="G326" s="246"/>
    </row>
    <row r="327" spans="1:7" x14ac:dyDescent="0.25">
      <c r="A327" s="243"/>
      <c r="B327" s="245"/>
      <c r="C327" s="243"/>
      <c r="D327" s="243"/>
      <c r="E327" s="246"/>
      <c r="F327" s="246"/>
      <c r="G327" s="246"/>
    </row>
    <row r="328" spans="1:7" x14ac:dyDescent="0.25">
      <c r="A328" s="243"/>
      <c r="B328" s="243"/>
      <c r="C328" s="243"/>
      <c r="D328" s="243"/>
      <c r="E328" s="246"/>
      <c r="F328" s="246"/>
      <c r="G328" s="246"/>
    </row>
    <row r="329" spans="1:7" x14ac:dyDescent="0.25">
      <c r="A329" s="243"/>
      <c r="B329" s="245"/>
      <c r="C329" s="243"/>
      <c r="D329" s="243"/>
      <c r="E329" s="246"/>
      <c r="F329" s="246"/>
      <c r="G329" s="246"/>
    </row>
    <row r="330" spans="1:7" x14ac:dyDescent="0.25">
      <c r="A330" s="243"/>
      <c r="B330" s="243"/>
      <c r="C330" s="231"/>
      <c r="D330" s="243"/>
      <c r="E330" s="242"/>
      <c r="F330" s="242"/>
      <c r="G330" s="242"/>
    </row>
    <row r="331" spans="1:7" x14ac:dyDescent="0.25">
      <c r="A331" s="243"/>
      <c r="B331" s="243"/>
      <c r="C331" s="231"/>
      <c r="D331" s="243"/>
      <c r="E331" s="242"/>
      <c r="F331" s="242"/>
      <c r="G331" s="242"/>
    </row>
    <row r="332" spans="1:7" x14ac:dyDescent="0.25">
      <c r="A332" s="243"/>
      <c r="B332" s="243"/>
      <c r="C332" s="231"/>
      <c r="D332" s="243"/>
      <c r="E332" s="242"/>
      <c r="F332" s="242"/>
      <c r="G332" s="242"/>
    </row>
    <row r="333" spans="1:7" x14ac:dyDescent="0.25">
      <c r="A333" s="243"/>
      <c r="B333" s="243"/>
      <c r="C333" s="231"/>
      <c r="D333" s="243"/>
      <c r="E333" s="242"/>
      <c r="F333" s="242"/>
      <c r="G333" s="242"/>
    </row>
    <row r="334" spans="1:7" x14ac:dyDescent="0.25">
      <c r="A334" s="243"/>
      <c r="B334" s="243"/>
      <c r="C334" s="231"/>
      <c r="D334" s="243"/>
      <c r="E334" s="242"/>
      <c r="F334" s="242"/>
      <c r="G334" s="242"/>
    </row>
    <row r="335" spans="1:7" x14ac:dyDescent="0.25">
      <c r="A335" s="243"/>
      <c r="B335" s="243"/>
      <c r="C335" s="231"/>
      <c r="D335" s="243"/>
      <c r="E335" s="242"/>
      <c r="F335" s="242"/>
      <c r="G335" s="242"/>
    </row>
    <row r="336" spans="1:7" x14ac:dyDescent="0.25">
      <c r="A336" s="243"/>
      <c r="B336" s="243"/>
      <c r="C336" s="231"/>
      <c r="D336" s="243"/>
      <c r="E336" s="242"/>
      <c r="F336" s="242"/>
      <c r="G336" s="242"/>
    </row>
    <row r="337" spans="1:7" x14ac:dyDescent="0.25">
      <c r="A337" s="243"/>
      <c r="B337" s="243"/>
      <c r="C337" s="231"/>
      <c r="D337" s="243"/>
      <c r="E337" s="242"/>
      <c r="F337" s="242"/>
      <c r="G337" s="242"/>
    </row>
    <row r="338" spans="1:7" x14ac:dyDescent="0.25">
      <c r="A338" s="243"/>
      <c r="B338" s="243"/>
      <c r="C338" s="231"/>
      <c r="D338" s="243"/>
      <c r="E338" s="242"/>
      <c r="F338" s="242"/>
      <c r="G338" s="242"/>
    </row>
    <row r="339" spans="1:7" x14ac:dyDescent="0.25">
      <c r="A339" s="243"/>
      <c r="B339" s="243"/>
      <c r="C339" s="231"/>
      <c r="D339" s="243"/>
      <c r="E339" s="242"/>
      <c r="F339" s="242"/>
      <c r="G339" s="242"/>
    </row>
    <row r="340" spans="1:7" x14ac:dyDescent="0.25">
      <c r="A340" s="243"/>
      <c r="B340" s="243"/>
      <c r="C340" s="231"/>
      <c r="D340" s="243"/>
      <c r="E340" s="242"/>
      <c r="F340" s="242"/>
      <c r="G340" s="242"/>
    </row>
    <row r="341" spans="1:7" x14ac:dyDescent="0.25">
      <c r="A341" s="243"/>
      <c r="B341" s="243"/>
      <c r="C341" s="231"/>
      <c r="D341" s="243"/>
      <c r="E341" s="242"/>
      <c r="F341" s="242"/>
      <c r="G341" s="242"/>
    </row>
    <row r="342" spans="1:7" x14ac:dyDescent="0.25">
      <c r="A342" s="243"/>
      <c r="B342" s="243"/>
      <c r="C342" s="231"/>
      <c r="D342" s="243"/>
      <c r="E342" s="242"/>
      <c r="F342" s="242"/>
      <c r="G342" s="242"/>
    </row>
    <row r="343" spans="1:7" x14ac:dyDescent="0.25">
      <c r="A343" s="243"/>
      <c r="B343" s="243"/>
      <c r="C343" s="231"/>
      <c r="D343" s="243"/>
      <c r="E343" s="242"/>
      <c r="F343" s="242"/>
      <c r="G343" s="242"/>
    </row>
    <row r="344" spans="1:7" x14ac:dyDescent="0.25">
      <c r="A344" s="243"/>
      <c r="B344" s="243"/>
      <c r="C344" s="231"/>
      <c r="D344" s="243"/>
      <c r="E344" s="242"/>
      <c r="F344" s="242"/>
      <c r="G344" s="242"/>
    </row>
    <row r="345" spans="1:7" x14ac:dyDescent="0.25">
      <c r="A345" s="243"/>
      <c r="B345" s="243"/>
      <c r="C345" s="231"/>
      <c r="D345" s="243"/>
      <c r="E345" s="242"/>
      <c r="F345" s="242"/>
      <c r="G345" s="242"/>
    </row>
    <row r="346" spans="1:7" x14ac:dyDescent="0.25">
      <c r="A346" s="243"/>
      <c r="B346" s="243"/>
      <c r="C346" s="231"/>
      <c r="D346" s="243"/>
      <c r="E346" s="242"/>
      <c r="F346" s="242"/>
      <c r="G346" s="242"/>
    </row>
    <row r="347" spans="1:7" x14ac:dyDescent="0.25">
      <c r="A347" s="243"/>
      <c r="B347" s="243"/>
      <c r="C347" s="231"/>
      <c r="D347" s="243"/>
      <c r="E347" s="242"/>
      <c r="F347" s="242"/>
      <c r="G347" s="242"/>
    </row>
    <row r="348" spans="1:7" x14ac:dyDescent="0.25">
      <c r="A348" s="243"/>
      <c r="B348" s="243"/>
      <c r="C348" s="231"/>
      <c r="D348" s="243"/>
      <c r="E348" s="242"/>
      <c r="F348" s="242"/>
      <c r="G348" s="242"/>
    </row>
    <row r="349" spans="1:7" x14ac:dyDescent="0.25">
      <c r="A349" s="243"/>
      <c r="B349" s="243"/>
      <c r="C349" s="231"/>
      <c r="D349" s="243"/>
      <c r="E349" s="242"/>
      <c r="F349" s="242"/>
      <c r="G349" s="242"/>
    </row>
    <row r="350" spans="1:7" x14ac:dyDescent="0.25">
      <c r="A350" s="243"/>
      <c r="B350" s="243"/>
      <c r="C350" s="231"/>
      <c r="D350" s="243"/>
      <c r="E350" s="242"/>
      <c r="F350" s="242"/>
      <c r="G350" s="242"/>
    </row>
    <row r="351" spans="1:7" x14ac:dyDescent="0.25">
      <c r="A351" s="243"/>
      <c r="B351" s="243"/>
      <c r="C351" s="231"/>
      <c r="D351" s="243"/>
      <c r="E351" s="242"/>
      <c r="F351" s="242"/>
      <c r="G351" s="242"/>
    </row>
    <row r="352" spans="1:7" x14ac:dyDescent="0.25">
      <c r="A352" s="243"/>
      <c r="B352" s="243"/>
      <c r="C352" s="231"/>
      <c r="D352" s="243"/>
      <c r="E352" s="242"/>
      <c r="F352" s="242"/>
      <c r="G352" s="242"/>
    </row>
    <row r="353" spans="1:7" x14ac:dyDescent="0.25">
      <c r="A353" s="243"/>
      <c r="B353" s="243"/>
      <c r="C353" s="231"/>
      <c r="D353" s="243"/>
      <c r="E353" s="242"/>
      <c r="F353" s="242"/>
      <c r="G353" s="242"/>
    </row>
    <row r="354" spans="1:7" x14ac:dyDescent="0.25">
      <c r="A354" s="243"/>
      <c r="B354" s="243"/>
      <c r="C354" s="231"/>
      <c r="D354" s="243"/>
      <c r="E354" s="242"/>
      <c r="F354" s="242"/>
      <c r="G354" s="242"/>
    </row>
    <row r="355" spans="1:7" x14ac:dyDescent="0.25">
      <c r="A355" s="243"/>
      <c r="B355" s="243"/>
      <c r="C355" s="231"/>
      <c r="D355" s="243"/>
      <c r="E355" s="242"/>
      <c r="F355" s="242"/>
      <c r="G355" s="242"/>
    </row>
    <row r="356" spans="1:7" x14ac:dyDescent="0.25">
      <c r="A356" s="243"/>
      <c r="B356" s="243"/>
      <c r="C356" s="231"/>
      <c r="D356" s="243"/>
      <c r="E356" s="242"/>
      <c r="F356" s="242"/>
      <c r="G356" s="242"/>
    </row>
    <row r="357" spans="1:7" x14ac:dyDescent="0.25">
      <c r="A357" s="243"/>
      <c r="B357" s="243"/>
      <c r="C357" s="231"/>
      <c r="D357" s="243"/>
      <c r="E357" s="242"/>
      <c r="F357" s="242"/>
      <c r="G357" s="242"/>
    </row>
    <row r="358" spans="1:7" x14ac:dyDescent="0.25">
      <c r="A358" s="243"/>
      <c r="B358" s="243"/>
      <c r="C358" s="231"/>
      <c r="D358" s="243"/>
      <c r="E358" s="242"/>
      <c r="F358" s="242"/>
      <c r="G358" s="242"/>
    </row>
    <row r="359" spans="1:7" x14ac:dyDescent="0.25">
      <c r="A359" s="243"/>
      <c r="B359" s="243"/>
      <c r="C359" s="231"/>
      <c r="D359" s="243"/>
      <c r="E359" s="242"/>
      <c r="F359" s="242"/>
      <c r="G359" s="242"/>
    </row>
    <row r="360" spans="1:7" x14ac:dyDescent="0.25">
      <c r="A360" s="243"/>
      <c r="B360" s="243"/>
      <c r="C360" s="231"/>
      <c r="D360" s="243"/>
      <c r="E360" s="242"/>
      <c r="F360" s="242"/>
      <c r="G360" s="242"/>
    </row>
    <row r="361" spans="1:7" x14ac:dyDescent="0.25">
      <c r="A361" s="243"/>
      <c r="B361" s="243"/>
      <c r="C361" s="231"/>
      <c r="D361" s="243"/>
      <c r="E361" s="242"/>
      <c r="F361" s="242"/>
      <c r="G361" s="242"/>
    </row>
    <row r="362" spans="1:7" x14ac:dyDescent="0.25">
      <c r="A362" s="243"/>
      <c r="B362" s="243"/>
      <c r="C362" s="231"/>
      <c r="D362" s="243"/>
      <c r="E362" s="242"/>
      <c r="F362" s="242"/>
      <c r="G362" s="242"/>
    </row>
    <row r="363" spans="1:7" x14ac:dyDescent="0.25">
      <c r="A363" s="243"/>
      <c r="B363" s="243"/>
      <c r="C363" s="231"/>
      <c r="D363" s="243"/>
      <c r="E363" s="242"/>
      <c r="F363" s="242"/>
      <c r="G363" s="242"/>
    </row>
    <row r="364" spans="1:7" x14ac:dyDescent="0.25">
      <c r="A364" s="243"/>
      <c r="B364" s="243"/>
      <c r="C364" s="231"/>
      <c r="D364" s="243"/>
      <c r="E364" s="242"/>
      <c r="F364" s="242"/>
      <c r="G364" s="242"/>
    </row>
    <row r="365" spans="1:7" x14ac:dyDescent="0.25">
      <c r="A365" s="243"/>
      <c r="B365" s="243"/>
      <c r="C365" s="231"/>
      <c r="D365" s="243"/>
      <c r="E365" s="242"/>
      <c r="F365" s="242"/>
      <c r="G365" s="242"/>
    </row>
    <row r="366" spans="1:7" x14ac:dyDescent="0.25">
      <c r="A366" s="243"/>
      <c r="B366" s="243"/>
      <c r="C366" s="231"/>
      <c r="D366" s="243"/>
      <c r="E366" s="242"/>
      <c r="F366" s="242"/>
      <c r="G366" s="242"/>
    </row>
    <row r="367" spans="1:7" x14ac:dyDescent="0.25">
      <c r="A367" s="243"/>
      <c r="B367" s="243"/>
      <c r="C367" s="231"/>
      <c r="D367" s="243"/>
      <c r="E367" s="242"/>
      <c r="F367" s="242"/>
      <c r="G367" s="242"/>
    </row>
    <row r="368" spans="1:7" x14ac:dyDescent="0.25">
      <c r="A368" s="243"/>
      <c r="B368" s="243"/>
      <c r="C368" s="231"/>
      <c r="D368" s="243"/>
      <c r="E368" s="242"/>
      <c r="F368" s="242"/>
      <c r="G368" s="242"/>
    </row>
    <row r="369" spans="1:7" x14ac:dyDescent="0.25">
      <c r="A369" s="243"/>
      <c r="B369" s="243"/>
      <c r="C369" s="231"/>
      <c r="D369" s="243"/>
      <c r="E369" s="242"/>
      <c r="F369" s="242"/>
      <c r="G369" s="242"/>
    </row>
    <row r="370" spans="1:7" x14ac:dyDescent="0.25">
      <c r="A370" s="243"/>
      <c r="B370" s="243"/>
      <c r="C370" s="231"/>
      <c r="D370" s="243"/>
      <c r="E370" s="242"/>
      <c r="F370" s="242"/>
      <c r="G370" s="242"/>
    </row>
    <row r="371" spans="1:7" x14ac:dyDescent="0.25">
      <c r="A371" s="243"/>
      <c r="B371" s="243"/>
      <c r="C371" s="231"/>
      <c r="D371" s="243"/>
      <c r="E371" s="242"/>
      <c r="F371" s="242"/>
      <c r="G371" s="242"/>
    </row>
    <row r="372" spans="1:7" x14ac:dyDescent="0.25">
      <c r="A372" s="243"/>
      <c r="B372" s="243"/>
      <c r="C372" s="231"/>
      <c r="D372" s="243"/>
      <c r="E372" s="242"/>
      <c r="F372" s="242"/>
      <c r="G372" s="242"/>
    </row>
    <row r="373" spans="1:7" x14ac:dyDescent="0.25">
      <c r="A373" s="243"/>
      <c r="B373" s="243"/>
      <c r="C373" s="231"/>
      <c r="D373" s="243"/>
      <c r="E373" s="242"/>
      <c r="F373" s="242"/>
      <c r="G373" s="242"/>
    </row>
    <row r="374" spans="1:7" x14ac:dyDescent="0.25">
      <c r="A374" s="243"/>
      <c r="B374" s="243"/>
      <c r="C374" s="231"/>
      <c r="D374" s="243"/>
      <c r="E374" s="242"/>
      <c r="F374" s="242"/>
      <c r="G374" s="242"/>
    </row>
    <row r="375" spans="1:7" x14ac:dyDescent="0.25">
      <c r="A375" s="243"/>
      <c r="B375" s="243"/>
      <c r="C375" s="231"/>
      <c r="D375" s="243"/>
      <c r="E375" s="242"/>
      <c r="F375" s="242"/>
      <c r="G375" s="242"/>
    </row>
    <row r="376" spans="1:7" x14ac:dyDescent="0.25">
      <c r="A376" s="243"/>
      <c r="B376" s="243"/>
      <c r="C376" s="231"/>
      <c r="D376" s="243"/>
      <c r="E376" s="242"/>
      <c r="F376" s="242"/>
      <c r="G376" s="242"/>
    </row>
    <row r="377" spans="1:7" x14ac:dyDescent="0.25">
      <c r="A377" s="243"/>
      <c r="B377" s="243"/>
      <c r="C377" s="231"/>
      <c r="D377" s="243"/>
      <c r="E377" s="242"/>
      <c r="F377" s="242"/>
      <c r="G377" s="242"/>
    </row>
    <row r="378" spans="1:7" x14ac:dyDescent="0.25">
      <c r="A378" s="243"/>
      <c r="B378" s="243"/>
      <c r="C378" s="231"/>
      <c r="D378" s="243"/>
      <c r="E378" s="242"/>
      <c r="F378" s="242"/>
      <c r="G378" s="242"/>
    </row>
    <row r="379" spans="1:7" x14ac:dyDescent="0.25">
      <c r="A379" s="243"/>
      <c r="B379" s="243"/>
      <c r="C379" s="231"/>
      <c r="D379" s="243"/>
      <c r="E379" s="242"/>
      <c r="F379" s="242"/>
      <c r="G379" s="242"/>
    </row>
    <row r="380" spans="1:7" ht="18.75" x14ac:dyDescent="0.25">
      <c r="A380" s="282"/>
      <c r="B380" s="283"/>
      <c r="C380" s="282"/>
      <c r="D380" s="282"/>
      <c r="E380" s="282"/>
      <c r="F380" s="282"/>
      <c r="G380" s="282"/>
    </row>
    <row r="381" spans="1:7" x14ac:dyDescent="0.25">
      <c r="A381" s="266"/>
      <c r="B381" s="266"/>
      <c r="C381" s="266"/>
      <c r="D381" s="266"/>
      <c r="E381" s="266"/>
      <c r="F381" s="266"/>
      <c r="G381" s="266"/>
    </row>
    <row r="382" spans="1:7" x14ac:dyDescent="0.25">
      <c r="A382" s="243"/>
      <c r="B382" s="243"/>
      <c r="C382" s="276"/>
      <c r="D382" s="244"/>
      <c r="E382" s="244"/>
      <c r="F382" s="252"/>
      <c r="G382" s="252"/>
    </row>
    <row r="383" spans="1:7" x14ac:dyDescent="0.25">
      <c r="A383" s="244"/>
      <c r="B383" s="243"/>
      <c r="C383" s="243"/>
      <c r="D383" s="244"/>
      <c r="E383" s="244"/>
      <c r="F383" s="252"/>
      <c r="G383" s="252"/>
    </row>
    <row r="384" spans="1:7" x14ac:dyDescent="0.25">
      <c r="A384" s="243"/>
      <c r="B384" s="243"/>
      <c r="C384" s="243"/>
      <c r="D384" s="244"/>
      <c r="E384" s="244"/>
      <c r="F384" s="252"/>
      <c r="G384" s="252"/>
    </row>
    <row r="385" spans="1:7" x14ac:dyDescent="0.25">
      <c r="A385" s="243"/>
      <c r="B385" s="245"/>
      <c r="C385" s="276"/>
      <c r="D385" s="276"/>
      <c r="E385" s="244"/>
      <c r="F385" s="232"/>
      <c r="G385" s="232"/>
    </row>
    <row r="386" spans="1:7" x14ac:dyDescent="0.25">
      <c r="A386" s="243"/>
      <c r="B386" s="245"/>
      <c r="C386" s="276"/>
      <c r="D386" s="276"/>
      <c r="E386" s="244"/>
      <c r="F386" s="232"/>
      <c r="G386" s="232"/>
    </row>
    <row r="387" spans="1:7" x14ac:dyDescent="0.25">
      <c r="A387" s="243"/>
      <c r="B387" s="245"/>
      <c r="C387" s="276"/>
      <c r="D387" s="276"/>
      <c r="E387" s="244"/>
      <c r="F387" s="232"/>
      <c r="G387" s="232"/>
    </row>
    <row r="388" spans="1:7" x14ac:dyDescent="0.25">
      <c r="A388" s="243"/>
      <c r="B388" s="245"/>
      <c r="C388" s="276"/>
      <c r="D388" s="276"/>
      <c r="E388" s="244"/>
      <c r="F388" s="232"/>
      <c r="G388" s="232"/>
    </row>
    <row r="389" spans="1:7" x14ac:dyDescent="0.25">
      <c r="A389" s="243"/>
      <c r="B389" s="245"/>
      <c r="C389" s="276"/>
      <c r="D389" s="276"/>
      <c r="E389" s="244"/>
      <c r="F389" s="232"/>
      <c r="G389" s="232"/>
    </row>
    <row r="390" spans="1:7" x14ac:dyDescent="0.25">
      <c r="A390" s="243"/>
      <c r="B390" s="245"/>
      <c r="C390" s="276"/>
      <c r="D390" s="276"/>
      <c r="E390" s="244"/>
      <c r="F390" s="232"/>
      <c r="G390" s="232"/>
    </row>
    <row r="391" spans="1:7" x14ac:dyDescent="0.25">
      <c r="A391" s="243"/>
      <c r="B391" s="245"/>
      <c r="C391" s="276"/>
      <c r="D391" s="276"/>
      <c r="E391" s="244"/>
      <c r="F391" s="232"/>
      <c r="G391" s="232"/>
    </row>
    <row r="392" spans="1:7" x14ac:dyDescent="0.25">
      <c r="A392" s="243"/>
      <c r="B392" s="245"/>
      <c r="C392" s="276"/>
      <c r="D392" s="286"/>
      <c r="E392" s="244"/>
      <c r="F392" s="232"/>
      <c r="G392" s="232"/>
    </row>
    <row r="393" spans="1:7" x14ac:dyDescent="0.25">
      <c r="A393" s="243"/>
      <c r="B393" s="245"/>
      <c r="C393" s="276"/>
      <c r="D393" s="286"/>
      <c r="E393" s="244"/>
      <c r="F393" s="232"/>
      <c r="G393" s="232"/>
    </row>
    <row r="394" spans="1:7" x14ac:dyDescent="0.25">
      <c r="A394" s="243"/>
      <c r="B394" s="245"/>
      <c r="C394" s="276"/>
      <c r="D394" s="286"/>
      <c r="E394" s="245"/>
      <c r="F394" s="232"/>
      <c r="G394" s="232"/>
    </row>
    <row r="395" spans="1:7" x14ac:dyDescent="0.25">
      <c r="A395" s="243"/>
      <c r="B395" s="245"/>
      <c r="C395" s="276"/>
      <c r="D395" s="286"/>
      <c r="E395" s="245"/>
      <c r="F395" s="232"/>
      <c r="G395" s="232"/>
    </row>
    <row r="396" spans="1:7" x14ac:dyDescent="0.25">
      <c r="A396" s="243"/>
      <c r="B396" s="245"/>
      <c r="C396" s="276"/>
      <c r="D396" s="286"/>
      <c r="E396" s="245"/>
      <c r="F396" s="232"/>
      <c r="G396" s="232"/>
    </row>
    <row r="397" spans="1:7" x14ac:dyDescent="0.25">
      <c r="A397" s="243"/>
      <c r="B397" s="245"/>
      <c r="C397" s="276"/>
      <c r="D397" s="286"/>
      <c r="E397" s="245"/>
      <c r="F397" s="232"/>
      <c r="G397" s="232"/>
    </row>
    <row r="398" spans="1:7" x14ac:dyDescent="0.25">
      <c r="A398" s="243"/>
      <c r="B398" s="245"/>
      <c r="C398" s="276"/>
      <c r="D398" s="286"/>
      <c r="E398" s="245"/>
      <c r="F398" s="232"/>
      <c r="G398" s="232"/>
    </row>
    <row r="399" spans="1:7" x14ac:dyDescent="0.25">
      <c r="A399" s="243"/>
      <c r="B399" s="245"/>
      <c r="C399" s="276"/>
      <c r="D399" s="286"/>
      <c r="E399" s="245"/>
      <c r="F399" s="232"/>
      <c r="G399" s="232"/>
    </row>
    <row r="400" spans="1:7" x14ac:dyDescent="0.25">
      <c r="A400" s="243"/>
      <c r="B400" s="245"/>
      <c r="C400" s="276"/>
      <c r="D400" s="286"/>
      <c r="E400" s="243"/>
      <c r="F400" s="232"/>
      <c r="G400" s="232"/>
    </row>
    <row r="401" spans="1:7" x14ac:dyDescent="0.25">
      <c r="A401" s="243"/>
      <c r="B401" s="245"/>
      <c r="C401" s="276"/>
      <c r="D401" s="286"/>
      <c r="E401" s="287"/>
      <c r="F401" s="232"/>
      <c r="G401" s="232"/>
    </row>
    <row r="402" spans="1:7" x14ac:dyDescent="0.25">
      <c r="A402" s="243"/>
      <c r="B402" s="245"/>
      <c r="C402" s="276"/>
      <c r="D402" s="286"/>
      <c r="E402" s="287"/>
      <c r="F402" s="232"/>
      <c r="G402" s="232"/>
    </row>
    <row r="403" spans="1:7" x14ac:dyDescent="0.25">
      <c r="A403" s="243"/>
      <c r="B403" s="245"/>
      <c r="C403" s="276"/>
      <c r="D403" s="286"/>
      <c r="E403" s="287"/>
      <c r="F403" s="232"/>
      <c r="G403" s="232"/>
    </row>
    <row r="404" spans="1:7" x14ac:dyDescent="0.25">
      <c r="A404" s="243"/>
      <c r="B404" s="245"/>
      <c r="C404" s="276"/>
      <c r="D404" s="286"/>
      <c r="E404" s="287"/>
      <c r="F404" s="232"/>
      <c r="G404" s="232"/>
    </row>
    <row r="405" spans="1:7" x14ac:dyDescent="0.25">
      <c r="A405" s="243"/>
      <c r="B405" s="245"/>
      <c r="C405" s="276"/>
      <c r="D405" s="286"/>
      <c r="E405" s="287"/>
      <c r="F405" s="232"/>
      <c r="G405" s="232"/>
    </row>
    <row r="406" spans="1:7" x14ac:dyDescent="0.25">
      <c r="A406" s="243"/>
      <c r="B406" s="245"/>
      <c r="C406" s="276"/>
      <c r="D406" s="286"/>
      <c r="E406" s="287"/>
      <c r="F406" s="232"/>
      <c r="G406" s="232"/>
    </row>
    <row r="407" spans="1:7" x14ac:dyDescent="0.25">
      <c r="A407" s="243"/>
      <c r="B407" s="245"/>
      <c r="C407" s="276"/>
      <c r="D407" s="286"/>
      <c r="E407" s="287"/>
      <c r="F407" s="232"/>
      <c r="G407" s="232"/>
    </row>
    <row r="408" spans="1:7" x14ac:dyDescent="0.25">
      <c r="A408" s="243"/>
      <c r="B408" s="245"/>
      <c r="C408" s="276"/>
      <c r="D408" s="286"/>
      <c r="E408" s="287"/>
      <c r="F408" s="232"/>
      <c r="G408" s="232"/>
    </row>
    <row r="409" spans="1:7" x14ac:dyDescent="0.25">
      <c r="A409" s="243"/>
      <c r="B409" s="288"/>
      <c r="C409" s="289"/>
      <c r="D409" s="290"/>
      <c r="E409" s="287"/>
      <c r="F409" s="291"/>
      <c r="G409" s="291"/>
    </row>
    <row r="410" spans="1:7" x14ac:dyDescent="0.25">
      <c r="A410" s="266"/>
      <c r="B410" s="266"/>
      <c r="C410" s="266"/>
      <c r="D410" s="266"/>
      <c r="E410" s="266"/>
      <c r="F410" s="266"/>
      <c r="G410" s="266"/>
    </row>
    <row r="411" spans="1:7" x14ac:dyDescent="0.25">
      <c r="A411" s="243"/>
      <c r="B411" s="243"/>
      <c r="C411" s="231"/>
      <c r="D411" s="243"/>
      <c r="E411" s="243"/>
      <c r="F411" s="243"/>
      <c r="G411" s="243"/>
    </row>
    <row r="412" spans="1:7" x14ac:dyDescent="0.25">
      <c r="A412" s="243"/>
      <c r="B412" s="243"/>
      <c r="C412" s="243"/>
      <c r="D412" s="243"/>
      <c r="E412" s="243"/>
      <c r="F412" s="243"/>
      <c r="G412" s="243"/>
    </row>
    <row r="413" spans="1:7" x14ac:dyDescent="0.25">
      <c r="A413" s="243"/>
      <c r="B413" s="245"/>
      <c r="C413" s="243"/>
      <c r="D413" s="243"/>
      <c r="E413" s="243"/>
      <c r="F413" s="243"/>
      <c r="G413" s="243"/>
    </row>
    <row r="414" spans="1:7" x14ac:dyDescent="0.25">
      <c r="A414" s="243"/>
      <c r="B414" s="243"/>
      <c r="C414" s="276"/>
      <c r="D414" s="286"/>
      <c r="E414" s="243"/>
      <c r="F414" s="232"/>
      <c r="G414" s="232"/>
    </row>
    <row r="415" spans="1:7" x14ac:dyDescent="0.25">
      <c r="A415" s="243"/>
      <c r="B415" s="243"/>
      <c r="C415" s="276"/>
      <c r="D415" s="286"/>
      <c r="E415" s="243"/>
      <c r="F415" s="232"/>
      <c r="G415" s="232"/>
    </row>
    <row r="416" spans="1:7" x14ac:dyDescent="0.25">
      <c r="A416" s="243"/>
      <c r="B416" s="243"/>
      <c r="C416" s="276"/>
      <c r="D416" s="286"/>
      <c r="E416" s="243"/>
      <c r="F416" s="232"/>
      <c r="G416" s="232"/>
    </row>
    <row r="417" spans="1:7" x14ac:dyDescent="0.25">
      <c r="A417" s="243"/>
      <c r="B417" s="243"/>
      <c r="C417" s="276"/>
      <c r="D417" s="286"/>
      <c r="E417" s="243"/>
      <c r="F417" s="232"/>
      <c r="G417" s="232"/>
    </row>
    <row r="418" spans="1:7" x14ac:dyDescent="0.25">
      <c r="A418" s="243"/>
      <c r="B418" s="243"/>
      <c r="C418" s="276"/>
      <c r="D418" s="286"/>
      <c r="E418" s="243"/>
      <c r="F418" s="232"/>
      <c r="G418" s="232"/>
    </row>
    <row r="419" spans="1:7" x14ac:dyDescent="0.25">
      <c r="A419" s="243"/>
      <c r="B419" s="243"/>
      <c r="C419" s="276"/>
      <c r="D419" s="286"/>
      <c r="E419" s="243"/>
      <c r="F419" s="232"/>
      <c r="G419" s="232"/>
    </row>
    <row r="420" spans="1:7" x14ac:dyDescent="0.25">
      <c r="A420" s="243"/>
      <c r="B420" s="243"/>
      <c r="C420" s="276"/>
      <c r="D420" s="286"/>
      <c r="E420" s="243"/>
      <c r="F420" s="232"/>
      <c r="G420" s="232"/>
    </row>
    <row r="421" spans="1:7" x14ac:dyDescent="0.25">
      <c r="A421" s="243"/>
      <c r="B421" s="243"/>
      <c r="C421" s="276"/>
      <c r="D421" s="286"/>
      <c r="E421" s="243"/>
      <c r="F421" s="232"/>
      <c r="G421" s="232"/>
    </row>
    <row r="422" spans="1:7" x14ac:dyDescent="0.25">
      <c r="A422" s="243"/>
      <c r="B422" s="288"/>
      <c r="C422" s="276"/>
      <c r="D422" s="286"/>
      <c r="E422" s="243"/>
      <c r="F422" s="231"/>
      <c r="G422" s="231"/>
    </row>
    <row r="423" spans="1:7" x14ac:dyDescent="0.25">
      <c r="A423" s="243"/>
      <c r="B423" s="272"/>
      <c r="C423" s="276"/>
      <c r="D423" s="286"/>
      <c r="E423" s="243"/>
      <c r="F423" s="232"/>
      <c r="G423" s="232"/>
    </row>
    <row r="424" spans="1:7" x14ac:dyDescent="0.25">
      <c r="A424" s="243"/>
      <c r="B424" s="272"/>
      <c r="C424" s="276"/>
      <c r="D424" s="286"/>
      <c r="E424" s="243"/>
      <c r="F424" s="232"/>
      <c r="G424" s="232"/>
    </row>
    <row r="425" spans="1:7" x14ac:dyDescent="0.25">
      <c r="A425" s="243"/>
      <c r="B425" s="272"/>
      <c r="C425" s="276"/>
      <c r="D425" s="286"/>
      <c r="E425" s="243"/>
      <c r="F425" s="232"/>
      <c r="G425" s="232"/>
    </row>
    <row r="426" spans="1:7" x14ac:dyDescent="0.25">
      <c r="A426" s="243"/>
      <c r="B426" s="272"/>
      <c r="C426" s="276"/>
      <c r="D426" s="286"/>
      <c r="E426" s="243"/>
      <c r="F426" s="232"/>
      <c r="G426" s="232"/>
    </row>
    <row r="427" spans="1:7" x14ac:dyDescent="0.25">
      <c r="A427" s="243"/>
      <c r="B427" s="272"/>
      <c r="C427" s="276"/>
      <c r="D427" s="286"/>
      <c r="E427" s="243"/>
      <c r="F427" s="232"/>
      <c r="G427" s="232"/>
    </row>
    <row r="428" spans="1:7" x14ac:dyDescent="0.25">
      <c r="A428" s="243"/>
      <c r="B428" s="272"/>
      <c r="C428" s="276"/>
      <c r="D428" s="286"/>
      <c r="E428" s="243"/>
      <c r="F428" s="232"/>
      <c r="G428" s="232"/>
    </row>
    <row r="429" spans="1:7" x14ac:dyDescent="0.25">
      <c r="A429" s="243"/>
      <c r="B429" s="272"/>
      <c r="C429" s="243"/>
      <c r="D429" s="243"/>
      <c r="E429" s="243"/>
      <c r="F429" s="292"/>
      <c r="G429" s="292"/>
    </row>
    <row r="430" spans="1:7" x14ac:dyDescent="0.25">
      <c r="A430" s="243"/>
      <c r="B430" s="272"/>
      <c r="C430" s="243"/>
      <c r="D430" s="243"/>
      <c r="E430" s="243"/>
      <c r="F430" s="292"/>
      <c r="G430" s="292"/>
    </row>
    <row r="431" spans="1:7" x14ac:dyDescent="0.25">
      <c r="A431" s="243"/>
      <c r="B431" s="272"/>
      <c r="C431" s="243"/>
      <c r="D431" s="243"/>
      <c r="E431" s="243"/>
      <c r="F431" s="287"/>
      <c r="G431" s="287"/>
    </row>
    <row r="432" spans="1:7" x14ac:dyDescent="0.25">
      <c r="A432" s="266"/>
      <c r="B432" s="266"/>
      <c r="C432" s="266"/>
      <c r="D432" s="266"/>
      <c r="E432" s="266"/>
      <c r="F432" s="266"/>
      <c r="G432" s="266"/>
    </row>
    <row r="433" spans="1:7" x14ac:dyDescent="0.25">
      <c r="A433" s="243"/>
      <c r="B433" s="243"/>
      <c r="C433" s="231"/>
      <c r="D433" s="243"/>
      <c r="E433" s="243"/>
      <c r="F433" s="243"/>
      <c r="G433" s="243"/>
    </row>
    <row r="434" spans="1:7" x14ac:dyDescent="0.25">
      <c r="A434" s="243"/>
      <c r="B434" s="243"/>
      <c r="C434" s="243"/>
      <c r="D434" s="243"/>
      <c r="E434" s="243"/>
      <c r="F434" s="243"/>
      <c r="G434" s="243"/>
    </row>
    <row r="435" spans="1:7" x14ac:dyDescent="0.25">
      <c r="A435" s="243"/>
      <c r="B435" s="245"/>
      <c r="C435" s="243"/>
      <c r="D435" s="243"/>
      <c r="E435" s="243"/>
      <c r="F435" s="243"/>
      <c r="G435" s="243"/>
    </row>
    <row r="436" spans="1:7" x14ac:dyDescent="0.25">
      <c r="A436" s="243"/>
      <c r="B436" s="243"/>
      <c r="C436" s="276"/>
      <c r="D436" s="286"/>
      <c r="E436" s="243"/>
      <c r="F436" s="232"/>
      <c r="G436" s="232"/>
    </row>
    <row r="437" spans="1:7" x14ac:dyDescent="0.25">
      <c r="A437" s="243"/>
      <c r="B437" s="243"/>
      <c r="C437" s="276"/>
      <c r="D437" s="286"/>
      <c r="E437" s="243"/>
      <c r="F437" s="232"/>
      <c r="G437" s="232"/>
    </row>
    <row r="438" spans="1:7" x14ac:dyDescent="0.25">
      <c r="A438" s="243"/>
      <c r="B438" s="243"/>
      <c r="C438" s="276"/>
      <c r="D438" s="286"/>
      <c r="E438" s="243"/>
      <c r="F438" s="232"/>
      <c r="G438" s="232"/>
    </row>
    <row r="439" spans="1:7" x14ac:dyDescent="0.25">
      <c r="A439" s="243"/>
      <c r="B439" s="243"/>
      <c r="C439" s="276"/>
      <c r="D439" s="286"/>
      <c r="E439" s="243"/>
      <c r="F439" s="232"/>
      <c r="G439" s="232"/>
    </row>
    <row r="440" spans="1:7" x14ac:dyDescent="0.25">
      <c r="A440" s="243"/>
      <c r="B440" s="243"/>
      <c r="C440" s="276"/>
      <c r="D440" s="286"/>
      <c r="E440" s="243"/>
      <c r="F440" s="232"/>
      <c r="G440" s="232"/>
    </row>
    <row r="441" spans="1:7" x14ac:dyDescent="0.25">
      <c r="A441" s="243"/>
      <c r="B441" s="243"/>
      <c r="C441" s="276"/>
      <c r="D441" s="286"/>
      <c r="E441" s="243"/>
      <c r="F441" s="232"/>
      <c r="G441" s="232"/>
    </row>
    <row r="442" spans="1:7" x14ac:dyDescent="0.25">
      <c r="A442" s="243"/>
      <c r="B442" s="243"/>
      <c r="C442" s="276"/>
      <c r="D442" s="286"/>
      <c r="E442" s="243"/>
      <c r="F442" s="232"/>
      <c r="G442" s="232"/>
    </row>
    <row r="443" spans="1:7" x14ac:dyDescent="0.25">
      <c r="A443" s="243"/>
      <c r="B443" s="243"/>
      <c r="C443" s="276"/>
      <c r="D443" s="286"/>
      <c r="E443" s="243"/>
      <c r="F443" s="232"/>
      <c r="G443" s="232"/>
    </row>
    <row r="444" spans="1:7" x14ac:dyDescent="0.25">
      <c r="A444" s="243"/>
      <c r="B444" s="288"/>
      <c r="C444" s="276"/>
      <c r="D444" s="286"/>
      <c r="E444" s="243"/>
      <c r="F444" s="231"/>
      <c r="G444" s="231"/>
    </row>
    <row r="445" spans="1:7" x14ac:dyDescent="0.25">
      <c r="A445" s="243"/>
      <c r="B445" s="272"/>
      <c r="C445" s="276"/>
      <c r="D445" s="286"/>
      <c r="E445" s="243"/>
      <c r="F445" s="232"/>
      <c r="G445" s="232"/>
    </row>
    <row r="446" spans="1:7" x14ac:dyDescent="0.25">
      <c r="A446" s="243"/>
      <c r="B446" s="272"/>
      <c r="C446" s="276"/>
      <c r="D446" s="286"/>
      <c r="E446" s="243"/>
      <c r="F446" s="232"/>
      <c r="G446" s="232"/>
    </row>
    <row r="447" spans="1:7" x14ac:dyDescent="0.25">
      <c r="A447" s="243"/>
      <c r="B447" s="272"/>
      <c r="C447" s="276"/>
      <c r="D447" s="286"/>
      <c r="E447" s="243"/>
      <c r="F447" s="232"/>
      <c r="G447" s="232"/>
    </row>
    <row r="448" spans="1:7" x14ac:dyDescent="0.25">
      <c r="A448" s="243"/>
      <c r="B448" s="272"/>
      <c r="C448" s="276"/>
      <c r="D448" s="286"/>
      <c r="E448" s="243"/>
      <c r="F448" s="232"/>
      <c r="G448" s="232"/>
    </row>
    <row r="449" spans="1:7" x14ac:dyDescent="0.25">
      <c r="A449" s="243"/>
      <c r="B449" s="272"/>
      <c r="C449" s="276"/>
      <c r="D449" s="286"/>
      <c r="E449" s="243"/>
      <c r="F449" s="232"/>
      <c r="G449" s="232"/>
    </row>
    <row r="450" spans="1:7" x14ac:dyDescent="0.25">
      <c r="A450" s="243"/>
      <c r="B450" s="272"/>
      <c r="C450" s="276"/>
      <c r="D450" s="286"/>
      <c r="E450" s="243"/>
      <c r="F450" s="232"/>
      <c r="G450" s="232"/>
    </row>
    <row r="451" spans="1:7" x14ac:dyDescent="0.25">
      <c r="A451" s="243"/>
      <c r="B451" s="272"/>
      <c r="C451" s="243"/>
      <c r="D451" s="243"/>
      <c r="E451" s="243"/>
      <c r="F451" s="232"/>
      <c r="G451" s="232"/>
    </row>
    <row r="452" spans="1:7" x14ac:dyDescent="0.25">
      <c r="A452" s="243"/>
      <c r="B452" s="272"/>
      <c r="C452" s="243"/>
      <c r="D452" s="243"/>
      <c r="E452" s="243"/>
      <c r="F452" s="232"/>
      <c r="G452" s="232"/>
    </row>
    <row r="453" spans="1:7" x14ac:dyDescent="0.25">
      <c r="A453" s="243"/>
      <c r="B453" s="272"/>
      <c r="C453" s="243"/>
      <c r="D453" s="243"/>
      <c r="E453" s="243"/>
      <c r="F453" s="232"/>
      <c r="G453" s="231"/>
    </row>
    <row r="454" spans="1:7" x14ac:dyDescent="0.25">
      <c r="A454" s="266"/>
      <c r="B454" s="266"/>
      <c r="C454" s="266"/>
      <c r="D454" s="266"/>
      <c r="E454" s="266"/>
      <c r="F454" s="266"/>
      <c r="G454" s="266"/>
    </row>
    <row r="455" spans="1:7" x14ac:dyDescent="0.25">
      <c r="A455" s="243"/>
      <c r="B455" s="245"/>
      <c r="C455" s="231"/>
      <c r="D455" s="231"/>
      <c r="E455" s="243"/>
      <c r="F455" s="243"/>
      <c r="G455" s="243"/>
    </row>
    <row r="456" spans="1:7" x14ac:dyDescent="0.25">
      <c r="A456" s="243"/>
      <c r="B456" s="245"/>
      <c r="C456" s="231"/>
      <c r="D456" s="231"/>
      <c r="E456" s="243"/>
      <c r="F456" s="243"/>
      <c r="G456" s="243"/>
    </row>
    <row r="457" spans="1:7" x14ac:dyDescent="0.25">
      <c r="A457" s="243"/>
      <c r="B457" s="245"/>
      <c r="C457" s="231"/>
      <c r="D457" s="231"/>
      <c r="E457" s="243"/>
      <c r="F457" s="243"/>
      <c r="G457" s="243"/>
    </row>
    <row r="458" spans="1:7" x14ac:dyDescent="0.25">
      <c r="A458" s="243"/>
      <c r="B458" s="245"/>
      <c r="C458" s="231"/>
      <c r="D458" s="231"/>
      <c r="E458" s="243"/>
      <c r="F458" s="243"/>
      <c r="G458" s="243"/>
    </row>
    <row r="459" spans="1:7" x14ac:dyDescent="0.25">
      <c r="A459" s="243"/>
      <c r="B459" s="245"/>
      <c r="C459" s="231"/>
      <c r="D459" s="231"/>
      <c r="E459" s="243"/>
      <c r="F459" s="243"/>
      <c r="G459" s="243"/>
    </row>
    <row r="460" spans="1:7" x14ac:dyDescent="0.25">
      <c r="A460" s="243"/>
      <c r="B460" s="245"/>
      <c r="C460" s="231"/>
      <c r="D460" s="231"/>
      <c r="E460" s="243"/>
      <c r="F460" s="243"/>
      <c r="G460" s="243"/>
    </row>
    <row r="461" spans="1:7" x14ac:dyDescent="0.25">
      <c r="A461" s="243"/>
      <c r="B461" s="245"/>
      <c r="C461" s="231"/>
      <c r="D461" s="231"/>
      <c r="E461" s="243"/>
      <c r="F461" s="243"/>
      <c r="G461" s="243"/>
    </row>
    <row r="462" spans="1:7" x14ac:dyDescent="0.25">
      <c r="A462" s="243"/>
      <c r="B462" s="245"/>
      <c r="C462" s="231"/>
      <c r="D462" s="231"/>
      <c r="E462" s="243"/>
      <c r="F462" s="243"/>
      <c r="G462" s="243"/>
    </row>
    <row r="463" spans="1:7" x14ac:dyDescent="0.25">
      <c r="A463" s="243"/>
      <c r="B463" s="245"/>
      <c r="C463" s="231"/>
      <c r="D463" s="231"/>
      <c r="E463" s="243"/>
      <c r="F463" s="243"/>
      <c r="G463" s="243"/>
    </row>
    <row r="464" spans="1:7" x14ac:dyDescent="0.25">
      <c r="A464" s="243"/>
      <c r="B464" s="245"/>
      <c r="C464" s="231"/>
      <c r="D464" s="231"/>
      <c r="E464" s="243"/>
      <c r="F464" s="243"/>
      <c r="G464" s="243"/>
    </row>
    <row r="465" spans="1:7" x14ac:dyDescent="0.25">
      <c r="A465" s="243"/>
      <c r="B465" s="272"/>
      <c r="C465" s="231"/>
      <c r="D465" s="243"/>
      <c r="E465" s="243"/>
      <c r="F465" s="243"/>
      <c r="G465" s="243"/>
    </row>
    <row r="466" spans="1:7" x14ac:dyDescent="0.25">
      <c r="A466" s="243"/>
      <c r="B466" s="272"/>
      <c r="C466" s="231"/>
      <c r="D466" s="243"/>
      <c r="E466" s="243"/>
      <c r="F466" s="243"/>
      <c r="G466" s="243"/>
    </row>
    <row r="467" spans="1:7" x14ac:dyDescent="0.25">
      <c r="A467" s="243"/>
      <c r="B467" s="272"/>
      <c r="C467" s="231"/>
      <c r="D467" s="243"/>
      <c r="E467" s="243"/>
      <c r="F467" s="243"/>
      <c r="G467" s="243"/>
    </row>
    <row r="468" spans="1:7" x14ac:dyDescent="0.25">
      <c r="A468" s="243"/>
      <c r="B468" s="272"/>
      <c r="C468" s="231"/>
      <c r="D468" s="243"/>
      <c r="E468" s="243"/>
      <c r="F468" s="243"/>
      <c r="G468" s="243"/>
    </row>
    <row r="469" spans="1:7" x14ac:dyDescent="0.25">
      <c r="A469" s="243"/>
      <c r="B469" s="272"/>
      <c r="C469" s="231"/>
      <c r="D469" s="243"/>
      <c r="E469" s="243"/>
      <c r="F469" s="243"/>
      <c r="G469" s="243"/>
    </row>
    <row r="470" spans="1:7" x14ac:dyDescent="0.25">
      <c r="A470" s="243"/>
      <c r="B470" s="272"/>
      <c r="C470" s="231"/>
      <c r="D470" s="243"/>
      <c r="E470" s="243"/>
      <c r="F470" s="243"/>
      <c r="G470" s="243"/>
    </row>
    <row r="471" spans="1:7" x14ac:dyDescent="0.25">
      <c r="A471" s="243"/>
      <c r="B471" s="272"/>
      <c r="C471" s="231"/>
      <c r="D471" s="243"/>
      <c r="E471" s="243"/>
      <c r="F471" s="243"/>
      <c r="G471" s="243"/>
    </row>
    <row r="472" spans="1:7" x14ac:dyDescent="0.25">
      <c r="A472" s="243"/>
      <c r="B472" s="272"/>
      <c r="C472" s="231"/>
      <c r="D472" s="243"/>
      <c r="E472" s="243"/>
      <c r="F472" s="243"/>
      <c r="G472" s="243"/>
    </row>
    <row r="473" spans="1:7" x14ac:dyDescent="0.25">
      <c r="A473" s="243"/>
      <c r="B473" s="272"/>
      <c r="C473" s="231"/>
      <c r="D473" s="243"/>
      <c r="E473" s="243"/>
      <c r="F473" s="243"/>
      <c r="G473" s="243"/>
    </row>
    <row r="474" spans="1:7" x14ac:dyDescent="0.25">
      <c r="A474" s="243"/>
      <c r="B474" s="272"/>
      <c r="C474" s="231"/>
      <c r="D474" s="243"/>
      <c r="E474" s="243"/>
      <c r="F474" s="243"/>
      <c r="G474" s="243"/>
    </row>
    <row r="475" spans="1:7" x14ac:dyDescent="0.25">
      <c r="A475" s="243"/>
      <c r="B475" s="272"/>
      <c r="C475" s="231"/>
      <c r="D475" s="243"/>
      <c r="E475" s="243"/>
      <c r="F475" s="243"/>
      <c r="G475" s="243"/>
    </row>
    <row r="476" spans="1:7" x14ac:dyDescent="0.25">
      <c r="A476" s="243"/>
      <c r="B476" s="272"/>
      <c r="C476" s="231"/>
      <c r="D476" s="243"/>
      <c r="E476" s="243"/>
      <c r="F476" s="243"/>
      <c r="G476" s="242"/>
    </row>
    <row r="477" spans="1:7" x14ac:dyDescent="0.25">
      <c r="A477" s="243"/>
      <c r="B477" s="272"/>
      <c r="C477" s="231"/>
      <c r="D477" s="243"/>
      <c r="E477" s="243"/>
      <c r="F477" s="243"/>
      <c r="G477" s="242"/>
    </row>
    <row r="478" spans="1:7" x14ac:dyDescent="0.25">
      <c r="A478" s="243"/>
      <c r="B478" s="272"/>
      <c r="C478" s="231"/>
      <c r="D478" s="243"/>
      <c r="E478" s="243"/>
      <c r="F478" s="243"/>
      <c r="G478" s="242"/>
    </row>
    <row r="479" spans="1:7" x14ac:dyDescent="0.25">
      <c r="A479" s="243"/>
      <c r="B479" s="272"/>
      <c r="C479" s="231"/>
      <c r="D479" s="294"/>
      <c r="E479" s="294"/>
      <c r="F479" s="294"/>
      <c r="G479" s="294"/>
    </row>
    <row r="480" spans="1:7" x14ac:dyDescent="0.25">
      <c r="A480" s="243"/>
      <c r="B480" s="272"/>
      <c r="C480" s="231"/>
      <c r="D480" s="294"/>
      <c r="E480" s="294"/>
      <c r="F480" s="294"/>
      <c r="G480" s="294"/>
    </row>
    <row r="481" spans="1:7" x14ac:dyDescent="0.25">
      <c r="A481" s="243"/>
      <c r="B481" s="272"/>
      <c r="C481" s="231"/>
      <c r="D481" s="294"/>
      <c r="E481" s="294"/>
      <c r="F481" s="294"/>
      <c r="G481" s="294"/>
    </row>
    <row r="482" spans="1:7" x14ac:dyDescent="0.25">
      <c r="A482" s="266"/>
      <c r="B482" s="266"/>
      <c r="C482" s="266"/>
      <c r="D482" s="266"/>
      <c r="E482" s="266"/>
      <c r="F482" s="266"/>
      <c r="G482" s="266"/>
    </row>
    <row r="483" spans="1:7" x14ac:dyDescent="0.25">
      <c r="A483" s="243"/>
      <c r="B483" s="245"/>
      <c r="C483" s="243"/>
      <c r="D483" s="243"/>
      <c r="E483" s="246"/>
      <c r="F483" s="232"/>
      <c r="G483" s="232"/>
    </row>
    <row r="484" spans="1:7" x14ac:dyDescent="0.25">
      <c r="A484" s="243"/>
      <c r="B484" s="245"/>
      <c r="C484" s="243"/>
      <c r="D484" s="243"/>
      <c r="E484" s="246"/>
      <c r="F484" s="232"/>
      <c r="G484" s="232"/>
    </row>
    <row r="485" spans="1:7" x14ac:dyDescent="0.25">
      <c r="A485" s="243"/>
      <c r="B485" s="245"/>
      <c r="C485" s="243"/>
      <c r="D485" s="243"/>
      <c r="E485" s="246"/>
      <c r="F485" s="232"/>
      <c r="G485" s="232"/>
    </row>
    <row r="486" spans="1:7" x14ac:dyDescent="0.25">
      <c r="A486" s="243"/>
      <c r="B486" s="245"/>
      <c r="C486" s="243"/>
      <c r="D486" s="243"/>
      <c r="E486" s="246"/>
      <c r="F486" s="232"/>
      <c r="G486" s="232"/>
    </row>
    <row r="487" spans="1:7" x14ac:dyDescent="0.25">
      <c r="A487" s="243"/>
      <c r="B487" s="245"/>
      <c r="C487" s="243"/>
      <c r="D487" s="243"/>
      <c r="E487" s="246"/>
      <c r="F487" s="232"/>
      <c r="G487" s="232"/>
    </row>
    <row r="488" spans="1:7" x14ac:dyDescent="0.25">
      <c r="A488" s="243"/>
      <c r="B488" s="245"/>
      <c r="C488" s="243"/>
      <c r="D488" s="243"/>
      <c r="E488" s="246"/>
      <c r="F488" s="232"/>
      <c r="G488" s="232"/>
    </row>
    <row r="489" spans="1:7" x14ac:dyDescent="0.25">
      <c r="A489" s="243"/>
      <c r="B489" s="245"/>
      <c r="C489" s="243"/>
      <c r="D489" s="243"/>
      <c r="E489" s="246"/>
      <c r="F489" s="232"/>
      <c r="G489" s="232"/>
    </row>
    <row r="490" spans="1:7" x14ac:dyDescent="0.25">
      <c r="A490" s="243"/>
      <c r="B490" s="245"/>
      <c r="C490" s="243"/>
      <c r="D490" s="243"/>
      <c r="E490" s="246"/>
      <c r="F490" s="232"/>
      <c r="G490" s="232"/>
    </row>
    <row r="491" spans="1:7" x14ac:dyDescent="0.25">
      <c r="A491" s="243"/>
      <c r="B491" s="245"/>
      <c r="C491" s="243"/>
      <c r="D491" s="243"/>
      <c r="E491" s="246"/>
      <c r="F491" s="232"/>
      <c r="G491" s="232"/>
    </row>
    <row r="492" spans="1:7" x14ac:dyDescent="0.25">
      <c r="A492" s="243"/>
      <c r="B492" s="245"/>
      <c r="C492" s="243"/>
      <c r="D492" s="243"/>
      <c r="E492" s="246"/>
      <c r="F492" s="232"/>
      <c r="G492" s="232"/>
    </row>
    <row r="493" spans="1:7" x14ac:dyDescent="0.25">
      <c r="A493" s="243"/>
      <c r="B493" s="245"/>
      <c r="C493" s="243"/>
      <c r="D493" s="243"/>
      <c r="E493" s="246"/>
      <c r="F493" s="232"/>
      <c r="G493" s="232"/>
    </row>
    <row r="494" spans="1:7" x14ac:dyDescent="0.25">
      <c r="A494" s="243"/>
      <c r="B494" s="245"/>
      <c r="C494" s="243"/>
      <c r="D494" s="243"/>
      <c r="E494" s="246"/>
      <c r="F494" s="232"/>
      <c r="G494" s="232"/>
    </row>
    <row r="495" spans="1:7" x14ac:dyDescent="0.25">
      <c r="A495" s="243"/>
      <c r="B495" s="245"/>
      <c r="C495" s="243"/>
      <c r="D495" s="243"/>
      <c r="E495" s="246"/>
      <c r="F495" s="232"/>
      <c r="G495" s="232"/>
    </row>
    <row r="496" spans="1:7" x14ac:dyDescent="0.25">
      <c r="A496" s="243"/>
      <c r="B496" s="245"/>
      <c r="C496" s="243"/>
      <c r="D496" s="243"/>
      <c r="E496" s="246"/>
      <c r="F496" s="232"/>
      <c r="G496" s="232"/>
    </row>
    <row r="497" spans="1:7" x14ac:dyDescent="0.25">
      <c r="A497" s="243"/>
      <c r="B497" s="245"/>
      <c r="C497" s="243"/>
      <c r="D497" s="243"/>
      <c r="E497" s="246"/>
      <c r="F497" s="232"/>
      <c r="G497" s="232"/>
    </row>
    <row r="498" spans="1:7" x14ac:dyDescent="0.25">
      <c r="A498" s="243"/>
      <c r="B498" s="245"/>
      <c r="C498" s="243"/>
      <c r="D498" s="243"/>
      <c r="E498" s="246"/>
      <c r="F498" s="232"/>
      <c r="G498" s="232"/>
    </row>
    <row r="499" spans="1:7" x14ac:dyDescent="0.25">
      <c r="A499" s="243"/>
      <c r="B499" s="245"/>
      <c r="C499" s="243"/>
      <c r="D499" s="243"/>
      <c r="E499" s="246"/>
      <c r="F499" s="232"/>
      <c r="G499" s="232"/>
    </row>
    <row r="500" spans="1:7" x14ac:dyDescent="0.25">
      <c r="A500" s="243"/>
      <c r="B500" s="245"/>
      <c r="C500" s="243"/>
      <c r="D500" s="243"/>
      <c r="E500" s="246"/>
      <c r="F500" s="232"/>
      <c r="G500" s="232"/>
    </row>
    <row r="501" spans="1:7" x14ac:dyDescent="0.25">
      <c r="A501" s="243"/>
      <c r="B501" s="245"/>
      <c r="C501" s="243"/>
      <c r="D501" s="243"/>
      <c r="E501" s="246"/>
      <c r="F501" s="246"/>
      <c r="G501" s="246"/>
    </row>
    <row r="502" spans="1:7" x14ac:dyDescent="0.25">
      <c r="A502" s="243"/>
      <c r="B502" s="245"/>
      <c r="C502" s="243"/>
      <c r="D502" s="243"/>
      <c r="E502" s="246"/>
      <c r="F502" s="246"/>
      <c r="G502" s="246"/>
    </row>
    <row r="503" spans="1:7" x14ac:dyDescent="0.25">
      <c r="A503" s="243"/>
      <c r="B503" s="245"/>
      <c r="C503" s="243"/>
      <c r="D503" s="243"/>
      <c r="E503" s="246"/>
      <c r="F503" s="246"/>
      <c r="G503" s="246"/>
    </row>
    <row r="504" spans="1:7" x14ac:dyDescent="0.25">
      <c r="A504" s="243"/>
      <c r="B504" s="245"/>
      <c r="C504" s="243"/>
      <c r="D504" s="243"/>
      <c r="E504" s="246"/>
      <c r="F504" s="246"/>
      <c r="G504" s="246"/>
    </row>
    <row r="505" spans="1:7" x14ac:dyDescent="0.25">
      <c r="A505" s="266"/>
      <c r="B505" s="266"/>
      <c r="C505" s="266"/>
      <c r="D505" s="266"/>
      <c r="E505" s="266"/>
      <c r="F505" s="266"/>
      <c r="G505" s="266"/>
    </row>
    <row r="506" spans="1:7" x14ac:dyDescent="0.25">
      <c r="A506" s="243"/>
      <c r="B506" s="245"/>
      <c r="C506" s="243"/>
      <c r="D506" s="243"/>
      <c r="E506" s="246"/>
      <c r="F506" s="232"/>
      <c r="G506" s="232"/>
    </row>
    <row r="507" spans="1:7" x14ac:dyDescent="0.25">
      <c r="A507" s="243"/>
      <c r="B507" s="245"/>
      <c r="C507" s="243"/>
      <c r="D507" s="243"/>
      <c r="E507" s="246"/>
      <c r="F507" s="232"/>
      <c r="G507" s="232"/>
    </row>
    <row r="508" spans="1:7" x14ac:dyDescent="0.25">
      <c r="A508" s="243"/>
      <c r="B508" s="245"/>
      <c r="C508" s="243"/>
      <c r="D508" s="243"/>
      <c r="E508" s="246"/>
      <c r="F508" s="232"/>
      <c r="G508" s="232"/>
    </row>
    <row r="509" spans="1:7" x14ac:dyDescent="0.25">
      <c r="A509" s="243"/>
      <c r="B509" s="245"/>
      <c r="C509" s="243"/>
      <c r="D509" s="243"/>
      <c r="E509" s="246"/>
      <c r="F509" s="232"/>
      <c r="G509" s="232"/>
    </row>
    <row r="510" spans="1:7" x14ac:dyDescent="0.25">
      <c r="A510" s="243"/>
      <c r="B510" s="245"/>
      <c r="C510" s="243"/>
      <c r="D510" s="243"/>
      <c r="E510" s="246"/>
      <c r="F510" s="232"/>
      <c r="G510" s="232"/>
    </row>
    <row r="511" spans="1:7" x14ac:dyDescent="0.25">
      <c r="A511" s="243"/>
      <c r="B511" s="245"/>
      <c r="C511" s="243"/>
      <c r="D511" s="243"/>
      <c r="E511" s="246"/>
      <c r="F511" s="232"/>
      <c r="G511" s="232"/>
    </row>
    <row r="512" spans="1:7" x14ac:dyDescent="0.25">
      <c r="A512" s="243"/>
      <c r="B512" s="245"/>
      <c r="C512" s="243"/>
      <c r="D512" s="243"/>
      <c r="E512" s="246"/>
      <c r="F512" s="232"/>
      <c r="G512" s="232"/>
    </row>
    <row r="513" spans="1:7" x14ac:dyDescent="0.25">
      <c r="A513" s="243"/>
      <c r="B513" s="245"/>
      <c r="C513" s="243"/>
      <c r="D513" s="243"/>
      <c r="E513" s="246"/>
      <c r="F513" s="232"/>
      <c r="G513" s="232"/>
    </row>
    <row r="514" spans="1:7" x14ac:dyDescent="0.25">
      <c r="A514" s="243"/>
      <c r="B514" s="245"/>
      <c r="C514" s="243"/>
      <c r="D514" s="243"/>
      <c r="E514" s="246"/>
      <c r="F514" s="232"/>
      <c r="G514" s="232"/>
    </row>
    <row r="515" spans="1:7" x14ac:dyDescent="0.25">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F9" sqref="F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607" t="s">
        <v>2369</v>
      </c>
      <c r="E6" s="607"/>
      <c r="F6" s="607"/>
      <c r="G6" s="607"/>
      <c r="H6" s="607"/>
      <c r="I6" s="7"/>
      <c r="J6" s="8"/>
    </row>
    <row r="7" spans="2:10" ht="26.25" x14ac:dyDescent="0.25">
      <c r="B7" s="6"/>
      <c r="C7" s="7"/>
      <c r="D7" s="7"/>
      <c r="E7" s="7"/>
      <c r="F7" s="364" t="s">
        <v>496</v>
      </c>
      <c r="G7" s="7"/>
      <c r="H7" s="7"/>
      <c r="I7" s="7"/>
      <c r="J7" s="8"/>
    </row>
    <row r="8" spans="2:10" ht="26.25" x14ac:dyDescent="0.25">
      <c r="B8" s="6"/>
      <c r="C8" s="7"/>
      <c r="D8" s="7"/>
      <c r="E8" s="7"/>
      <c r="F8" s="364" t="s">
        <v>2377</v>
      </c>
      <c r="G8" s="7"/>
      <c r="H8" s="7"/>
      <c r="I8" s="7"/>
      <c r="J8" s="8"/>
    </row>
    <row r="9" spans="2:10" ht="21" x14ac:dyDescent="0.25">
      <c r="B9" s="6"/>
      <c r="C9" s="7"/>
      <c r="D9" s="7"/>
      <c r="E9" s="7"/>
      <c r="F9" s="11" t="s">
        <v>2778</v>
      </c>
      <c r="G9" s="7"/>
      <c r="H9" s="7"/>
      <c r="I9" s="7"/>
      <c r="J9" s="8"/>
    </row>
    <row r="10" spans="2:10" ht="21" x14ac:dyDescent="0.25">
      <c r="B10" s="6"/>
      <c r="C10" s="7"/>
      <c r="D10" s="7"/>
      <c r="E10" s="7"/>
      <c r="F10" s="11" t="s">
        <v>2775</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10" t="s">
        <v>15</v>
      </c>
      <c r="E24" s="611" t="s">
        <v>16</v>
      </c>
      <c r="F24" s="611"/>
      <c r="G24" s="611"/>
      <c r="H24" s="611"/>
      <c r="I24" s="7"/>
      <c r="J24" s="8"/>
    </row>
    <row r="25" spans="2:10" x14ac:dyDescent="0.25">
      <c r="B25" s="6"/>
      <c r="C25" s="7"/>
      <c r="D25" s="7"/>
      <c r="E25" s="14"/>
      <c r="F25" s="14"/>
      <c r="G25" s="14"/>
      <c r="H25" s="7"/>
      <c r="I25" s="7"/>
      <c r="J25" s="8"/>
    </row>
    <row r="26" spans="2:10" x14ac:dyDescent="0.25">
      <c r="B26" s="6"/>
      <c r="C26" s="7"/>
      <c r="D26" s="610" t="s">
        <v>17</v>
      </c>
      <c r="E26" s="611"/>
      <c r="F26" s="611"/>
      <c r="G26" s="611"/>
      <c r="H26" s="611"/>
      <c r="I26" s="7"/>
      <c r="J26" s="8"/>
    </row>
    <row r="27" spans="2:10" x14ac:dyDescent="0.25">
      <c r="B27" s="6"/>
      <c r="C27" s="7"/>
      <c r="D27" s="15"/>
      <c r="E27" s="15"/>
      <c r="F27" s="15"/>
      <c r="G27" s="15"/>
      <c r="H27" s="15"/>
      <c r="I27" s="7"/>
      <c r="J27" s="8"/>
    </row>
    <row r="28" spans="2:10" x14ac:dyDescent="0.25">
      <c r="B28" s="6"/>
      <c r="C28" s="7"/>
      <c r="D28" s="610" t="s">
        <v>18</v>
      </c>
      <c r="E28" s="611" t="s">
        <v>16</v>
      </c>
      <c r="F28" s="611"/>
      <c r="G28" s="611"/>
      <c r="H28" s="611"/>
      <c r="I28" s="7"/>
      <c r="J28" s="8"/>
    </row>
    <row r="29" spans="2:10" x14ac:dyDescent="0.25">
      <c r="B29" s="6"/>
      <c r="C29" s="7"/>
      <c r="D29" s="15"/>
      <c r="E29" s="15"/>
      <c r="F29" s="15"/>
      <c r="G29" s="15"/>
      <c r="H29" s="15"/>
      <c r="I29" s="7"/>
      <c r="J29" s="8"/>
    </row>
    <row r="30" spans="2:10" x14ac:dyDescent="0.25">
      <c r="B30" s="6"/>
      <c r="C30" s="7"/>
      <c r="D30" s="610" t="s">
        <v>19</v>
      </c>
      <c r="E30" s="611" t="s">
        <v>16</v>
      </c>
      <c r="F30" s="611"/>
      <c r="G30" s="611"/>
      <c r="H30" s="611"/>
      <c r="I30" s="7"/>
      <c r="J30" s="8"/>
    </row>
    <row r="31" spans="2:10" x14ac:dyDescent="0.25">
      <c r="B31" s="6"/>
      <c r="C31" s="7"/>
      <c r="D31" s="15"/>
      <c r="E31" s="15"/>
      <c r="F31" s="15"/>
      <c r="G31" s="15"/>
      <c r="H31" s="15"/>
      <c r="I31" s="7"/>
      <c r="J31" s="8"/>
    </row>
    <row r="32" spans="2:10" x14ac:dyDescent="0.25">
      <c r="B32" s="6"/>
      <c r="C32" s="7"/>
      <c r="D32" s="610" t="s">
        <v>20</v>
      </c>
      <c r="E32" s="611" t="s">
        <v>16</v>
      </c>
      <c r="F32" s="611"/>
      <c r="G32" s="611"/>
      <c r="H32" s="611"/>
      <c r="I32" s="7"/>
      <c r="J32" s="8"/>
    </row>
    <row r="33" spans="1:18" x14ac:dyDescent="0.25">
      <c r="B33" s="6"/>
      <c r="C33" s="7"/>
      <c r="D33" s="14"/>
      <c r="E33" s="14"/>
      <c r="F33" s="14"/>
      <c r="G33" s="14"/>
      <c r="H33" s="14"/>
      <c r="I33" s="7"/>
      <c r="J33" s="8"/>
    </row>
    <row r="34" spans="1:18" x14ac:dyDescent="0.25">
      <c r="B34" s="6"/>
      <c r="C34" s="7"/>
      <c r="D34" s="610" t="s">
        <v>21</v>
      </c>
      <c r="E34" s="611" t="s">
        <v>16</v>
      </c>
      <c r="F34" s="611"/>
      <c r="G34" s="611"/>
      <c r="H34" s="611"/>
      <c r="I34" s="7"/>
      <c r="J34" s="8"/>
    </row>
    <row r="35" spans="1:18" x14ac:dyDescent="0.25">
      <c r="B35" s="6"/>
      <c r="C35" s="7"/>
      <c r="D35" s="7"/>
      <c r="E35" s="7"/>
      <c r="F35" s="7"/>
      <c r="G35" s="7"/>
      <c r="H35" s="7"/>
      <c r="I35" s="7"/>
      <c r="J35" s="8"/>
    </row>
    <row r="36" spans="1:18" x14ac:dyDescent="0.25">
      <c r="B36" s="6"/>
      <c r="C36" s="7"/>
      <c r="D36" s="608" t="s">
        <v>22</v>
      </c>
      <c r="E36" s="609"/>
      <c r="F36" s="609"/>
      <c r="G36" s="609"/>
      <c r="H36" s="609"/>
      <c r="I36" s="7"/>
      <c r="J36" s="8"/>
    </row>
    <row r="37" spans="1:18" x14ac:dyDescent="0.25">
      <c r="B37" s="6"/>
      <c r="C37" s="7"/>
      <c r="D37" s="7"/>
      <c r="E37" s="7"/>
      <c r="F37" s="13"/>
      <c r="G37" s="7"/>
      <c r="H37" s="7"/>
      <c r="I37" s="7"/>
      <c r="J37" s="8"/>
    </row>
    <row r="38" spans="1:18" x14ac:dyDescent="0.25">
      <c r="B38" s="6"/>
      <c r="C38" s="7"/>
      <c r="D38" s="608" t="s">
        <v>1132</v>
      </c>
      <c r="E38" s="609"/>
      <c r="F38" s="609"/>
      <c r="G38" s="609"/>
      <c r="H38" s="609"/>
      <c r="I38" s="7"/>
      <c r="J38" s="8"/>
    </row>
    <row r="39" spans="1:18" x14ac:dyDescent="0.25">
      <c r="B39" s="6"/>
      <c r="C39" s="7"/>
      <c r="D39" s="118"/>
      <c r="E39" s="118"/>
      <c r="F39" s="118"/>
      <c r="G39" s="118"/>
      <c r="H39" s="118"/>
      <c r="I39" s="7"/>
      <c r="J39" s="8"/>
    </row>
    <row r="40" spans="1:18" s="233" customFormat="1" x14ac:dyDescent="0.25">
      <c r="A40" s="2"/>
      <c r="B40" s="6"/>
      <c r="C40" s="7"/>
      <c r="D40" s="608" t="s">
        <v>2373</v>
      </c>
      <c r="E40" s="609" t="s">
        <v>16</v>
      </c>
      <c r="F40" s="609"/>
      <c r="G40" s="609"/>
      <c r="H40" s="609"/>
      <c r="I40" s="7"/>
      <c r="J40" s="8"/>
      <c r="K40" s="2"/>
      <c r="L40" s="2"/>
      <c r="M40" s="2"/>
      <c r="N40" s="2"/>
      <c r="O40" s="2"/>
      <c r="P40" s="2"/>
      <c r="Q40" s="2"/>
      <c r="R40" s="2"/>
    </row>
    <row r="41" spans="1:18" s="233" customFormat="1" x14ac:dyDescent="0.25">
      <c r="A41" s="2"/>
      <c r="B41" s="6"/>
      <c r="C41" s="7"/>
      <c r="D41" s="7"/>
      <c r="E41" s="301"/>
      <c r="F41" s="301"/>
      <c r="G41" s="301"/>
      <c r="H41" s="301"/>
      <c r="I41" s="7"/>
      <c r="J41" s="8"/>
      <c r="K41" s="2"/>
      <c r="L41" s="2"/>
      <c r="M41" s="2"/>
      <c r="N41" s="2"/>
      <c r="O41" s="2"/>
      <c r="P41" s="2"/>
      <c r="Q41" s="2"/>
      <c r="R41" s="2"/>
    </row>
    <row r="42" spans="1:18" s="233" customFormat="1" x14ac:dyDescent="0.25">
      <c r="A42" s="2"/>
      <c r="B42" s="6"/>
      <c r="C42" s="7"/>
      <c r="D42" s="608" t="s">
        <v>2374</v>
      </c>
      <c r="E42" s="609"/>
      <c r="F42" s="609"/>
      <c r="G42" s="609"/>
      <c r="H42" s="609"/>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45" customWidth="1"/>
    <col min="2" max="2" width="16.85546875" style="24" bestFit="1" customWidth="1"/>
    <col min="3" max="3" width="162.42578125" style="25" customWidth="1"/>
    <col min="4" max="31" width="9.140625" style="21"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612" t="s">
        <v>24</v>
      </c>
      <c r="B1" s="613"/>
      <c r="C1" s="613"/>
    </row>
    <row r="2" spans="1:31" ht="31.5" x14ac:dyDescent="0.5">
      <c r="A2" s="22" t="s">
        <v>23</v>
      </c>
      <c r="B2" s="23"/>
      <c r="C2" s="23"/>
    </row>
    <row r="3" spans="1:31" x14ac:dyDescent="0.25">
      <c r="A3" s="19"/>
    </row>
    <row r="4" spans="1:31" s="30" customFormat="1" ht="18.75" x14ac:dyDescent="0.25">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75" x14ac:dyDescent="0.25">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5" customHeight="1" x14ac:dyDescent="0.25">
      <c r="A6" s="36" t="s">
        <v>27</v>
      </c>
      <c r="B6" s="36"/>
      <c r="C6" s="37"/>
    </row>
    <row r="7" spans="1:31" ht="60" x14ac:dyDescent="0.25">
      <c r="A7" s="38"/>
      <c r="B7" s="39" t="s">
        <v>28</v>
      </c>
      <c r="C7" s="40" t="s">
        <v>29</v>
      </c>
    </row>
    <row r="8" spans="1:31" ht="14.45" customHeight="1" x14ac:dyDescent="0.25">
      <c r="A8" s="36" t="s">
        <v>30</v>
      </c>
      <c r="B8" s="36"/>
      <c r="C8" s="37"/>
    </row>
    <row r="9" spans="1:31" ht="23.25" customHeight="1" x14ac:dyDescent="0.25">
      <c r="A9" s="41"/>
      <c r="B9" s="39" t="s">
        <v>31</v>
      </c>
      <c r="C9" s="42" t="s">
        <v>1176</v>
      </c>
    </row>
    <row r="10" spans="1:31" ht="14.45" customHeight="1" x14ac:dyDescent="0.25">
      <c r="A10" s="36" t="s">
        <v>32</v>
      </c>
      <c r="B10" s="36"/>
      <c r="C10" s="37"/>
    </row>
    <row r="11" spans="1:31" ht="23.25" customHeight="1" x14ac:dyDescent="0.25">
      <c r="A11" s="41"/>
      <c r="B11" s="39" t="s">
        <v>33</v>
      </c>
      <c r="C11" s="42" t="s">
        <v>34</v>
      </c>
    </row>
    <row r="12" spans="1:31" ht="14.45" customHeight="1" x14ac:dyDescent="0.25">
      <c r="A12" s="36" t="s">
        <v>35</v>
      </c>
      <c r="B12" s="36"/>
      <c r="C12" s="37"/>
    </row>
    <row r="13" spans="1:31" ht="30" x14ac:dyDescent="0.25">
      <c r="A13" s="38"/>
      <c r="B13" s="39" t="s">
        <v>36</v>
      </c>
      <c r="C13" s="40" t="s">
        <v>37</v>
      </c>
    </row>
    <row r="14" spans="1:31" ht="14.45" customHeight="1" x14ac:dyDescent="0.25">
      <c r="A14" s="36" t="s">
        <v>38</v>
      </c>
      <c r="B14" s="36"/>
      <c r="C14" s="37"/>
    </row>
    <row r="15" spans="1:31" ht="38.25" customHeight="1" x14ac:dyDescent="0.25">
      <c r="A15" s="38"/>
      <c r="B15" s="39" t="s">
        <v>39</v>
      </c>
      <c r="C15" s="42" t="s">
        <v>40</v>
      </c>
    </row>
    <row r="16" spans="1:31" ht="14.45" customHeight="1" x14ac:dyDescent="0.25">
      <c r="A16" s="36" t="s">
        <v>41</v>
      </c>
      <c r="B16" s="36"/>
      <c r="C16" s="37"/>
    </row>
    <row r="17" spans="1:31" ht="26.25" customHeight="1" x14ac:dyDescent="0.25">
      <c r="A17" s="38"/>
      <c r="B17" s="39" t="s">
        <v>42</v>
      </c>
      <c r="C17" s="42" t="s">
        <v>43</v>
      </c>
    </row>
    <row r="18" spans="1:31" ht="14.45" customHeight="1" x14ac:dyDescent="0.25">
      <c r="A18" s="36" t="s">
        <v>44</v>
      </c>
      <c r="B18" s="36"/>
      <c r="C18" s="37"/>
    </row>
    <row r="19" spans="1:31" ht="40.5" customHeight="1" x14ac:dyDescent="0.25">
      <c r="A19" s="38"/>
      <c r="B19" s="39" t="s">
        <v>45</v>
      </c>
      <c r="C19" s="40" t="s">
        <v>46</v>
      </c>
      <c r="D19" s="43"/>
    </row>
    <row r="20" spans="1:31" s="35" customFormat="1" ht="18.75" x14ac:dyDescent="0.25">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5" customHeight="1" x14ac:dyDescent="0.25">
      <c r="A21" s="36" t="s">
        <v>48</v>
      </c>
      <c r="B21" s="36"/>
      <c r="C21" s="37"/>
    </row>
    <row r="22" spans="1:31" ht="42.6" customHeight="1" x14ac:dyDescent="0.25">
      <c r="A22" s="41"/>
      <c r="B22" s="39" t="s">
        <v>49</v>
      </c>
      <c r="C22" s="40" t="s">
        <v>50</v>
      </c>
    </row>
    <row r="23" spans="1:31" ht="14.45" customHeight="1" x14ac:dyDescent="0.25">
      <c r="A23" s="36" t="s">
        <v>51</v>
      </c>
      <c r="B23" s="36"/>
      <c r="C23" s="37"/>
      <c r="D23" s="43"/>
    </row>
    <row r="24" spans="1:31" ht="30" x14ac:dyDescent="0.25">
      <c r="A24" s="38"/>
      <c r="B24" s="39" t="s">
        <v>52</v>
      </c>
      <c r="C24" s="42" t="s">
        <v>1734</v>
      </c>
      <c r="D24" s="43"/>
    </row>
    <row r="25" spans="1:31" ht="14.45" customHeight="1" x14ac:dyDescent="0.25">
      <c r="A25" s="169" t="s">
        <v>1182</v>
      </c>
      <c r="B25" s="36"/>
      <c r="C25" s="37"/>
      <c r="D25" s="43"/>
    </row>
    <row r="26" spans="1:31" ht="38.25" customHeight="1" x14ac:dyDescent="0.25">
      <c r="A26" s="38"/>
      <c r="B26" s="39" t="s">
        <v>53</v>
      </c>
      <c r="C26" s="42" t="s">
        <v>54</v>
      </c>
      <c r="D26" s="43"/>
    </row>
    <row r="27" spans="1:31" ht="14.45" customHeight="1" x14ac:dyDescent="0.25">
      <c r="A27" s="36" t="s">
        <v>55</v>
      </c>
      <c r="B27" s="36"/>
      <c r="C27" s="37"/>
    </row>
    <row r="28" spans="1:31" ht="34.5" customHeight="1" x14ac:dyDescent="0.25">
      <c r="A28" s="38"/>
      <c r="B28" s="39" t="s">
        <v>56</v>
      </c>
      <c r="C28" s="42" t="s">
        <v>57</v>
      </c>
    </row>
    <row r="29" spans="1:31" x14ac:dyDescent="0.25">
      <c r="A29" s="169" t="s">
        <v>1179</v>
      </c>
      <c r="B29" s="169"/>
      <c r="C29" s="170"/>
    </row>
    <row r="30" spans="1:31" ht="60" x14ac:dyDescent="0.25">
      <c r="A30" s="171"/>
      <c r="B30" s="172" t="s">
        <v>1177</v>
      </c>
      <c r="C30" s="42" t="s">
        <v>1735</v>
      </c>
    </row>
    <row r="31" spans="1:31" x14ac:dyDescent="0.25">
      <c r="A31" s="169" t="s">
        <v>1178</v>
      </c>
      <c r="B31" s="169"/>
      <c r="C31" s="170"/>
    </row>
    <row r="32" spans="1:31" ht="30" x14ac:dyDescent="0.25">
      <c r="A32" s="171"/>
      <c r="B32" s="172" t="s">
        <v>1180</v>
      </c>
      <c r="C32" s="42" t="s">
        <v>1181</v>
      </c>
    </row>
    <row r="33" spans="1:3" x14ac:dyDescent="0.25">
      <c r="A33" s="169" t="s">
        <v>1183</v>
      </c>
      <c r="B33" s="169"/>
      <c r="C33" s="170"/>
    </row>
    <row r="34" spans="1:3" ht="30" x14ac:dyDescent="0.25">
      <c r="A34" s="171"/>
      <c r="B34" s="172" t="s">
        <v>1187</v>
      </c>
      <c r="C34" s="42" t="s">
        <v>1186</v>
      </c>
    </row>
    <row r="38" spans="1:3" x14ac:dyDescent="0.25">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72" zoomScale="80" zoomScaleNormal="80" workbookViewId="0">
      <selection activeCell="C188" sqref="C188"/>
    </sheetView>
  </sheetViews>
  <sheetFormatPr defaultColWidth="8.85546875" defaultRowHeight="15" outlineLevelRow="1" x14ac:dyDescent="0.25"/>
  <cols>
    <col min="1" max="1" width="13.28515625" style="50" customWidth="1"/>
    <col min="2" max="2" width="60.7109375" style="50" customWidth="1"/>
    <col min="3" max="3" width="39.140625" style="50" bestFit="1" customWidth="1"/>
    <col min="4" max="4" width="35.140625" style="50" bestFit="1" customWidth="1"/>
    <col min="5" max="5" width="6.7109375" style="50" customWidth="1"/>
    <col min="6" max="6" width="41.7109375" style="50" customWidth="1"/>
    <col min="7" max="7" width="41.7109375" style="48" customWidth="1"/>
    <col min="8" max="8" width="7.28515625" style="50" customWidth="1"/>
    <col min="9" max="10" width="38.140625" style="50" customWidth="1"/>
    <col min="11" max="11" width="47.7109375" style="50" customWidth="1"/>
    <col min="12" max="12" width="7.28515625" style="50" customWidth="1"/>
    <col min="13" max="13" width="25.7109375" style="50" customWidth="1"/>
    <col min="14" max="14" width="25.7109375" style="48" customWidth="1"/>
    <col min="15" max="16384" width="8.85546875" style="79"/>
  </cols>
  <sheetData>
    <row r="1" spans="1:13" ht="31.5" x14ac:dyDescent="0.25">
      <c r="A1" s="160" t="s">
        <v>1133</v>
      </c>
      <c r="B1" s="160"/>
      <c r="C1" s="48"/>
      <c r="D1" s="48"/>
      <c r="E1" s="48"/>
      <c r="F1" s="337" t="s">
        <v>2364</v>
      </c>
      <c r="H1" s="48"/>
      <c r="I1" s="160"/>
      <c r="J1" s="48"/>
      <c r="K1" s="48"/>
      <c r="L1" s="48"/>
      <c r="M1" s="48"/>
    </row>
    <row r="2" spans="1:13" ht="15.75" thickBot="1" x14ac:dyDescent="0.3">
      <c r="A2" s="48"/>
      <c r="B2" s="49"/>
      <c r="C2" s="49"/>
      <c r="D2" s="48"/>
      <c r="E2" s="48"/>
      <c r="F2" s="48"/>
      <c r="H2" s="48"/>
      <c r="L2" s="48"/>
      <c r="M2" s="48"/>
    </row>
    <row r="3" spans="1:13" ht="19.5" thickBot="1" x14ac:dyDescent="0.3">
      <c r="A3" s="51"/>
      <c r="B3" s="52" t="s">
        <v>58</v>
      </c>
      <c r="C3" s="53" t="s">
        <v>208</v>
      </c>
      <c r="D3" s="51"/>
      <c r="E3" s="51"/>
      <c r="F3" s="48"/>
      <c r="G3" s="51"/>
      <c r="H3" s="48"/>
      <c r="L3" s="48"/>
      <c r="M3" s="48"/>
    </row>
    <row r="4" spans="1:13" ht="15.75" thickBot="1" x14ac:dyDescent="0.3">
      <c r="H4" s="48"/>
      <c r="L4" s="48"/>
      <c r="M4" s="48"/>
    </row>
    <row r="5" spans="1:13" ht="18.75" x14ac:dyDescent="0.25">
      <c r="A5" s="54"/>
      <c r="B5" s="55" t="s">
        <v>60</v>
      </c>
      <c r="C5" s="54"/>
      <c r="E5" s="56"/>
      <c r="F5" s="56"/>
      <c r="H5" s="48"/>
      <c r="L5" s="48"/>
      <c r="M5" s="48"/>
    </row>
    <row r="6" spans="1:13" x14ac:dyDescent="0.25">
      <c r="B6" s="58" t="s">
        <v>61</v>
      </c>
      <c r="C6" s="235"/>
      <c r="D6" s="235"/>
      <c r="H6" s="48"/>
      <c r="L6" s="48"/>
      <c r="M6" s="48"/>
    </row>
    <row r="7" spans="1:13" x14ac:dyDescent="0.25">
      <c r="B7" s="57" t="s">
        <v>62</v>
      </c>
      <c r="C7" s="235"/>
      <c r="D7" s="235"/>
      <c r="H7" s="48"/>
      <c r="L7" s="48"/>
      <c r="M7" s="48"/>
    </row>
    <row r="8" spans="1:13" x14ac:dyDescent="0.25">
      <c r="B8" s="57" t="s">
        <v>63</v>
      </c>
      <c r="C8" s="235"/>
      <c r="D8" s="235"/>
      <c r="F8" s="50" t="s">
        <v>64</v>
      </c>
      <c r="H8" s="48"/>
      <c r="L8" s="48"/>
      <c r="M8" s="48"/>
    </row>
    <row r="9" spans="1:13" x14ac:dyDescent="0.25">
      <c r="B9" s="338" t="s">
        <v>2241</v>
      </c>
      <c r="H9" s="48"/>
      <c r="L9" s="48"/>
      <c r="M9" s="48"/>
    </row>
    <row r="10" spans="1:13" x14ac:dyDescent="0.25">
      <c r="B10" s="58" t="s">
        <v>65</v>
      </c>
      <c r="H10" s="48"/>
      <c r="L10" s="48"/>
      <c r="M10" s="48"/>
    </row>
    <row r="11" spans="1:13" ht="15.75" thickBot="1" x14ac:dyDescent="0.3">
      <c r="B11" s="59" t="s">
        <v>66</v>
      </c>
      <c r="H11" s="48"/>
      <c r="L11" s="48"/>
      <c r="M11" s="48"/>
    </row>
    <row r="12" spans="1:13" x14ac:dyDescent="0.25">
      <c r="B12" s="60"/>
      <c r="H12" s="48"/>
      <c r="L12" s="48"/>
      <c r="M12" s="48"/>
    </row>
    <row r="13" spans="1:13" ht="37.5" x14ac:dyDescent="0.25">
      <c r="A13" s="61" t="s">
        <v>67</v>
      </c>
      <c r="B13" s="61" t="s">
        <v>61</v>
      </c>
      <c r="C13" s="62"/>
      <c r="D13" s="62"/>
      <c r="E13" s="62"/>
      <c r="F13" s="62"/>
      <c r="G13" s="63"/>
      <c r="H13" s="48"/>
      <c r="L13" s="48"/>
      <c r="M13" s="48"/>
    </row>
    <row r="14" spans="1:13" x14ac:dyDescent="0.25">
      <c r="A14" s="50" t="s">
        <v>68</v>
      </c>
      <c r="B14" s="64" t="s">
        <v>0</v>
      </c>
      <c r="C14" s="365" t="s">
        <v>496</v>
      </c>
      <c r="E14" s="56"/>
      <c r="F14" s="56"/>
      <c r="H14" s="48"/>
      <c r="L14" s="48"/>
      <c r="M14" s="48"/>
    </row>
    <row r="15" spans="1:13" x14ac:dyDescent="0.25">
      <c r="A15" s="50" t="s">
        <v>70</v>
      </c>
      <c r="B15" s="64" t="s">
        <v>71</v>
      </c>
      <c r="C15" s="365" t="s">
        <v>2375</v>
      </c>
      <c r="E15" s="56"/>
      <c r="F15" s="56"/>
      <c r="H15" s="48"/>
      <c r="L15" s="48"/>
      <c r="M15" s="48"/>
    </row>
    <row r="16" spans="1:13" ht="30" x14ac:dyDescent="0.25">
      <c r="A16" s="50" t="s">
        <v>72</v>
      </c>
      <c r="B16" s="64" t="s">
        <v>73</v>
      </c>
      <c r="C16" s="366" t="s">
        <v>2376</v>
      </c>
      <c r="E16" s="56"/>
      <c r="F16" s="56"/>
      <c r="H16" s="48"/>
      <c r="L16" s="48"/>
      <c r="M16" s="48"/>
    </row>
    <row r="17" spans="1:13" x14ac:dyDescent="0.25">
      <c r="A17" s="50" t="s">
        <v>74</v>
      </c>
      <c r="B17" s="64" t="s">
        <v>75</v>
      </c>
      <c r="C17" s="367">
        <v>44926</v>
      </c>
      <c r="E17" s="56"/>
      <c r="F17" s="56"/>
      <c r="H17" s="48"/>
      <c r="L17" s="48"/>
      <c r="M17" s="48"/>
    </row>
    <row r="18" spans="1:13" outlineLevel="1" x14ac:dyDescent="0.25">
      <c r="A18" s="50" t="s">
        <v>76</v>
      </c>
      <c r="B18" s="65" t="s">
        <v>77</v>
      </c>
      <c r="E18" s="56"/>
      <c r="F18" s="56"/>
      <c r="H18" s="48"/>
      <c r="L18" s="48"/>
      <c r="M18" s="48"/>
    </row>
    <row r="19" spans="1:13" outlineLevel="1" x14ac:dyDescent="0.25">
      <c r="A19" s="50" t="s">
        <v>78</v>
      </c>
      <c r="B19" s="65" t="s">
        <v>79</v>
      </c>
      <c r="E19" s="56"/>
      <c r="F19" s="56"/>
      <c r="H19" s="48"/>
      <c r="L19" s="48"/>
      <c r="M19" s="48"/>
    </row>
    <row r="20" spans="1:13" outlineLevel="1" x14ac:dyDescent="0.25">
      <c r="A20" s="50" t="s">
        <v>80</v>
      </c>
      <c r="B20" s="65"/>
      <c r="E20" s="56"/>
      <c r="F20" s="56"/>
      <c r="H20" s="48"/>
      <c r="L20" s="48"/>
      <c r="M20" s="48"/>
    </row>
    <row r="21" spans="1:13" outlineLevel="1" x14ac:dyDescent="0.25">
      <c r="A21" s="50" t="s">
        <v>81</v>
      </c>
      <c r="B21" s="65"/>
      <c r="E21" s="56"/>
      <c r="F21" s="56"/>
      <c r="H21" s="48"/>
      <c r="L21" s="48"/>
      <c r="M21" s="48"/>
    </row>
    <row r="22" spans="1:13" outlineLevel="1" x14ac:dyDescent="0.25">
      <c r="A22" s="50" t="s">
        <v>82</v>
      </c>
      <c r="B22" s="65"/>
      <c r="E22" s="56"/>
      <c r="F22" s="56"/>
      <c r="H22" s="48"/>
      <c r="L22" s="48"/>
      <c r="M22" s="48"/>
    </row>
    <row r="23" spans="1:13" outlineLevel="1" x14ac:dyDescent="0.25">
      <c r="A23" s="50" t="s">
        <v>83</v>
      </c>
      <c r="B23" s="65"/>
      <c r="E23" s="56"/>
      <c r="F23" s="56"/>
      <c r="H23" s="48"/>
      <c r="L23" s="48"/>
      <c r="M23" s="48"/>
    </row>
    <row r="24" spans="1:13" outlineLevel="1" x14ac:dyDescent="0.25">
      <c r="A24" s="50" t="s">
        <v>84</v>
      </c>
      <c r="B24" s="65"/>
      <c r="E24" s="56"/>
      <c r="F24" s="56"/>
      <c r="H24" s="48"/>
      <c r="L24" s="48"/>
      <c r="M24" s="48"/>
    </row>
    <row r="25" spans="1:13" outlineLevel="1" x14ac:dyDescent="0.25">
      <c r="A25" s="50" t="s">
        <v>85</v>
      </c>
      <c r="B25" s="65"/>
      <c r="E25" s="56"/>
      <c r="F25" s="56"/>
      <c r="H25" s="48"/>
      <c r="L25" s="48"/>
      <c r="M25" s="48"/>
    </row>
    <row r="26" spans="1:13" ht="18.75" x14ac:dyDescent="0.25">
      <c r="A26" s="62"/>
      <c r="B26" s="61" t="s">
        <v>62</v>
      </c>
      <c r="C26" s="62"/>
      <c r="D26" s="62"/>
      <c r="E26" s="62"/>
      <c r="F26" s="62"/>
      <c r="G26" s="63"/>
      <c r="H26" s="48"/>
      <c r="L26" s="48"/>
      <c r="M26" s="48"/>
    </row>
    <row r="27" spans="1:13" x14ac:dyDescent="0.25">
      <c r="A27" s="50" t="s">
        <v>86</v>
      </c>
      <c r="B27" s="362" t="s">
        <v>2370</v>
      </c>
      <c r="C27" s="365" t="s">
        <v>2366</v>
      </c>
      <c r="D27" s="67"/>
      <c r="E27" s="67"/>
      <c r="F27" s="67"/>
      <c r="H27" s="48"/>
      <c r="L27" s="48"/>
      <c r="M27" s="48"/>
    </row>
    <row r="28" spans="1:13" x14ac:dyDescent="0.25">
      <c r="A28" s="50" t="s">
        <v>87</v>
      </c>
      <c r="B28" s="339" t="s">
        <v>2365</v>
      </c>
      <c r="C28" s="363" t="s">
        <v>2366</v>
      </c>
      <c r="D28" s="67"/>
      <c r="E28" s="67"/>
      <c r="F28" s="67"/>
      <c r="H28" s="48"/>
      <c r="L28" s="48"/>
      <c r="M28" s="361" t="s">
        <v>2366</v>
      </c>
    </row>
    <row r="29" spans="1:13" x14ac:dyDescent="0.25">
      <c r="A29" s="50" t="s">
        <v>89</v>
      </c>
      <c r="B29" s="66" t="s">
        <v>88</v>
      </c>
      <c r="C29" s="365" t="s">
        <v>2366</v>
      </c>
      <c r="E29" s="67"/>
      <c r="F29" s="67"/>
      <c r="H29" s="48"/>
      <c r="L29" s="48"/>
      <c r="M29" s="361" t="s">
        <v>2367</v>
      </c>
    </row>
    <row r="30" spans="1:13" ht="30" outlineLevel="1" x14ac:dyDescent="0.25">
      <c r="A30" s="50" t="s">
        <v>91</v>
      </c>
      <c r="B30" s="66" t="s">
        <v>90</v>
      </c>
      <c r="C30" s="374" t="s">
        <v>2763</v>
      </c>
      <c r="E30" s="67"/>
      <c r="F30" s="67"/>
      <c r="H30" s="48"/>
      <c r="L30" s="48"/>
      <c r="M30" s="361" t="s">
        <v>2368</v>
      </c>
    </row>
    <row r="31" spans="1:13" outlineLevel="1" x14ac:dyDescent="0.25">
      <c r="A31" s="50" t="s">
        <v>92</v>
      </c>
      <c r="B31" s="66"/>
      <c r="E31" s="67"/>
      <c r="F31" s="67"/>
      <c r="H31" s="48"/>
      <c r="L31" s="48"/>
      <c r="M31" s="48"/>
    </row>
    <row r="32" spans="1:13" outlineLevel="1" x14ac:dyDescent="0.25">
      <c r="A32" s="50" t="s">
        <v>93</v>
      </c>
      <c r="B32" s="66"/>
      <c r="E32" s="67"/>
      <c r="F32" s="67"/>
      <c r="H32" s="48"/>
      <c r="L32" s="48"/>
      <c r="M32" s="48"/>
    </row>
    <row r="33" spans="1:14" outlineLevel="1" x14ac:dyDescent="0.25">
      <c r="A33" s="50" t="s">
        <v>94</v>
      </c>
      <c r="B33" s="66"/>
      <c r="E33" s="67"/>
      <c r="F33" s="67"/>
      <c r="H33" s="48"/>
      <c r="L33" s="48"/>
      <c r="M33" s="48"/>
    </row>
    <row r="34" spans="1:14" outlineLevel="1" x14ac:dyDescent="0.25">
      <c r="A34" s="50" t="s">
        <v>95</v>
      </c>
      <c r="B34" s="66"/>
      <c r="E34" s="67"/>
      <c r="F34" s="67"/>
      <c r="H34" s="48"/>
      <c r="L34" s="48"/>
      <c r="M34" s="48"/>
    </row>
    <row r="35" spans="1:14" outlineLevel="1" x14ac:dyDescent="0.25">
      <c r="A35" s="50" t="s">
        <v>96</v>
      </c>
      <c r="B35" s="68"/>
      <c r="E35" s="67"/>
      <c r="F35" s="67"/>
      <c r="H35" s="48"/>
      <c r="L35" s="48"/>
      <c r="M35" s="48"/>
    </row>
    <row r="36" spans="1:14" ht="18.75" x14ac:dyDescent="0.25">
      <c r="A36" s="61"/>
      <c r="B36" s="61" t="s">
        <v>63</v>
      </c>
      <c r="C36" s="61"/>
      <c r="D36" s="62"/>
      <c r="E36" s="62"/>
      <c r="F36" s="62"/>
      <c r="G36" s="63"/>
      <c r="H36" s="48"/>
      <c r="L36" s="48"/>
      <c r="M36" s="48"/>
    </row>
    <row r="37" spans="1:14" ht="15" customHeight="1" x14ac:dyDescent="0.25">
      <c r="A37" s="69"/>
      <c r="B37" s="70" t="s">
        <v>97</v>
      </c>
      <c r="C37" s="69" t="s">
        <v>98</v>
      </c>
      <c r="D37" s="71"/>
      <c r="E37" s="71"/>
      <c r="F37" s="71"/>
      <c r="G37" s="72"/>
      <c r="H37" s="48"/>
      <c r="L37" s="48"/>
      <c r="M37" s="48"/>
    </row>
    <row r="38" spans="1:14" x14ac:dyDescent="0.25">
      <c r="A38" s="50" t="s">
        <v>4</v>
      </c>
      <c r="B38" s="67" t="s">
        <v>981</v>
      </c>
      <c r="C38" s="368">
        <f>C39+C56</f>
        <v>101698.22086911021</v>
      </c>
      <c r="F38" s="67"/>
      <c r="H38" s="48"/>
      <c r="L38" s="48"/>
      <c r="M38" s="48"/>
    </row>
    <row r="39" spans="1:14" x14ac:dyDescent="0.25">
      <c r="A39" s="50" t="s">
        <v>99</v>
      </c>
      <c r="B39" s="67" t="s">
        <v>100</v>
      </c>
      <c r="C39" s="368">
        <f>C77</f>
        <v>69049.817477430101</v>
      </c>
      <c r="F39" s="67"/>
      <c r="H39" s="48"/>
      <c r="L39" s="48"/>
      <c r="M39" s="48"/>
      <c r="N39" s="79"/>
    </row>
    <row r="40" spans="1:14" outlineLevel="1" x14ac:dyDescent="0.25">
      <c r="A40" s="50" t="s">
        <v>101</v>
      </c>
      <c r="B40" s="73" t="s">
        <v>102</v>
      </c>
      <c r="C40" s="365" t="s">
        <v>808</v>
      </c>
      <c r="F40" s="67"/>
      <c r="H40" s="48"/>
      <c r="L40" s="48"/>
      <c r="M40" s="48"/>
      <c r="N40" s="79"/>
    </row>
    <row r="41" spans="1:14" outlineLevel="1" x14ac:dyDescent="0.25">
      <c r="A41" s="50" t="s">
        <v>103</v>
      </c>
      <c r="B41" s="73" t="s">
        <v>104</v>
      </c>
      <c r="C41" s="365" t="s">
        <v>808</v>
      </c>
      <c r="F41" s="67"/>
      <c r="H41" s="48"/>
      <c r="L41" s="48"/>
      <c r="M41" s="48"/>
      <c r="N41" s="79"/>
    </row>
    <row r="42" spans="1:14" outlineLevel="1" x14ac:dyDescent="0.25">
      <c r="A42" s="50" t="s">
        <v>105</v>
      </c>
      <c r="B42" s="73"/>
      <c r="C42" s="163"/>
      <c r="F42" s="67"/>
      <c r="H42" s="48"/>
      <c r="L42" s="48"/>
      <c r="M42" s="48"/>
      <c r="N42" s="79"/>
    </row>
    <row r="43" spans="1:14" outlineLevel="1" x14ac:dyDescent="0.25">
      <c r="A43" s="79" t="s">
        <v>1188</v>
      </c>
      <c r="B43" s="67"/>
      <c r="F43" s="67"/>
      <c r="H43" s="48"/>
      <c r="L43" s="48"/>
      <c r="M43" s="48"/>
      <c r="N43" s="79"/>
    </row>
    <row r="44" spans="1:14" ht="15" customHeight="1" x14ac:dyDescent="0.25">
      <c r="A44" s="69"/>
      <c r="B44" s="69" t="s">
        <v>106</v>
      </c>
      <c r="C44" s="69" t="s">
        <v>2277</v>
      </c>
      <c r="D44" s="69" t="s">
        <v>2347</v>
      </c>
      <c r="E44" s="69"/>
      <c r="F44" s="69" t="s">
        <v>2346</v>
      </c>
      <c r="G44" s="69" t="s">
        <v>107</v>
      </c>
      <c r="I44" s="48"/>
      <c r="J44" s="48"/>
      <c r="K44" s="79"/>
      <c r="L44" s="79"/>
      <c r="M44" s="79"/>
      <c r="N44" s="79"/>
    </row>
    <row r="45" spans="1:14" x14ac:dyDescent="0.25">
      <c r="A45" s="50" t="s">
        <v>8</v>
      </c>
      <c r="B45" s="236" t="s">
        <v>108</v>
      </c>
      <c r="C45" s="159">
        <v>0.02</v>
      </c>
      <c r="D45" s="159">
        <f>IF(OR(C38="[For completion]",C39="[For completion]"),"Please complete G.3.1.1 and G.3.1.2",(C38/C39-1-MAX(C45,F45)))</f>
        <v>0.45282389127750688</v>
      </c>
      <c r="E45" s="159"/>
      <c r="F45" s="332">
        <v>0</v>
      </c>
      <c r="G45" s="365" t="s">
        <v>808</v>
      </c>
      <c r="H45" s="48"/>
      <c r="L45" s="48"/>
      <c r="M45" s="48"/>
      <c r="N45" s="79"/>
    </row>
    <row r="46" spans="1:14" outlineLevel="1" x14ac:dyDescent="0.25">
      <c r="A46" s="50" t="s">
        <v>109</v>
      </c>
      <c r="B46" s="65" t="s">
        <v>110</v>
      </c>
      <c r="C46" s="159"/>
      <c r="D46" s="159"/>
      <c r="E46" s="159"/>
      <c r="F46" s="159"/>
      <c r="G46" s="86"/>
      <c r="H46" s="48"/>
      <c r="L46" s="48"/>
      <c r="M46" s="48"/>
      <c r="N46" s="79"/>
    </row>
    <row r="47" spans="1:14" outlineLevel="1" x14ac:dyDescent="0.25">
      <c r="A47" s="50" t="s">
        <v>111</v>
      </c>
      <c r="B47" s="65" t="s">
        <v>112</v>
      </c>
      <c r="C47" s="159"/>
      <c r="D47" s="159"/>
      <c r="E47" s="159"/>
      <c r="F47" s="159"/>
      <c r="G47" s="86"/>
      <c r="H47" s="48"/>
      <c r="L47" s="48"/>
      <c r="M47" s="48"/>
      <c r="N47" s="79"/>
    </row>
    <row r="48" spans="1:14" outlineLevel="1" x14ac:dyDescent="0.25">
      <c r="A48" s="50" t="s">
        <v>113</v>
      </c>
      <c r="B48" s="65"/>
      <c r="C48" s="86"/>
      <c r="D48" s="86"/>
      <c r="E48" s="86"/>
      <c r="F48" s="86"/>
      <c r="G48" s="86"/>
      <c r="H48" s="48"/>
      <c r="L48" s="48"/>
      <c r="M48" s="48"/>
      <c r="N48" s="79"/>
    </row>
    <row r="49" spans="1:14" outlineLevel="1" x14ac:dyDescent="0.25">
      <c r="A49" s="50" t="s">
        <v>114</v>
      </c>
      <c r="B49" s="65"/>
      <c r="C49" s="86"/>
      <c r="D49" s="86"/>
      <c r="E49" s="86"/>
      <c r="F49" s="86"/>
      <c r="G49" s="86"/>
      <c r="H49" s="48"/>
      <c r="L49" s="48"/>
      <c r="M49" s="48"/>
      <c r="N49" s="79"/>
    </row>
    <row r="50" spans="1:14" outlineLevel="1" x14ac:dyDescent="0.25">
      <c r="A50" s="50" t="s">
        <v>115</v>
      </c>
      <c r="B50" s="65"/>
      <c r="C50" s="86"/>
      <c r="D50" s="86"/>
      <c r="E50" s="86"/>
      <c r="F50" s="86"/>
      <c r="G50" s="86"/>
      <c r="H50" s="48"/>
      <c r="L50" s="48"/>
      <c r="M50" s="48"/>
      <c r="N50" s="79"/>
    </row>
    <row r="51" spans="1:14" outlineLevel="1" x14ac:dyDescent="0.25">
      <c r="A51" s="50" t="s">
        <v>116</v>
      </c>
      <c r="B51" s="65"/>
      <c r="C51" s="86"/>
      <c r="D51" s="86"/>
      <c r="E51" s="86"/>
      <c r="F51" s="86"/>
      <c r="G51" s="86"/>
      <c r="H51" s="48"/>
      <c r="L51" s="48"/>
      <c r="M51" s="48"/>
      <c r="N51" s="79"/>
    </row>
    <row r="52" spans="1:14" ht="15" customHeight="1" x14ac:dyDescent="0.25">
      <c r="A52" s="69"/>
      <c r="B52" s="70" t="s">
        <v>117</v>
      </c>
      <c r="C52" s="69" t="s">
        <v>98</v>
      </c>
      <c r="D52" s="69"/>
      <c r="E52" s="71"/>
      <c r="F52" s="72" t="s">
        <v>118</v>
      </c>
      <c r="G52" s="72"/>
      <c r="H52" s="48"/>
      <c r="L52" s="48"/>
      <c r="M52" s="48"/>
      <c r="N52" s="79"/>
    </row>
    <row r="53" spans="1:14" x14ac:dyDescent="0.25">
      <c r="A53" s="50" t="s">
        <v>119</v>
      </c>
      <c r="B53" s="67" t="s">
        <v>120</v>
      </c>
      <c r="C53" s="368">
        <f>C39</f>
        <v>69049.817477430101</v>
      </c>
      <c r="E53" s="74"/>
      <c r="F53" s="174">
        <f>IF($C$58=0,"",IF(C53="[for completion]","",C53/$C$58))</f>
        <v>0.67896780186843242</v>
      </c>
      <c r="G53" s="75"/>
      <c r="H53" s="48"/>
      <c r="L53" s="48"/>
      <c r="M53" s="48"/>
      <c r="N53" s="79"/>
    </row>
    <row r="54" spans="1:14" x14ac:dyDescent="0.25">
      <c r="A54" s="50" t="s">
        <v>121</v>
      </c>
      <c r="B54" s="67" t="s">
        <v>122</v>
      </c>
      <c r="C54" s="368">
        <v>0</v>
      </c>
      <c r="E54" s="74"/>
      <c r="F54" s="174">
        <f>IF($C$58=0,"",IF(C54="[for completion]","",C54/$C$58))</f>
        <v>0</v>
      </c>
      <c r="G54" s="75"/>
      <c r="H54" s="48"/>
      <c r="L54" s="48"/>
      <c r="M54" s="48"/>
      <c r="N54" s="79"/>
    </row>
    <row r="55" spans="1:14" x14ac:dyDescent="0.25">
      <c r="A55" s="50" t="s">
        <v>123</v>
      </c>
      <c r="B55" s="67" t="s">
        <v>124</v>
      </c>
      <c r="C55" s="368">
        <v>0</v>
      </c>
      <c r="E55" s="74"/>
      <c r="F55" s="182">
        <f>IF($C$58=0,"",IF(C55="[for completion]","",C55/$C$58))</f>
        <v>0</v>
      </c>
      <c r="G55" s="75"/>
      <c r="H55" s="48"/>
      <c r="L55" s="48"/>
      <c r="M55" s="48"/>
      <c r="N55" s="79"/>
    </row>
    <row r="56" spans="1:14" x14ac:dyDescent="0.25">
      <c r="A56" s="50" t="s">
        <v>125</v>
      </c>
      <c r="B56" s="67" t="s">
        <v>126</v>
      </c>
      <c r="C56" s="368">
        <f>C179</f>
        <v>32648.403391680109</v>
      </c>
      <c r="E56" s="74"/>
      <c r="F56" s="182">
        <f>IF($C$58=0,"",IF(C56="[for completion]","",C56/$C$58))</f>
        <v>0.32103219813156758</v>
      </c>
      <c r="G56" s="75"/>
      <c r="H56" s="48"/>
      <c r="L56" s="48"/>
      <c r="M56" s="48"/>
      <c r="N56" s="79"/>
    </row>
    <row r="57" spans="1:14" x14ac:dyDescent="0.25">
      <c r="A57" s="50" t="s">
        <v>127</v>
      </c>
      <c r="B57" s="50" t="s">
        <v>128</v>
      </c>
      <c r="C57" s="368">
        <v>0</v>
      </c>
      <c r="E57" s="74"/>
      <c r="F57" s="174">
        <f>IF($C$58=0,"",IF(C57="[for completion]","",C57/$C$58))</f>
        <v>0</v>
      </c>
      <c r="G57" s="75"/>
      <c r="H57" s="48"/>
      <c r="L57" s="48"/>
      <c r="M57" s="48"/>
      <c r="N57" s="79"/>
    </row>
    <row r="58" spans="1:14" x14ac:dyDescent="0.25">
      <c r="A58" s="50" t="s">
        <v>129</v>
      </c>
      <c r="B58" s="76" t="s">
        <v>130</v>
      </c>
      <c r="C58" s="165">
        <f>SUM(C53:C57)</f>
        <v>101698.22086911021</v>
      </c>
      <c r="D58" s="74"/>
      <c r="E58" s="74"/>
      <c r="F58" s="175">
        <f>SUM(F53:F57)</f>
        <v>1</v>
      </c>
      <c r="G58" s="75"/>
      <c r="H58" s="48"/>
      <c r="L58" s="48"/>
      <c r="M58" s="48"/>
      <c r="N58" s="79"/>
    </row>
    <row r="59" spans="1:14" outlineLevel="1" x14ac:dyDescent="0.25">
      <c r="A59" s="50" t="s">
        <v>131</v>
      </c>
      <c r="B59" s="78" t="s">
        <v>132</v>
      </c>
      <c r="C59" s="163"/>
      <c r="E59" s="74"/>
      <c r="F59" s="174">
        <f t="shared" ref="F59:F64" si="0">IF($C$58=0,"",IF(C59="[for completion]","",C59/$C$58))</f>
        <v>0</v>
      </c>
      <c r="G59" s="75"/>
      <c r="H59" s="48"/>
      <c r="L59" s="48"/>
      <c r="M59" s="48"/>
      <c r="N59" s="79"/>
    </row>
    <row r="60" spans="1:14" outlineLevel="1" x14ac:dyDescent="0.25">
      <c r="A60" s="50" t="s">
        <v>133</v>
      </c>
      <c r="B60" s="78" t="s">
        <v>132</v>
      </c>
      <c r="C60" s="163"/>
      <c r="E60" s="74"/>
      <c r="F60" s="174">
        <f t="shared" si="0"/>
        <v>0</v>
      </c>
      <c r="G60" s="75"/>
      <c r="H60" s="48"/>
      <c r="L60" s="48"/>
      <c r="M60" s="48"/>
      <c r="N60" s="79"/>
    </row>
    <row r="61" spans="1:14" outlineLevel="1" x14ac:dyDescent="0.25">
      <c r="A61" s="50" t="s">
        <v>134</v>
      </c>
      <c r="B61" s="78" t="s">
        <v>132</v>
      </c>
      <c r="C61" s="163"/>
      <c r="E61" s="74"/>
      <c r="F61" s="174">
        <f t="shared" si="0"/>
        <v>0</v>
      </c>
      <c r="G61" s="75"/>
      <c r="H61" s="48"/>
      <c r="L61" s="48"/>
      <c r="M61" s="48"/>
      <c r="N61" s="79"/>
    </row>
    <row r="62" spans="1:14" outlineLevel="1" x14ac:dyDescent="0.25">
      <c r="A62" s="50" t="s">
        <v>135</v>
      </c>
      <c r="B62" s="78" t="s">
        <v>132</v>
      </c>
      <c r="C62" s="163"/>
      <c r="E62" s="74"/>
      <c r="F62" s="174">
        <f t="shared" si="0"/>
        <v>0</v>
      </c>
      <c r="G62" s="75"/>
      <c r="H62" s="48"/>
      <c r="L62" s="48"/>
      <c r="M62" s="48"/>
      <c r="N62" s="79"/>
    </row>
    <row r="63" spans="1:14" outlineLevel="1" x14ac:dyDescent="0.25">
      <c r="A63" s="50" t="s">
        <v>136</v>
      </c>
      <c r="B63" s="78" t="s">
        <v>132</v>
      </c>
      <c r="C63" s="163"/>
      <c r="E63" s="74"/>
      <c r="F63" s="174">
        <f t="shared" si="0"/>
        <v>0</v>
      </c>
      <c r="G63" s="75"/>
      <c r="H63" s="48"/>
      <c r="L63" s="48"/>
      <c r="M63" s="48"/>
      <c r="N63" s="79"/>
    </row>
    <row r="64" spans="1:14" outlineLevel="1" x14ac:dyDescent="0.25">
      <c r="A64" s="50" t="s">
        <v>137</v>
      </c>
      <c r="B64" s="78" t="s">
        <v>132</v>
      </c>
      <c r="C64" s="166"/>
      <c r="D64" s="79"/>
      <c r="E64" s="79"/>
      <c r="F64" s="174">
        <f t="shared" si="0"/>
        <v>0</v>
      </c>
      <c r="G64" s="77"/>
      <c r="H64" s="48"/>
      <c r="L64" s="48"/>
      <c r="M64" s="48"/>
      <c r="N64" s="79"/>
    </row>
    <row r="65" spans="1:14" ht="15" customHeight="1" x14ac:dyDescent="0.25">
      <c r="A65" s="69"/>
      <c r="B65" s="70" t="s">
        <v>138</v>
      </c>
      <c r="C65" s="113" t="s">
        <v>992</v>
      </c>
      <c r="D65" s="113" t="s">
        <v>993</v>
      </c>
      <c r="E65" s="71"/>
      <c r="F65" s="72" t="s">
        <v>139</v>
      </c>
      <c r="G65" s="80" t="s">
        <v>140</v>
      </c>
      <c r="H65" s="48"/>
      <c r="L65" s="48"/>
      <c r="M65" s="48"/>
      <c r="N65" s="79"/>
    </row>
    <row r="66" spans="1:14" x14ac:dyDescent="0.25">
      <c r="A66" s="50" t="s">
        <v>141</v>
      </c>
      <c r="B66" s="67" t="s">
        <v>1065</v>
      </c>
      <c r="C66" s="167">
        <v>34.040963538543863</v>
      </c>
      <c r="D66" s="365" t="s">
        <v>808</v>
      </c>
      <c r="E66" s="64"/>
      <c r="F66" s="81"/>
      <c r="G66" s="82"/>
      <c r="H66" s="48"/>
      <c r="L66" s="48"/>
      <c r="M66" s="48"/>
      <c r="N66" s="79"/>
    </row>
    <row r="67" spans="1:14" x14ac:dyDescent="0.25">
      <c r="B67" s="67"/>
      <c r="E67" s="64"/>
      <c r="F67" s="81"/>
      <c r="G67" s="82"/>
      <c r="H67" s="48"/>
      <c r="L67" s="48"/>
      <c r="M67" s="48"/>
      <c r="N67" s="79"/>
    </row>
    <row r="68" spans="1:14" x14ac:dyDescent="0.25">
      <c r="B68" s="67" t="s">
        <v>986</v>
      </c>
      <c r="C68" s="64"/>
      <c r="D68" s="64"/>
      <c r="E68" s="64"/>
      <c r="F68" s="82"/>
      <c r="G68" s="82"/>
      <c r="H68" s="48"/>
      <c r="L68" s="48"/>
      <c r="M68" s="48"/>
      <c r="N68" s="79"/>
    </row>
    <row r="69" spans="1:14" x14ac:dyDescent="0.25">
      <c r="B69" s="67" t="s">
        <v>143</v>
      </c>
      <c r="E69" s="64"/>
      <c r="F69" s="82"/>
      <c r="G69" s="82"/>
      <c r="H69" s="48"/>
      <c r="L69" s="48"/>
      <c r="M69" s="48"/>
      <c r="N69" s="79"/>
    </row>
    <row r="70" spans="1:14" x14ac:dyDescent="0.25">
      <c r="A70" s="50" t="s">
        <v>144</v>
      </c>
      <c r="B70" s="154" t="s">
        <v>1153</v>
      </c>
      <c r="C70" s="163">
        <v>3.2909970700000004</v>
      </c>
      <c r="D70" s="365" t="s">
        <v>808</v>
      </c>
      <c r="E70" s="46"/>
      <c r="F70" s="174">
        <f t="shared" ref="F70:F76" si="1">IF($C$77=0,"",IF(C70="[for completion]","",C70/$C$77))</f>
        <v>4.7661198685654873E-5</v>
      </c>
      <c r="G70" s="174" t="str">
        <f>IF($D$77=0,"",IF(D70="[Mark as ND1 if not relevant]","",D70/$D$77))</f>
        <v/>
      </c>
      <c r="H70" s="48"/>
      <c r="L70" s="48"/>
      <c r="M70" s="48"/>
      <c r="N70" s="79"/>
    </row>
    <row r="71" spans="1:14" x14ac:dyDescent="0.25">
      <c r="A71" s="50" t="s">
        <v>145</v>
      </c>
      <c r="B71" s="155" t="s">
        <v>1154</v>
      </c>
      <c r="C71" s="163">
        <v>0</v>
      </c>
      <c r="D71" s="365" t="s">
        <v>808</v>
      </c>
      <c r="E71" s="46"/>
      <c r="F71" s="174">
        <f t="shared" si="1"/>
        <v>0</v>
      </c>
      <c r="G71" s="174" t="str">
        <f t="shared" ref="G71:G76" si="2">IF($D$77=0,"",IF(D71="[Mark as ND1 if not relevant]","",D71/$D$77))</f>
        <v/>
      </c>
      <c r="H71" s="48"/>
      <c r="L71" s="48"/>
      <c r="M71" s="48"/>
      <c r="N71" s="79"/>
    </row>
    <row r="72" spans="1:14" x14ac:dyDescent="0.25">
      <c r="A72" s="50" t="s">
        <v>146</v>
      </c>
      <c r="B72" s="154" t="s">
        <v>1155</v>
      </c>
      <c r="C72" s="163">
        <v>0</v>
      </c>
      <c r="D72" s="365" t="s">
        <v>808</v>
      </c>
      <c r="E72" s="46"/>
      <c r="F72" s="174">
        <f t="shared" si="1"/>
        <v>0</v>
      </c>
      <c r="G72" s="174" t="str">
        <f t="shared" si="2"/>
        <v/>
      </c>
      <c r="H72" s="48"/>
      <c r="L72" s="48"/>
      <c r="M72" s="48"/>
      <c r="N72" s="79"/>
    </row>
    <row r="73" spans="1:14" x14ac:dyDescent="0.25">
      <c r="A73" s="50" t="s">
        <v>147</v>
      </c>
      <c r="B73" s="154" t="s">
        <v>1156</v>
      </c>
      <c r="C73" s="163">
        <v>0</v>
      </c>
      <c r="D73" s="365" t="s">
        <v>808</v>
      </c>
      <c r="E73" s="46"/>
      <c r="F73" s="174">
        <f t="shared" si="1"/>
        <v>0</v>
      </c>
      <c r="G73" s="174" t="str">
        <f t="shared" si="2"/>
        <v/>
      </c>
      <c r="H73" s="48"/>
      <c r="L73" s="48"/>
      <c r="M73" s="48"/>
      <c r="N73" s="79"/>
    </row>
    <row r="74" spans="1:14" x14ac:dyDescent="0.25">
      <c r="A74" s="50" t="s">
        <v>148</v>
      </c>
      <c r="B74" s="154" t="s">
        <v>1157</v>
      </c>
      <c r="C74" s="163">
        <v>0</v>
      </c>
      <c r="D74" s="365" t="s">
        <v>808</v>
      </c>
      <c r="E74" s="46"/>
      <c r="F74" s="174">
        <f t="shared" si="1"/>
        <v>0</v>
      </c>
      <c r="G74" s="174" t="str">
        <f t="shared" si="2"/>
        <v/>
      </c>
      <c r="H74" s="48"/>
      <c r="L74" s="48"/>
      <c r="M74" s="48"/>
      <c r="N74" s="79"/>
    </row>
    <row r="75" spans="1:14" x14ac:dyDescent="0.25">
      <c r="A75" s="50" t="s">
        <v>149</v>
      </c>
      <c r="B75" s="154" t="s">
        <v>1158</v>
      </c>
      <c r="C75" s="163">
        <v>102.99252811999999</v>
      </c>
      <c r="D75" s="365" t="s">
        <v>808</v>
      </c>
      <c r="E75" s="46"/>
      <c r="F75" s="174">
        <f t="shared" si="1"/>
        <v>1.4915684339595037E-3</v>
      </c>
      <c r="G75" s="174" t="str">
        <f t="shared" si="2"/>
        <v/>
      </c>
      <c r="H75" s="48"/>
      <c r="L75" s="48"/>
      <c r="M75" s="48"/>
      <c r="N75" s="79"/>
    </row>
    <row r="76" spans="1:14" x14ac:dyDescent="0.25">
      <c r="A76" s="50" t="s">
        <v>150</v>
      </c>
      <c r="B76" s="154" t="s">
        <v>1159</v>
      </c>
      <c r="C76" s="163">
        <v>68943.533952240105</v>
      </c>
      <c r="D76" s="365" t="s">
        <v>808</v>
      </c>
      <c r="E76" s="46"/>
      <c r="F76" s="174">
        <f t="shared" si="1"/>
        <v>0.99846077036735492</v>
      </c>
      <c r="G76" s="174" t="str">
        <f t="shared" si="2"/>
        <v/>
      </c>
      <c r="H76" s="48"/>
      <c r="L76" s="48"/>
      <c r="M76" s="48"/>
      <c r="N76" s="79"/>
    </row>
    <row r="77" spans="1:14" x14ac:dyDescent="0.25">
      <c r="A77" s="50" t="s">
        <v>151</v>
      </c>
      <c r="B77" s="83" t="s">
        <v>130</v>
      </c>
      <c r="C77" s="165">
        <f>SUM(C70:C76)</f>
        <v>69049.817477430101</v>
      </c>
      <c r="D77" s="165">
        <f>SUM(D70:D76)</f>
        <v>0</v>
      </c>
      <c r="E77" s="67"/>
      <c r="F77" s="175">
        <f>SUM(F70:F76)</f>
        <v>1</v>
      </c>
      <c r="G77" s="175">
        <f>SUM(G70:G76)</f>
        <v>0</v>
      </c>
      <c r="H77" s="48"/>
      <c r="L77" s="48"/>
      <c r="M77" s="48"/>
      <c r="N77" s="79"/>
    </row>
    <row r="78" spans="1:14" outlineLevel="1" x14ac:dyDescent="0.25">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25">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25">
      <c r="A80" s="50" t="s">
        <v>156</v>
      </c>
      <c r="B80" s="84" t="s">
        <v>157</v>
      </c>
      <c r="C80" s="165"/>
      <c r="D80" s="165"/>
      <c r="E80" s="67"/>
      <c r="F80" s="174">
        <f t="shared" si="4"/>
        <v>0</v>
      </c>
      <c r="G80" s="174" t="str">
        <f t="shared" si="3"/>
        <v/>
      </c>
      <c r="H80" s="48"/>
      <c r="L80" s="48"/>
      <c r="M80" s="48"/>
      <c r="N80" s="79"/>
    </row>
    <row r="81" spans="1:14" outlineLevel="1" x14ac:dyDescent="0.25">
      <c r="A81" s="50" t="s">
        <v>158</v>
      </c>
      <c r="B81" s="84" t="s">
        <v>159</v>
      </c>
      <c r="C81" s="165"/>
      <c r="D81" s="165"/>
      <c r="E81" s="67"/>
      <c r="F81" s="174">
        <f t="shared" si="4"/>
        <v>0</v>
      </c>
      <c r="G81" s="174" t="str">
        <f t="shared" si="3"/>
        <v/>
      </c>
      <c r="H81" s="48"/>
      <c r="L81" s="48"/>
      <c r="M81" s="48"/>
      <c r="N81" s="79"/>
    </row>
    <row r="82" spans="1:14" outlineLevel="1" x14ac:dyDescent="0.25">
      <c r="A82" s="50" t="s">
        <v>160</v>
      </c>
      <c r="B82" s="84" t="s">
        <v>161</v>
      </c>
      <c r="C82" s="165"/>
      <c r="D82" s="165"/>
      <c r="E82" s="67"/>
      <c r="F82" s="174">
        <f t="shared" si="4"/>
        <v>0</v>
      </c>
      <c r="G82" s="174" t="str">
        <f t="shared" si="3"/>
        <v/>
      </c>
      <c r="H82" s="48"/>
      <c r="L82" s="48"/>
      <c r="M82" s="48"/>
      <c r="N82" s="79"/>
    </row>
    <row r="83" spans="1:14" outlineLevel="1" x14ac:dyDescent="0.25">
      <c r="A83" s="50" t="s">
        <v>162</v>
      </c>
      <c r="B83" s="84"/>
      <c r="C83" s="74"/>
      <c r="D83" s="74"/>
      <c r="E83" s="67"/>
      <c r="F83" s="75"/>
      <c r="G83" s="75"/>
      <c r="H83" s="48"/>
      <c r="L83" s="48"/>
      <c r="M83" s="48"/>
      <c r="N83" s="79"/>
    </row>
    <row r="84" spans="1:14" outlineLevel="1" x14ac:dyDescent="0.25">
      <c r="A84" s="50" t="s">
        <v>163</v>
      </c>
      <c r="B84" s="84"/>
      <c r="C84" s="74"/>
      <c r="D84" s="74"/>
      <c r="E84" s="67"/>
      <c r="F84" s="75"/>
      <c r="G84" s="75"/>
      <c r="H84" s="48"/>
      <c r="L84" s="48"/>
      <c r="M84" s="48"/>
      <c r="N84" s="79"/>
    </row>
    <row r="85" spans="1:14" outlineLevel="1" x14ac:dyDescent="0.25">
      <c r="A85" s="50" t="s">
        <v>164</v>
      </c>
      <c r="B85" s="84"/>
      <c r="C85" s="74"/>
      <c r="D85" s="74"/>
      <c r="E85" s="67"/>
      <c r="F85" s="75"/>
      <c r="G85" s="75"/>
      <c r="H85" s="48"/>
      <c r="L85" s="48"/>
      <c r="M85" s="48"/>
      <c r="N85" s="79"/>
    </row>
    <row r="86" spans="1:14" outlineLevel="1" x14ac:dyDescent="0.25">
      <c r="A86" s="50" t="s">
        <v>165</v>
      </c>
      <c r="B86" s="83"/>
      <c r="C86" s="74"/>
      <c r="D86" s="74"/>
      <c r="E86" s="67"/>
      <c r="F86" s="75">
        <f t="shared" si="4"/>
        <v>0</v>
      </c>
      <c r="G86" s="75" t="str">
        <f t="shared" si="3"/>
        <v/>
      </c>
      <c r="H86" s="48"/>
      <c r="L86" s="48"/>
      <c r="M86" s="48"/>
      <c r="N86" s="79"/>
    </row>
    <row r="87" spans="1:14" outlineLevel="1" x14ac:dyDescent="0.25">
      <c r="A87" s="50" t="s">
        <v>166</v>
      </c>
      <c r="B87" s="84"/>
      <c r="C87" s="74"/>
      <c r="D87" s="74"/>
      <c r="E87" s="67"/>
      <c r="F87" s="75">
        <f t="shared" si="4"/>
        <v>0</v>
      </c>
      <c r="G87" s="75" t="str">
        <f t="shared" si="3"/>
        <v/>
      </c>
      <c r="H87" s="48"/>
      <c r="L87" s="48"/>
      <c r="M87" s="48"/>
      <c r="N87" s="79"/>
    </row>
    <row r="88" spans="1:14" ht="15" customHeight="1" x14ac:dyDescent="0.25">
      <c r="A88" s="69"/>
      <c r="B88" s="70" t="s">
        <v>167</v>
      </c>
      <c r="C88" s="113" t="s">
        <v>994</v>
      </c>
      <c r="D88" s="113" t="s">
        <v>995</v>
      </c>
      <c r="E88" s="71"/>
      <c r="F88" s="72" t="s">
        <v>168</v>
      </c>
      <c r="G88" s="69" t="s">
        <v>169</v>
      </c>
      <c r="H88" s="48"/>
      <c r="L88" s="48"/>
      <c r="M88" s="48"/>
      <c r="N88" s="79"/>
    </row>
    <row r="89" spans="1:14" x14ac:dyDescent="0.25">
      <c r="A89" s="50" t="s">
        <v>170</v>
      </c>
      <c r="B89" s="67" t="s">
        <v>142</v>
      </c>
      <c r="C89" s="167">
        <v>20.192802175647007</v>
      </c>
      <c r="D89" s="365" t="s">
        <v>808</v>
      </c>
      <c r="E89" s="64"/>
      <c r="F89" s="180"/>
      <c r="G89" s="181"/>
      <c r="H89" s="48"/>
      <c r="L89" s="48"/>
      <c r="M89" s="48"/>
      <c r="N89" s="79"/>
    </row>
    <row r="90" spans="1:14" x14ac:dyDescent="0.25">
      <c r="B90" s="67"/>
      <c r="C90" s="167"/>
      <c r="D90" s="167"/>
      <c r="E90" s="64"/>
      <c r="F90" s="180"/>
      <c r="G90" s="181"/>
      <c r="H90" s="48"/>
      <c r="L90" s="48"/>
      <c r="M90" s="48"/>
      <c r="N90" s="79"/>
    </row>
    <row r="91" spans="1:14" x14ac:dyDescent="0.25">
      <c r="B91" s="67" t="s">
        <v>987</v>
      </c>
      <c r="C91" s="179"/>
      <c r="D91" s="179"/>
      <c r="E91" s="64"/>
      <c r="F91" s="181"/>
      <c r="G91" s="181"/>
      <c r="H91" s="48"/>
      <c r="L91" s="48"/>
      <c r="M91" s="48"/>
      <c r="N91" s="79"/>
    </row>
    <row r="92" spans="1:14" x14ac:dyDescent="0.25">
      <c r="A92" s="50" t="s">
        <v>171</v>
      </c>
      <c r="B92" s="67" t="s">
        <v>143</v>
      </c>
      <c r="C92" s="167"/>
      <c r="D92" s="167"/>
      <c r="E92" s="64"/>
      <c r="F92" s="181"/>
      <c r="G92" s="181"/>
      <c r="H92" s="48"/>
      <c r="L92" s="48"/>
      <c r="M92" s="48"/>
      <c r="N92" s="79"/>
    </row>
    <row r="93" spans="1:14" x14ac:dyDescent="0.25">
      <c r="A93" s="50" t="s">
        <v>172</v>
      </c>
      <c r="B93" s="155" t="s">
        <v>1153</v>
      </c>
      <c r="C93" s="163">
        <v>0</v>
      </c>
      <c r="D93" s="365" t="s">
        <v>808</v>
      </c>
      <c r="E93" s="46"/>
      <c r="F93" s="174">
        <f>IF($C$100=0,"",IF(C93="[for completion]","",IF(C93="","",C93/$C$100)))</f>
        <v>0</v>
      </c>
      <c r="G93" s="174" t="str">
        <f>IF($D$100=0,"",IF(D93="[Mark as ND1 if not relevant]","",IF(D93="","",D93/$D$100)))</f>
        <v/>
      </c>
      <c r="H93" s="48"/>
      <c r="L93" s="48"/>
      <c r="M93" s="48"/>
      <c r="N93" s="79"/>
    </row>
    <row r="94" spans="1:14" x14ac:dyDescent="0.25">
      <c r="A94" s="50" t="s">
        <v>173</v>
      </c>
      <c r="B94" s="155" t="s">
        <v>1154</v>
      </c>
      <c r="C94" s="163">
        <v>0</v>
      </c>
      <c r="D94" s="365" t="s">
        <v>808</v>
      </c>
      <c r="E94" s="46"/>
      <c r="F94" s="174">
        <f t="shared" ref="F94:F99" si="5">IF($C$100=0,"",IF(C94="[for completion]","",IF(C94="","",C94/$C$100)))</f>
        <v>0</v>
      </c>
      <c r="G94" s="174" t="str">
        <f t="shared" ref="G94:G99" si="6">IF($D$100=0,"",IF(D94="[Mark as ND1 if not relevant]","",IF(D94="","",D94/$D$100)))</f>
        <v/>
      </c>
      <c r="H94" s="48"/>
      <c r="L94" s="48"/>
      <c r="M94" s="48"/>
      <c r="N94" s="79"/>
    </row>
    <row r="95" spans="1:14" x14ac:dyDescent="0.25">
      <c r="A95" s="50" t="s">
        <v>174</v>
      </c>
      <c r="B95" s="155" t="s">
        <v>1155</v>
      </c>
      <c r="C95" s="163">
        <v>4.1392419</v>
      </c>
      <c r="D95" s="365" t="s">
        <v>808</v>
      </c>
      <c r="E95" s="46"/>
      <c r="F95" s="174">
        <f t="shared" si="5"/>
        <v>5.9945732678482226E-5</v>
      </c>
      <c r="G95" s="174" t="str">
        <f t="shared" si="6"/>
        <v/>
      </c>
      <c r="H95" s="48"/>
      <c r="L95" s="48"/>
      <c r="M95" s="48"/>
      <c r="N95" s="79"/>
    </row>
    <row r="96" spans="1:14" x14ac:dyDescent="0.25">
      <c r="A96" s="50" t="s">
        <v>175</v>
      </c>
      <c r="B96" s="155" t="s">
        <v>1156</v>
      </c>
      <c r="C96" s="163">
        <v>40.721382089999999</v>
      </c>
      <c r="D96" s="365" t="s">
        <v>808</v>
      </c>
      <c r="E96" s="46"/>
      <c r="F96" s="174">
        <f t="shared" si="5"/>
        <v>5.897391706112836E-4</v>
      </c>
      <c r="G96" s="174" t="str">
        <f t="shared" si="6"/>
        <v/>
      </c>
      <c r="H96" s="48"/>
      <c r="L96" s="48"/>
      <c r="M96" s="48"/>
      <c r="N96" s="79"/>
    </row>
    <row r="97" spans="1:14" x14ac:dyDescent="0.25">
      <c r="A97" s="50" t="s">
        <v>176</v>
      </c>
      <c r="B97" s="155" t="s">
        <v>1157</v>
      </c>
      <c r="C97" s="163">
        <v>347.49840433999998</v>
      </c>
      <c r="D97" s="365" t="s">
        <v>808</v>
      </c>
      <c r="E97" s="46"/>
      <c r="F97" s="174">
        <f t="shared" si="5"/>
        <v>5.0325752773146132E-3</v>
      </c>
      <c r="G97" s="174" t="str">
        <f t="shared" si="6"/>
        <v/>
      </c>
      <c r="H97" s="48"/>
      <c r="L97" s="48"/>
      <c r="M97" s="48"/>
    </row>
    <row r="98" spans="1:14" x14ac:dyDescent="0.25">
      <c r="A98" s="50" t="s">
        <v>177</v>
      </c>
      <c r="B98" s="155" t="s">
        <v>1158</v>
      </c>
      <c r="C98" s="163">
        <v>37273.132202520028</v>
      </c>
      <c r="D98" s="365" t="s">
        <v>808</v>
      </c>
      <c r="E98" s="46"/>
      <c r="F98" s="174">
        <f t="shared" si="5"/>
        <v>0.53980058983795876</v>
      </c>
      <c r="G98" s="174" t="str">
        <f t="shared" si="6"/>
        <v/>
      </c>
      <c r="H98" s="48"/>
      <c r="L98" s="48"/>
      <c r="M98" s="48"/>
    </row>
    <row r="99" spans="1:14" x14ac:dyDescent="0.25">
      <c r="A99" s="50" t="s">
        <v>178</v>
      </c>
      <c r="B99" s="155" t="s">
        <v>1159</v>
      </c>
      <c r="C99" s="163">
        <v>31384.326246579822</v>
      </c>
      <c r="D99" s="365" t="s">
        <v>808</v>
      </c>
      <c r="E99" s="46"/>
      <c r="F99" s="174">
        <f t="shared" si="5"/>
        <v>0.45451714998143683</v>
      </c>
      <c r="G99" s="174" t="str">
        <f t="shared" si="6"/>
        <v/>
      </c>
      <c r="H99" s="48"/>
      <c r="L99" s="48"/>
      <c r="M99" s="48"/>
    </row>
    <row r="100" spans="1:14" x14ac:dyDescent="0.25">
      <c r="A100" s="50" t="s">
        <v>179</v>
      </c>
      <c r="B100" s="83" t="s">
        <v>130</v>
      </c>
      <c r="C100" s="165">
        <f>SUM(C93:C99)</f>
        <v>69049.817477429853</v>
      </c>
      <c r="D100" s="165">
        <f>SUM(D93:D99)</f>
        <v>0</v>
      </c>
      <c r="E100" s="67"/>
      <c r="F100" s="175">
        <f>SUM(F93:F99)</f>
        <v>1</v>
      </c>
      <c r="G100" s="175">
        <f>SUM(G93:G99)</f>
        <v>0</v>
      </c>
      <c r="H100" s="48"/>
      <c r="L100" s="48"/>
      <c r="M100" s="48"/>
    </row>
    <row r="101" spans="1:14" outlineLevel="1" x14ac:dyDescent="0.25">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25">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25">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25">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25">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25">
      <c r="A106" s="50" t="s">
        <v>185</v>
      </c>
      <c r="B106" s="84"/>
      <c r="C106" s="74"/>
      <c r="D106" s="74"/>
      <c r="E106" s="67"/>
      <c r="F106" s="75"/>
      <c r="G106" s="75"/>
      <c r="H106" s="48"/>
      <c r="L106" s="48"/>
      <c r="M106" s="48"/>
    </row>
    <row r="107" spans="1:14" outlineLevel="1" x14ac:dyDescent="0.25">
      <c r="A107" s="50" t="s">
        <v>186</v>
      </c>
      <c r="B107" s="84"/>
      <c r="C107" s="74"/>
      <c r="D107" s="74"/>
      <c r="E107" s="67"/>
      <c r="F107" s="75"/>
      <c r="G107" s="75"/>
      <c r="H107" s="48"/>
      <c r="L107" s="48"/>
      <c r="M107" s="48"/>
    </row>
    <row r="108" spans="1:14" outlineLevel="1" x14ac:dyDescent="0.25">
      <c r="A108" s="50" t="s">
        <v>187</v>
      </c>
      <c r="B108" s="83"/>
      <c r="C108" s="74"/>
      <c r="D108" s="74"/>
      <c r="E108" s="67"/>
      <c r="F108" s="75"/>
      <c r="G108" s="75"/>
      <c r="H108" s="48"/>
      <c r="L108" s="48"/>
      <c r="M108" s="48"/>
    </row>
    <row r="109" spans="1:14" outlineLevel="1" x14ac:dyDescent="0.25">
      <c r="A109" s="50" t="s">
        <v>188</v>
      </c>
      <c r="B109" s="84"/>
      <c r="C109" s="74"/>
      <c r="D109" s="74"/>
      <c r="E109" s="67"/>
      <c r="F109" s="75"/>
      <c r="G109" s="75"/>
      <c r="H109" s="48"/>
      <c r="L109" s="48"/>
      <c r="M109" s="48"/>
    </row>
    <row r="110" spans="1:14" outlineLevel="1" x14ac:dyDescent="0.25">
      <c r="A110" s="50" t="s">
        <v>189</v>
      </c>
      <c r="B110" s="84"/>
      <c r="C110" s="74"/>
      <c r="D110" s="74"/>
      <c r="E110" s="67"/>
      <c r="F110" s="75"/>
      <c r="G110" s="75"/>
      <c r="H110" s="48"/>
      <c r="L110" s="48"/>
      <c r="M110" s="48"/>
    </row>
    <row r="111" spans="1:14" ht="15" customHeight="1" x14ac:dyDescent="0.25">
      <c r="A111" s="69"/>
      <c r="B111" s="168" t="s">
        <v>1184</v>
      </c>
      <c r="C111" s="72" t="s">
        <v>190</v>
      </c>
      <c r="D111" s="72" t="s">
        <v>191</v>
      </c>
      <c r="E111" s="71"/>
      <c r="F111" s="72" t="s">
        <v>192</v>
      </c>
      <c r="G111" s="72" t="s">
        <v>193</v>
      </c>
      <c r="H111" s="48"/>
      <c r="L111" s="48"/>
      <c r="M111" s="48"/>
    </row>
    <row r="112" spans="1:14" s="85" customFormat="1" x14ac:dyDescent="0.25">
      <c r="A112" s="50" t="s">
        <v>194</v>
      </c>
      <c r="B112" s="67" t="s">
        <v>195</v>
      </c>
      <c r="C112" s="163">
        <v>0</v>
      </c>
      <c r="D112" s="163">
        <f>C112</f>
        <v>0</v>
      </c>
      <c r="E112" s="75"/>
      <c r="F112" s="174">
        <f t="shared" ref="F112:F129" si="7">IF($C$130=0,"",IF(C112="[for completion]","",IF(C112="","",C112/$C$130)))</f>
        <v>0</v>
      </c>
      <c r="G112" s="174">
        <f t="shared" ref="G112:G129" si="8">IF($D$130=0,"",IF(D112="[for completion]","",IF(D112="","",D112/$D$130)))</f>
        <v>0</v>
      </c>
      <c r="I112" s="50"/>
      <c r="J112" s="50"/>
      <c r="K112" s="50"/>
      <c r="L112" s="48" t="s">
        <v>1162</v>
      </c>
      <c r="M112" s="48"/>
      <c r="N112" s="48"/>
    </row>
    <row r="113" spans="1:14" s="85" customFormat="1" x14ac:dyDescent="0.25">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25">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25">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25">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25">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25">
      <c r="A118" s="50" t="s">
        <v>202</v>
      </c>
      <c r="B118" s="67" t="s">
        <v>208</v>
      </c>
      <c r="C118" s="163">
        <v>69049.817477430115</v>
      </c>
      <c r="D118" s="220">
        <f t="shared" si="9"/>
        <v>69049.817477430115</v>
      </c>
      <c r="E118" s="67"/>
      <c r="F118" s="174">
        <f t="shared" si="7"/>
        <v>1</v>
      </c>
      <c r="G118" s="174">
        <f t="shared" si="8"/>
        <v>1</v>
      </c>
      <c r="L118" s="67" t="s">
        <v>208</v>
      </c>
      <c r="M118" s="48"/>
    </row>
    <row r="119" spans="1:14" x14ac:dyDescent="0.25">
      <c r="A119" s="50" t="s">
        <v>203</v>
      </c>
      <c r="B119" s="67" t="s">
        <v>1166</v>
      </c>
      <c r="C119" s="163">
        <v>0</v>
      </c>
      <c r="D119" s="220">
        <f t="shared" si="9"/>
        <v>0</v>
      </c>
      <c r="E119" s="67"/>
      <c r="F119" s="174">
        <f t="shared" si="7"/>
        <v>0</v>
      </c>
      <c r="G119" s="174">
        <f t="shared" si="8"/>
        <v>0</v>
      </c>
      <c r="L119" s="67" t="s">
        <v>1166</v>
      </c>
      <c r="M119" s="48"/>
    </row>
    <row r="120" spans="1:14" x14ac:dyDescent="0.25">
      <c r="A120" s="50" t="s">
        <v>205</v>
      </c>
      <c r="B120" s="67" t="s">
        <v>210</v>
      </c>
      <c r="C120" s="163">
        <v>0</v>
      </c>
      <c r="D120" s="220">
        <f t="shared" si="9"/>
        <v>0</v>
      </c>
      <c r="E120" s="67"/>
      <c r="F120" s="174">
        <f t="shared" si="7"/>
        <v>0</v>
      </c>
      <c r="G120" s="174">
        <f t="shared" si="8"/>
        <v>0</v>
      </c>
      <c r="L120" s="67" t="s">
        <v>210</v>
      </c>
      <c r="M120" s="48"/>
    </row>
    <row r="121" spans="1:14" x14ac:dyDescent="0.25">
      <c r="A121" s="50" t="s">
        <v>207</v>
      </c>
      <c r="B121" s="330" t="s">
        <v>2274</v>
      </c>
      <c r="C121" s="163">
        <v>0</v>
      </c>
      <c r="D121" s="220">
        <f t="shared" si="9"/>
        <v>0</v>
      </c>
      <c r="E121" s="330"/>
      <c r="F121" s="174">
        <f t="shared" si="7"/>
        <v>0</v>
      </c>
      <c r="G121" s="174">
        <f t="shared" si="8"/>
        <v>0</v>
      </c>
      <c r="L121" s="67"/>
      <c r="M121" s="48"/>
    </row>
    <row r="122" spans="1:14" x14ac:dyDescent="0.25">
      <c r="A122" s="50" t="s">
        <v>209</v>
      </c>
      <c r="B122" s="67" t="s">
        <v>1173</v>
      </c>
      <c r="C122" s="163">
        <v>0</v>
      </c>
      <c r="D122" s="220">
        <f t="shared" si="9"/>
        <v>0</v>
      </c>
      <c r="E122" s="67"/>
      <c r="F122" s="174">
        <f t="shared" si="7"/>
        <v>0</v>
      </c>
      <c r="G122" s="174">
        <f t="shared" si="8"/>
        <v>0</v>
      </c>
      <c r="L122" s="67" t="s">
        <v>212</v>
      </c>
      <c r="M122" s="48"/>
    </row>
    <row r="123" spans="1:14" x14ac:dyDescent="0.25">
      <c r="A123" s="50" t="s">
        <v>211</v>
      </c>
      <c r="B123" s="67" t="s">
        <v>212</v>
      </c>
      <c r="C123" s="163">
        <v>0</v>
      </c>
      <c r="D123" s="220">
        <f t="shared" si="9"/>
        <v>0</v>
      </c>
      <c r="E123" s="67"/>
      <c r="F123" s="174">
        <f t="shared" si="7"/>
        <v>0</v>
      </c>
      <c r="G123" s="174">
        <f t="shared" si="8"/>
        <v>0</v>
      </c>
      <c r="L123" s="67" t="s">
        <v>199</v>
      </c>
      <c r="M123" s="48"/>
    </row>
    <row r="124" spans="1:14" x14ac:dyDescent="0.25">
      <c r="A124" s="50" t="s">
        <v>213</v>
      </c>
      <c r="B124" s="67" t="s">
        <v>199</v>
      </c>
      <c r="C124" s="163">
        <v>0</v>
      </c>
      <c r="D124" s="220">
        <f t="shared" si="9"/>
        <v>0</v>
      </c>
      <c r="E124" s="67"/>
      <c r="F124" s="174">
        <f t="shared" si="7"/>
        <v>0</v>
      </c>
      <c r="G124" s="174">
        <f t="shared" si="8"/>
        <v>0</v>
      </c>
      <c r="L124" s="155" t="s">
        <v>1168</v>
      </c>
      <c r="M124" s="48"/>
    </row>
    <row r="125" spans="1:14" x14ac:dyDescent="0.25">
      <c r="A125" s="50" t="s">
        <v>215</v>
      </c>
      <c r="B125" s="155" t="s">
        <v>1168</v>
      </c>
      <c r="C125" s="163">
        <v>0</v>
      </c>
      <c r="D125" s="220">
        <f t="shared" si="9"/>
        <v>0</v>
      </c>
      <c r="E125" s="67"/>
      <c r="F125" s="174">
        <f t="shared" si="7"/>
        <v>0</v>
      </c>
      <c r="G125" s="174">
        <f t="shared" si="8"/>
        <v>0</v>
      </c>
      <c r="L125" s="67" t="s">
        <v>214</v>
      </c>
      <c r="M125" s="48"/>
    </row>
    <row r="126" spans="1:14" x14ac:dyDescent="0.25">
      <c r="A126" s="50" t="s">
        <v>217</v>
      </c>
      <c r="B126" s="67" t="s">
        <v>214</v>
      </c>
      <c r="C126" s="163">
        <v>0</v>
      </c>
      <c r="D126" s="220">
        <f t="shared" si="9"/>
        <v>0</v>
      </c>
      <c r="E126" s="67"/>
      <c r="F126" s="174">
        <f t="shared" si="7"/>
        <v>0</v>
      </c>
      <c r="G126" s="174">
        <f t="shared" si="8"/>
        <v>0</v>
      </c>
      <c r="H126" s="79"/>
      <c r="L126" s="67" t="s">
        <v>216</v>
      </c>
      <c r="M126" s="48"/>
    </row>
    <row r="127" spans="1:14" x14ac:dyDescent="0.25">
      <c r="A127" s="50" t="s">
        <v>218</v>
      </c>
      <c r="B127" s="67" t="s">
        <v>216</v>
      </c>
      <c r="C127" s="163">
        <v>0</v>
      </c>
      <c r="D127" s="220">
        <f t="shared" si="9"/>
        <v>0</v>
      </c>
      <c r="E127" s="67"/>
      <c r="F127" s="174">
        <f t="shared" si="7"/>
        <v>0</v>
      </c>
      <c r="G127" s="174">
        <f t="shared" si="8"/>
        <v>0</v>
      </c>
      <c r="H127" s="48"/>
      <c r="L127" s="67" t="s">
        <v>1167</v>
      </c>
      <c r="M127" s="48"/>
    </row>
    <row r="128" spans="1:14" x14ac:dyDescent="0.25">
      <c r="A128" s="50" t="s">
        <v>1169</v>
      </c>
      <c r="B128" s="67" t="s">
        <v>1167</v>
      </c>
      <c r="C128" s="163">
        <v>0</v>
      </c>
      <c r="D128" s="220">
        <f t="shared" si="9"/>
        <v>0</v>
      </c>
      <c r="E128" s="67"/>
      <c r="F128" s="174">
        <f t="shared" si="7"/>
        <v>0</v>
      </c>
      <c r="G128" s="174">
        <f t="shared" si="8"/>
        <v>0</v>
      </c>
      <c r="H128" s="48"/>
      <c r="L128" s="48"/>
      <c r="M128" s="48"/>
    </row>
    <row r="129" spans="1:14" x14ac:dyDescent="0.25">
      <c r="A129" s="50" t="s">
        <v>1172</v>
      </c>
      <c r="B129" s="67" t="s">
        <v>128</v>
      </c>
      <c r="C129" s="163">
        <v>0</v>
      </c>
      <c r="D129" s="220">
        <f t="shared" si="9"/>
        <v>0</v>
      </c>
      <c r="E129" s="67"/>
      <c r="F129" s="174">
        <f t="shared" si="7"/>
        <v>0</v>
      </c>
      <c r="G129" s="174">
        <f t="shared" si="8"/>
        <v>0</v>
      </c>
      <c r="H129" s="48"/>
      <c r="L129" s="48"/>
      <c r="M129" s="48"/>
    </row>
    <row r="130" spans="1:14" outlineLevel="1" x14ac:dyDescent="0.25">
      <c r="A130" s="250" t="s">
        <v>2275</v>
      </c>
      <c r="B130" s="83" t="s">
        <v>130</v>
      </c>
      <c r="C130" s="163">
        <f>SUM(C112:C129)</f>
        <v>69049.817477430115</v>
      </c>
      <c r="D130" s="163">
        <f>SUM(D112:D129)</f>
        <v>69049.817477430115</v>
      </c>
      <c r="E130" s="67"/>
      <c r="F130" s="159">
        <f>SUM(F112:F129)</f>
        <v>1</v>
      </c>
      <c r="G130" s="159">
        <f>SUM(G112:G129)</f>
        <v>1</v>
      </c>
      <c r="H130" s="48"/>
      <c r="L130" s="48"/>
      <c r="M130" s="48"/>
    </row>
    <row r="131" spans="1:14" outlineLevel="1" x14ac:dyDescent="0.25">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25">
      <c r="A132" s="250" t="s">
        <v>220</v>
      </c>
      <c r="B132" s="78" t="s">
        <v>132</v>
      </c>
      <c r="C132" s="163"/>
      <c r="D132" s="163"/>
      <c r="E132" s="67"/>
      <c r="F132" s="174">
        <f t="shared" si="10"/>
        <v>0</v>
      </c>
      <c r="G132" s="174">
        <f t="shared" si="11"/>
        <v>0</v>
      </c>
      <c r="H132" s="48"/>
      <c r="L132" s="48"/>
      <c r="M132" s="48"/>
    </row>
    <row r="133" spans="1:14" outlineLevel="1" x14ac:dyDescent="0.25">
      <c r="A133" s="250" t="s">
        <v>221</v>
      </c>
      <c r="B133" s="78" t="s">
        <v>132</v>
      </c>
      <c r="C133" s="163"/>
      <c r="D133" s="163"/>
      <c r="E133" s="67"/>
      <c r="F133" s="174">
        <f t="shared" si="10"/>
        <v>0</v>
      </c>
      <c r="G133" s="174">
        <f t="shared" si="11"/>
        <v>0</v>
      </c>
      <c r="H133" s="48"/>
      <c r="L133" s="48"/>
      <c r="M133" s="48"/>
    </row>
    <row r="134" spans="1:14" outlineLevel="1" x14ac:dyDescent="0.25">
      <c r="A134" s="250" t="s">
        <v>222</v>
      </c>
      <c r="B134" s="78" t="s">
        <v>132</v>
      </c>
      <c r="C134" s="163"/>
      <c r="D134" s="163"/>
      <c r="E134" s="67"/>
      <c r="F134" s="174">
        <f t="shared" si="10"/>
        <v>0</v>
      </c>
      <c r="G134" s="174">
        <f t="shared" si="11"/>
        <v>0</v>
      </c>
      <c r="H134" s="48"/>
      <c r="L134" s="48"/>
      <c r="M134" s="48"/>
    </row>
    <row r="135" spans="1:14" outlineLevel="1" x14ac:dyDescent="0.25">
      <c r="A135" s="250" t="s">
        <v>223</v>
      </c>
      <c r="B135" s="78" t="s">
        <v>132</v>
      </c>
      <c r="C135" s="163"/>
      <c r="D135" s="163"/>
      <c r="E135" s="67"/>
      <c r="F135" s="174">
        <f t="shared" si="10"/>
        <v>0</v>
      </c>
      <c r="G135" s="174">
        <f t="shared" si="11"/>
        <v>0</v>
      </c>
      <c r="H135" s="48"/>
      <c r="L135" s="48"/>
      <c r="M135" s="48"/>
    </row>
    <row r="136" spans="1:14" outlineLevel="1" x14ac:dyDescent="0.25">
      <c r="A136" s="250" t="s">
        <v>224</v>
      </c>
      <c r="B136" s="78" t="s">
        <v>132</v>
      </c>
      <c r="C136" s="163"/>
      <c r="D136" s="163"/>
      <c r="E136" s="67"/>
      <c r="F136" s="174">
        <f t="shared" si="10"/>
        <v>0</v>
      </c>
      <c r="G136" s="174">
        <f t="shared" si="11"/>
        <v>0</v>
      </c>
      <c r="H136" s="48"/>
      <c r="L136" s="48"/>
      <c r="M136" s="48"/>
    </row>
    <row r="137" spans="1:14" ht="15" customHeight="1" x14ac:dyDescent="0.25">
      <c r="A137" s="69"/>
      <c r="B137" s="70" t="s">
        <v>225</v>
      </c>
      <c r="C137" s="72" t="s">
        <v>190</v>
      </c>
      <c r="D137" s="72" t="s">
        <v>191</v>
      </c>
      <c r="E137" s="71"/>
      <c r="F137" s="72" t="s">
        <v>192</v>
      </c>
      <c r="G137" s="72" t="s">
        <v>193</v>
      </c>
      <c r="H137" s="48"/>
      <c r="L137" s="48"/>
      <c r="M137" s="48"/>
    </row>
    <row r="138" spans="1:14" s="85" customFormat="1" x14ac:dyDescent="0.25">
      <c r="A138" s="50" t="s">
        <v>226</v>
      </c>
      <c r="B138" s="67" t="s">
        <v>195</v>
      </c>
      <c r="C138" s="163">
        <f>C112</f>
        <v>0</v>
      </c>
      <c r="D138" s="220">
        <f>D112</f>
        <v>0</v>
      </c>
      <c r="E138" s="75"/>
      <c r="F138" s="174">
        <f t="shared" ref="F138:F155" si="12">IF($C$156=0,"",IF(C138="[for completion]","",IF(C138="","",C138/$C$156)))</f>
        <v>0</v>
      </c>
      <c r="G138" s="174">
        <f t="shared" ref="G138:G155" si="13">IF($D$156=0,"",IF(D138="[for completion]","",IF(D138="","",D138/$D$156)))</f>
        <v>0</v>
      </c>
      <c r="H138" s="48"/>
      <c r="I138" s="50"/>
      <c r="J138" s="50"/>
      <c r="K138" s="50"/>
      <c r="L138" s="48"/>
      <c r="M138" s="48"/>
      <c r="N138" s="48"/>
    </row>
    <row r="139" spans="1:14" s="85" customFormat="1" x14ac:dyDescent="0.25">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25">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25">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25">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25">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25">
      <c r="A144" s="50" t="s">
        <v>232</v>
      </c>
      <c r="B144" s="67" t="s">
        <v>208</v>
      </c>
      <c r="C144" s="220">
        <f t="shared" ref="C144:D144" si="19">C118</f>
        <v>69049.817477430115</v>
      </c>
      <c r="D144" s="220">
        <f t="shared" si="19"/>
        <v>69049.817477430115</v>
      </c>
      <c r="E144" s="67"/>
      <c r="F144" s="174">
        <f t="shared" si="12"/>
        <v>1</v>
      </c>
      <c r="G144" s="174">
        <f t="shared" si="13"/>
        <v>1</v>
      </c>
      <c r="H144" s="48"/>
      <c r="L144" s="48"/>
      <c r="M144" s="48"/>
    </row>
    <row r="145" spans="1:14" x14ac:dyDescent="0.25">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25">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25">
      <c r="A147" s="50" t="s">
        <v>235</v>
      </c>
      <c r="B147" s="330" t="s">
        <v>2274</v>
      </c>
      <c r="C147" s="220">
        <f t="shared" ref="C147:D147" si="22">C121</f>
        <v>0</v>
      </c>
      <c r="D147" s="220">
        <f t="shared" si="22"/>
        <v>0</v>
      </c>
      <c r="E147" s="330"/>
      <c r="F147" s="174">
        <f t="shared" si="12"/>
        <v>0</v>
      </c>
      <c r="G147" s="174">
        <f t="shared" si="13"/>
        <v>0</v>
      </c>
      <c r="H147" s="48"/>
      <c r="L147" s="48"/>
      <c r="M147" s="48"/>
      <c r="N147" s="79"/>
    </row>
    <row r="148" spans="1:14" x14ac:dyDescent="0.25">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25">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25">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25">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25">
      <c r="A152" s="50" t="s">
        <v>240</v>
      </c>
      <c r="B152" s="67" t="s">
        <v>214</v>
      </c>
      <c r="C152" s="220">
        <f t="shared" ref="C152:D152" si="27">C126</f>
        <v>0</v>
      </c>
      <c r="D152" s="220">
        <f t="shared" si="27"/>
        <v>0</v>
      </c>
      <c r="E152" s="67"/>
      <c r="F152" s="174">
        <f t="shared" si="12"/>
        <v>0</v>
      </c>
      <c r="G152" s="174">
        <f t="shared" si="13"/>
        <v>0</v>
      </c>
      <c r="H152" s="48"/>
      <c r="L152" s="48"/>
      <c r="M152" s="48"/>
      <c r="N152" s="79"/>
    </row>
    <row r="153" spans="1:14" x14ac:dyDescent="0.25">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25">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25">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25">
      <c r="A156" s="250" t="s">
        <v>2276</v>
      </c>
      <c r="B156" s="83" t="s">
        <v>130</v>
      </c>
      <c r="C156" s="163">
        <f>SUM(C138:C155)</f>
        <v>69049.817477430115</v>
      </c>
      <c r="D156" s="163">
        <f>SUM(D138:D155)</f>
        <v>69049.817477430115</v>
      </c>
      <c r="E156" s="67"/>
      <c r="F156" s="159">
        <f>SUM(F138:F155)</f>
        <v>1</v>
      </c>
      <c r="G156" s="159">
        <f>SUM(G138:G155)</f>
        <v>1</v>
      </c>
      <c r="H156" s="48"/>
      <c r="L156" s="48"/>
      <c r="M156" s="48"/>
      <c r="N156" s="79"/>
    </row>
    <row r="157" spans="1:14" outlineLevel="1" x14ac:dyDescent="0.25">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25">
      <c r="A158" s="50" t="s">
        <v>243</v>
      </c>
      <c r="B158" s="78" t="s">
        <v>132</v>
      </c>
      <c r="C158" s="163"/>
      <c r="D158" s="163"/>
      <c r="E158" s="67"/>
      <c r="F158" s="174" t="str">
        <f t="shared" si="31"/>
        <v/>
      </c>
      <c r="G158" s="174" t="str">
        <f t="shared" si="32"/>
        <v/>
      </c>
      <c r="H158" s="48"/>
      <c r="L158" s="48"/>
      <c r="M158" s="48"/>
      <c r="N158" s="79"/>
    </row>
    <row r="159" spans="1:14" outlineLevel="1" x14ac:dyDescent="0.25">
      <c r="A159" s="250" t="s">
        <v>244</v>
      </c>
      <c r="B159" s="78" t="s">
        <v>132</v>
      </c>
      <c r="C159" s="163"/>
      <c r="D159" s="163"/>
      <c r="E159" s="67"/>
      <c r="F159" s="174" t="str">
        <f t="shared" si="31"/>
        <v/>
      </c>
      <c r="G159" s="174" t="str">
        <f t="shared" si="32"/>
        <v/>
      </c>
      <c r="H159" s="48"/>
      <c r="L159" s="48"/>
      <c r="M159" s="48"/>
      <c r="N159" s="79"/>
    </row>
    <row r="160" spans="1:14" outlineLevel="1" x14ac:dyDescent="0.25">
      <c r="A160" s="250" t="s">
        <v>245</v>
      </c>
      <c r="B160" s="78" t="s">
        <v>132</v>
      </c>
      <c r="C160" s="163"/>
      <c r="D160" s="163"/>
      <c r="E160" s="67"/>
      <c r="F160" s="174" t="str">
        <f t="shared" si="31"/>
        <v/>
      </c>
      <c r="G160" s="174" t="str">
        <f t="shared" si="32"/>
        <v/>
      </c>
      <c r="H160" s="48"/>
      <c r="L160" s="48"/>
      <c r="M160" s="48"/>
      <c r="N160" s="79"/>
    </row>
    <row r="161" spans="1:14" outlineLevel="1" x14ac:dyDescent="0.25">
      <c r="A161" s="250" t="s">
        <v>246</v>
      </c>
      <c r="B161" s="78" t="s">
        <v>132</v>
      </c>
      <c r="C161" s="163"/>
      <c r="D161" s="163"/>
      <c r="E161" s="67"/>
      <c r="F161" s="174" t="str">
        <f t="shared" si="31"/>
        <v/>
      </c>
      <c r="G161" s="174" t="str">
        <f t="shared" si="32"/>
        <v/>
      </c>
      <c r="H161" s="48"/>
      <c r="L161" s="48"/>
      <c r="M161" s="48"/>
      <c r="N161" s="79"/>
    </row>
    <row r="162" spans="1:14" outlineLevel="1" x14ac:dyDescent="0.25">
      <c r="A162" s="250" t="s">
        <v>247</v>
      </c>
      <c r="B162" s="78" t="s">
        <v>132</v>
      </c>
      <c r="C162" s="163"/>
      <c r="D162" s="163"/>
      <c r="E162" s="67"/>
      <c r="F162" s="174" t="str">
        <f t="shared" si="31"/>
        <v/>
      </c>
      <c r="G162" s="174" t="str">
        <f t="shared" si="32"/>
        <v/>
      </c>
      <c r="H162" s="48"/>
      <c r="L162" s="48"/>
      <c r="M162" s="48"/>
      <c r="N162" s="79"/>
    </row>
    <row r="163" spans="1:14" ht="15" customHeight="1" x14ac:dyDescent="0.25">
      <c r="A163" s="69"/>
      <c r="B163" s="70" t="s">
        <v>248</v>
      </c>
      <c r="C163" s="113" t="s">
        <v>190</v>
      </c>
      <c r="D163" s="113" t="s">
        <v>191</v>
      </c>
      <c r="E163" s="71"/>
      <c r="F163" s="113" t="s">
        <v>192</v>
      </c>
      <c r="G163" s="113" t="s">
        <v>193</v>
      </c>
      <c r="H163" s="48"/>
      <c r="L163" s="48"/>
      <c r="M163" s="48"/>
      <c r="N163" s="79"/>
    </row>
    <row r="164" spans="1:14" x14ac:dyDescent="0.25">
      <c r="A164" s="50" t="s">
        <v>250</v>
      </c>
      <c r="B164" s="48" t="s">
        <v>251</v>
      </c>
      <c r="C164" s="163">
        <v>21055.498641769911</v>
      </c>
      <c r="D164" s="163">
        <f>C164</f>
        <v>21055.498641769911</v>
      </c>
      <c r="E164" s="87"/>
      <c r="F164" s="174">
        <f>IF($C$167=0,"",IF(C164="[for completion]","",IF(C164="","",C164/$C$167)))</f>
        <v>0.30493199563709528</v>
      </c>
      <c r="G164" s="174">
        <f>IF($D$167=0,"",IF(D164="[for completion]","",IF(D164="","",D164/$D$167)))</f>
        <v>0.30493199563709528</v>
      </c>
      <c r="H164" s="48"/>
      <c r="L164" s="48"/>
      <c r="M164" s="48"/>
      <c r="N164" s="79"/>
    </row>
    <row r="165" spans="1:14" x14ac:dyDescent="0.25">
      <c r="A165" s="50" t="s">
        <v>252</v>
      </c>
      <c r="B165" s="48" t="s">
        <v>253</v>
      </c>
      <c r="C165" s="163">
        <v>45698.568045040076</v>
      </c>
      <c r="D165" s="220">
        <f t="shared" ref="D165:D166" si="33">C165</f>
        <v>45698.568045040076</v>
      </c>
      <c r="E165" s="87"/>
      <c r="F165" s="174">
        <f>IF($C$167=0,"",IF(C165="[for completion]","",IF(C165="","",C165/$C$167)))</f>
        <v>0.66182025839499659</v>
      </c>
      <c r="G165" s="174">
        <f>IF($D$167=0,"",IF(D165="[for completion]","",IF(D165="","",D165/$D$167)))</f>
        <v>0.66182025839499659</v>
      </c>
      <c r="H165" s="48"/>
      <c r="L165" s="48"/>
      <c r="M165" s="48"/>
      <c r="N165" s="79"/>
    </row>
    <row r="166" spans="1:14" x14ac:dyDescent="0.25">
      <c r="A166" s="50" t="s">
        <v>254</v>
      </c>
      <c r="B166" s="48" t="s">
        <v>128</v>
      </c>
      <c r="C166" s="163">
        <v>2295.7507906199999</v>
      </c>
      <c r="D166" s="220">
        <f t="shared" si="33"/>
        <v>2295.7507906199999</v>
      </c>
      <c r="E166" s="87"/>
      <c r="F166" s="174">
        <f>IF($C$167=0,"",IF(C166="[for completion]","",IF(C166="","",C166/$C$167)))</f>
        <v>3.3247745967907902E-2</v>
      </c>
      <c r="G166" s="174">
        <f>IF($D$167=0,"",IF(D166="[for completion]","",IF(D166="","",D166/$D$167)))</f>
        <v>3.3247745967907902E-2</v>
      </c>
      <c r="H166" s="48"/>
      <c r="L166" s="48"/>
      <c r="M166" s="48"/>
      <c r="N166" s="79"/>
    </row>
    <row r="167" spans="1:14" x14ac:dyDescent="0.25">
      <c r="A167" s="50" t="s">
        <v>255</v>
      </c>
      <c r="B167" s="88" t="s">
        <v>130</v>
      </c>
      <c r="C167" s="177">
        <f>SUM(C164:C166)</f>
        <v>69049.817477429999</v>
      </c>
      <c r="D167" s="177">
        <f>SUM(D164:D166)</f>
        <v>69049.817477429999</v>
      </c>
      <c r="E167" s="87"/>
      <c r="F167" s="176">
        <f>SUM(F164:F166)</f>
        <v>0.99999999999999978</v>
      </c>
      <c r="G167" s="176">
        <f>SUM(G164:G166)</f>
        <v>0.99999999999999978</v>
      </c>
      <c r="H167" s="48"/>
      <c r="L167" s="48"/>
      <c r="M167" s="48"/>
      <c r="N167" s="79"/>
    </row>
    <row r="168" spans="1:14" outlineLevel="1" x14ac:dyDescent="0.25">
      <c r="A168" s="50" t="s">
        <v>256</v>
      </c>
      <c r="B168" s="88"/>
      <c r="C168" s="177"/>
      <c r="D168" s="177"/>
      <c r="E168" s="87"/>
      <c r="F168" s="87"/>
      <c r="G168" s="46"/>
      <c r="H168" s="48"/>
      <c r="L168" s="48"/>
      <c r="M168" s="48"/>
      <c r="N168" s="79"/>
    </row>
    <row r="169" spans="1:14" outlineLevel="1" x14ac:dyDescent="0.25">
      <c r="A169" s="50" t="s">
        <v>257</v>
      </c>
      <c r="B169" s="88"/>
      <c r="C169" s="177"/>
      <c r="D169" s="177"/>
      <c r="E169" s="87"/>
      <c r="F169" s="87"/>
      <c r="G169" s="46"/>
      <c r="H169" s="48"/>
      <c r="L169" s="48"/>
      <c r="M169" s="48"/>
      <c r="N169" s="79"/>
    </row>
    <row r="170" spans="1:14" outlineLevel="1" x14ac:dyDescent="0.25">
      <c r="A170" s="50" t="s">
        <v>258</v>
      </c>
      <c r="B170" s="88"/>
      <c r="C170" s="177"/>
      <c r="D170" s="177"/>
      <c r="E170" s="87"/>
      <c r="F170" s="87"/>
      <c r="G170" s="46"/>
      <c r="H170" s="48"/>
      <c r="L170" s="48"/>
      <c r="M170" s="48"/>
      <c r="N170" s="79"/>
    </row>
    <row r="171" spans="1:14" outlineLevel="1" x14ac:dyDescent="0.25">
      <c r="A171" s="50" t="s">
        <v>259</v>
      </c>
      <c r="B171" s="88"/>
      <c r="C171" s="177"/>
      <c r="D171" s="177"/>
      <c r="E171" s="87"/>
      <c r="F171" s="87"/>
      <c r="G171" s="46"/>
      <c r="H171" s="48"/>
      <c r="L171" s="48"/>
      <c r="M171" s="48"/>
      <c r="N171" s="79"/>
    </row>
    <row r="172" spans="1:14" outlineLevel="1" x14ac:dyDescent="0.25">
      <c r="A172" s="50" t="s">
        <v>260</v>
      </c>
      <c r="B172" s="88"/>
      <c r="C172" s="177"/>
      <c r="D172" s="177"/>
      <c r="E172" s="87"/>
      <c r="F172" s="87"/>
      <c r="G172" s="46"/>
      <c r="H172" s="48"/>
      <c r="L172" s="48"/>
      <c r="M172" s="48"/>
      <c r="N172" s="79"/>
    </row>
    <row r="173" spans="1:14" ht="15" customHeight="1" x14ac:dyDescent="0.25">
      <c r="A173" s="69"/>
      <c r="B173" s="70" t="s">
        <v>261</v>
      </c>
      <c r="C173" s="69" t="s">
        <v>98</v>
      </c>
      <c r="D173" s="69"/>
      <c r="E173" s="71"/>
      <c r="F173" s="72" t="s">
        <v>262</v>
      </c>
      <c r="G173" s="72"/>
      <c r="H173" s="48"/>
      <c r="L173" s="48"/>
      <c r="M173" s="48"/>
      <c r="N173" s="79"/>
    </row>
    <row r="174" spans="1:14" ht="15" customHeight="1" x14ac:dyDescent="0.25">
      <c r="A174" s="50" t="s">
        <v>263</v>
      </c>
      <c r="B174" s="67" t="s">
        <v>264</v>
      </c>
      <c r="C174" s="163">
        <v>1146.5202309973163</v>
      </c>
      <c r="D174" s="64"/>
      <c r="E174" s="56"/>
      <c r="F174" s="174">
        <f>IF($C$179=0,"",IF(C174="[for completion]","",C174/$C$179))</f>
        <v>3.5117191405736166E-2</v>
      </c>
      <c r="G174" s="75"/>
      <c r="H174" s="48"/>
      <c r="L174" s="48"/>
      <c r="M174" s="48"/>
      <c r="N174" s="79"/>
    </row>
    <row r="175" spans="1:14" ht="30.75" customHeight="1" x14ac:dyDescent="0.25">
      <c r="A175" s="50" t="s">
        <v>9</v>
      </c>
      <c r="B175" s="67" t="s">
        <v>982</v>
      </c>
      <c r="C175" s="163">
        <v>3194.2464727914444</v>
      </c>
      <c r="E175" s="77"/>
      <c r="F175" s="174">
        <f>IF($C$179=0,"",IF(C175="[for completion]","",C175/$C$179))</f>
        <v>9.7837754406252031E-2</v>
      </c>
      <c r="G175" s="75"/>
      <c r="H175" s="48"/>
      <c r="L175" s="48"/>
      <c r="M175" s="48"/>
      <c r="N175" s="79"/>
    </row>
    <row r="176" spans="1:14" x14ac:dyDescent="0.25">
      <c r="A176" s="50" t="s">
        <v>265</v>
      </c>
      <c r="B176" s="67" t="s">
        <v>266</v>
      </c>
      <c r="C176" s="163">
        <v>1358.575186304545</v>
      </c>
      <c r="E176" s="77"/>
      <c r="F176" s="174"/>
      <c r="G176" s="75"/>
      <c r="H176" s="48"/>
      <c r="L176" s="48"/>
      <c r="M176" s="48"/>
      <c r="N176" s="79"/>
    </row>
    <row r="177" spans="1:14" x14ac:dyDescent="0.25">
      <c r="A177" s="50" t="s">
        <v>267</v>
      </c>
      <c r="B177" s="67" t="s">
        <v>268</v>
      </c>
      <c r="C177" s="163">
        <v>26949.061501586802</v>
      </c>
      <c r="E177" s="77"/>
      <c r="F177" s="174">
        <f t="shared" ref="F177:F187" si="34">IF($C$179=0,"",IF(C177="[for completion]","",C177/$C$179))</f>
        <v>0.82543275327375776</v>
      </c>
      <c r="G177" s="75"/>
      <c r="H177" s="48"/>
      <c r="L177" s="48"/>
      <c r="M177" s="48"/>
      <c r="N177" s="79"/>
    </row>
    <row r="178" spans="1:14" x14ac:dyDescent="0.25">
      <c r="A178" s="50" t="s">
        <v>269</v>
      </c>
      <c r="B178" s="67" t="s">
        <v>128</v>
      </c>
      <c r="C178" s="163">
        <v>0</v>
      </c>
      <c r="E178" s="77"/>
      <c r="F178" s="174">
        <f t="shared" si="34"/>
        <v>0</v>
      </c>
      <c r="G178" s="75"/>
      <c r="H178" s="48"/>
      <c r="L178" s="48"/>
      <c r="M178" s="48"/>
      <c r="N178" s="79"/>
    </row>
    <row r="179" spans="1:14" x14ac:dyDescent="0.25">
      <c r="A179" s="50" t="s">
        <v>10</v>
      </c>
      <c r="B179" s="83" t="s">
        <v>130</v>
      </c>
      <c r="C179" s="165">
        <f>SUM(C174:C178)</f>
        <v>32648.403391680109</v>
      </c>
      <c r="E179" s="77"/>
      <c r="F179" s="175">
        <f>SUM(F174:F178)</f>
        <v>0.95838769908574595</v>
      </c>
      <c r="G179" s="75"/>
      <c r="H179" s="48"/>
      <c r="L179" s="48"/>
      <c r="M179" s="48"/>
      <c r="N179" s="79"/>
    </row>
    <row r="180" spans="1:14" outlineLevel="1" x14ac:dyDescent="0.25">
      <c r="A180" s="50" t="s">
        <v>270</v>
      </c>
      <c r="B180" s="89" t="s">
        <v>271</v>
      </c>
      <c r="C180" s="163"/>
      <c r="E180" s="77"/>
      <c r="F180" s="174">
        <f t="shared" si="34"/>
        <v>0</v>
      </c>
      <c r="G180" s="75"/>
      <c r="H180" s="48"/>
      <c r="L180" s="48"/>
      <c r="M180" s="48"/>
      <c r="N180" s="79"/>
    </row>
    <row r="181" spans="1:14" s="89" customFormat="1" ht="30" outlineLevel="1" x14ac:dyDescent="0.25">
      <c r="A181" s="50" t="s">
        <v>272</v>
      </c>
      <c r="B181" s="89" t="s">
        <v>273</v>
      </c>
      <c r="C181" s="178"/>
      <c r="F181" s="174">
        <f t="shared" si="34"/>
        <v>0</v>
      </c>
    </row>
    <row r="182" spans="1:14" ht="30" outlineLevel="1" x14ac:dyDescent="0.25">
      <c r="A182" s="50" t="s">
        <v>274</v>
      </c>
      <c r="B182" s="89" t="s">
        <v>275</v>
      </c>
      <c r="C182" s="163"/>
      <c r="E182" s="77"/>
      <c r="F182" s="174">
        <f t="shared" si="34"/>
        <v>0</v>
      </c>
      <c r="G182" s="75"/>
      <c r="H182" s="48"/>
      <c r="L182" s="48"/>
      <c r="M182" s="48"/>
      <c r="N182" s="79"/>
    </row>
    <row r="183" spans="1:14" outlineLevel="1" x14ac:dyDescent="0.25">
      <c r="A183" s="50" t="s">
        <v>276</v>
      </c>
      <c r="B183" s="89" t="s">
        <v>277</v>
      </c>
      <c r="C183" s="163"/>
      <c r="E183" s="77"/>
      <c r="F183" s="174">
        <f t="shared" si="34"/>
        <v>0</v>
      </c>
      <c r="G183" s="75"/>
      <c r="H183" s="48"/>
      <c r="L183" s="48"/>
      <c r="M183" s="48"/>
      <c r="N183" s="79"/>
    </row>
    <row r="184" spans="1:14" s="89" customFormat="1" ht="30" outlineLevel="1" x14ac:dyDescent="0.25">
      <c r="A184" s="50" t="s">
        <v>278</v>
      </c>
      <c r="B184" s="89" t="s">
        <v>279</v>
      </c>
      <c r="C184" s="178"/>
      <c r="F184" s="174">
        <f t="shared" si="34"/>
        <v>0</v>
      </c>
    </row>
    <row r="185" spans="1:14" ht="30" outlineLevel="1" x14ac:dyDescent="0.25">
      <c r="A185" s="50" t="s">
        <v>280</v>
      </c>
      <c r="B185" s="89" t="s">
        <v>281</v>
      </c>
      <c r="C185" s="163"/>
      <c r="E185" s="77"/>
      <c r="F185" s="174">
        <f t="shared" si="34"/>
        <v>0</v>
      </c>
      <c r="G185" s="75"/>
      <c r="H185" s="48"/>
      <c r="L185" s="48"/>
      <c r="M185" s="48"/>
      <c r="N185" s="79"/>
    </row>
    <row r="186" spans="1:14" outlineLevel="1" x14ac:dyDescent="0.25">
      <c r="A186" s="50" t="s">
        <v>282</v>
      </c>
      <c r="B186" s="89" t="s">
        <v>283</v>
      </c>
      <c r="C186" s="163"/>
      <c r="E186" s="77"/>
      <c r="F186" s="174">
        <f t="shared" si="34"/>
        <v>0</v>
      </c>
      <c r="G186" s="75"/>
      <c r="H186" s="48"/>
      <c r="L186" s="48"/>
      <c r="M186" s="48"/>
      <c r="N186" s="79"/>
    </row>
    <row r="187" spans="1:14" outlineLevel="1" x14ac:dyDescent="0.25">
      <c r="A187" s="50" t="s">
        <v>284</v>
      </c>
      <c r="B187" s="89" t="s">
        <v>285</v>
      </c>
      <c r="C187" s="163"/>
      <c r="E187" s="77"/>
      <c r="F187" s="174">
        <f t="shared" si="34"/>
        <v>0</v>
      </c>
      <c r="G187" s="75"/>
      <c r="H187" s="48"/>
      <c r="L187" s="48"/>
      <c r="M187" s="48"/>
      <c r="N187" s="79"/>
    </row>
    <row r="188" spans="1:14" outlineLevel="1" x14ac:dyDescent="0.25">
      <c r="A188" s="50" t="s">
        <v>286</v>
      </c>
      <c r="B188" s="89"/>
      <c r="E188" s="77"/>
      <c r="F188" s="75"/>
      <c r="G188" s="75"/>
      <c r="H188" s="48"/>
      <c r="L188" s="48"/>
      <c r="M188" s="48"/>
      <c r="N188" s="79"/>
    </row>
    <row r="189" spans="1:14" outlineLevel="1" x14ac:dyDescent="0.25">
      <c r="A189" s="50" t="s">
        <v>287</v>
      </c>
      <c r="B189" s="89"/>
      <c r="E189" s="77"/>
      <c r="F189" s="75"/>
      <c r="G189" s="75"/>
      <c r="H189" s="48"/>
      <c r="L189" s="48"/>
      <c r="M189" s="48"/>
      <c r="N189" s="79"/>
    </row>
    <row r="190" spans="1:14" outlineLevel="1" x14ac:dyDescent="0.25">
      <c r="A190" s="50" t="s">
        <v>288</v>
      </c>
      <c r="B190" s="89"/>
      <c r="E190" s="77"/>
      <c r="F190" s="75"/>
      <c r="G190" s="75"/>
      <c r="H190" s="48"/>
      <c r="L190" s="48"/>
      <c r="M190" s="48"/>
      <c r="N190" s="79"/>
    </row>
    <row r="191" spans="1:14" outlineLevel="1" x14ac:dyDescent="0.25">
      <c r="A191" s="50" t="s">
        <v>289</v>
      </c>
      <c r="B191" s="78"/>
      <c r="E191" s="77"/>
      <c r="F191" s="75"/>
      <c r="G191" s="75"/>
      <c r="H191" s="48"/>
      <c r="L191" s="48"/>
      <c r="M191" s="48"/>
      <c r="N191" s="79"/>
    </row>
    <row r="192" spans="1:14" ht="15" customHeight="1" x14ac:dyDescent="0.25">
      <c r="A192" s="69"/>
      <c r="B192" s="70" t="s">
        <v>290</v>
      </c>
      <c r="C192" s="69" t="s">
        <v>98</v>
      </c>
      <c r="D192" s="69"/>
      <c r="E192" s="71"/>
      <c r="F192" s="72" t="s">
        <v>262</v>
      </c>
      <c r="G192" s="72"/>
      <c r="H192" s="48"/>
      <c r="L192" s="48"/>
      <c r="M192" s="48"/>
      <c r="N192" s="79"/>
    </row>
    <row r="193" spans="1:14" x14ac:dyDescent="0.25">
      <c r="A193" s="50" t="s">
        <v>291</v>
      </c>
      <c r="B193" s="67" t="s">
        <v>292</v>
      </c>
      <c r="C193" s="163">
        <v>23024.892473182794</v>
      </c>
      <c r="E193" s="74"/>
      <c r="F193" s="174">
        <f t="shared" ref="F193:F206" si="35">IF($C$208=0,"",IF(C193="[for completion]","",C193/$C$208))</f>
        <v>0.70523793145273073</v>
      </c>
      <c r="G193" s="75"/>
      <c r="H193" s="48"/>
      <c r="L193" s="48"/>
      <c r="M193" s="48"/>
      <c r="N193" s="79"/>
    </row>
    <row r="194" spans="1:14" x14ac:dyDescent="0.25">
      <c r="A194" s="50" t="s">
        <v>293</v>
      </c>
      <c r="B194" s="67" t="s">
        <v>294</v>
      </c>
      <c r="C194" s="163">
        <v>9093.5558114979613</v>
      </c>
      <c r="E194" s="77"/>
      <c r="F194" s="174">
        <f t="shared" si="35"/>
        <v>0.27852987793624545</v>
      </c>
      <c r="G194" s="77"/>
      <c r="H194" s="48"/>
      <c r="L194" s="48"/>
      <c r="M194" s="48"/>
      <c r="N194" s="79"/>
    </row>
    <row r="195" spans="1:14" x14ac:dyDescent="0.25">
      <c r="A195" s="50" t="s">
        <v>295</v>
      </c>
      <c r="B195" s="67" t="s">
        <v>296</v>
      </c>
      <c r="C195" s="163">
        <v>388.98260392479801</v>
      </c>
      <c r="E195" s="77"/>
      <c r="F195" s="174">
        <f t="shared" si="35"/>
        <v>1.19142917728076E-2</v>
      </c>
      <c r="G195" s="77"/>
      <c r="H195" s="48"/>
      <c r="L195" s="48"/>
      <c r="M195" s="48"/>
      <c r="N195" s="79"/>
    </row>
    <row r="196" spans="1:14" x14ac:dyDescent="0.25">
      <c r="A196" s="50" t="s">
        <v>297</v>
      </c>
      <c r="B196" s="67" t="s">
        <v>298</v>
      </c>
      <c r="C196" s="163">
        <v>140.97250307455499</v>
      </c>
      <c r="E196" s="77"/>
      <c r="F196" s="174">
        <f t="shared" si="35"/>
        <v>4.3178988382163719E-3</v>
      </c>
      <c r="G196" s="77"/>
      <c r="H196" s="48"/>
      <c r="L196" s="48"/>
      <c r="M196" s="48"/>
      <c r="N196" s="79"/>
    </row>
    <row r="197" spans="1:14" x14ac:dyDescent="0.25">
      <c r="A197" s="50" t="s">
        <v>299</v>
      </c>
      <c r="B197" s="67" t="s">
        <v>300</v>
      </c>
      <c r="C197" s="163"/>
      <c r="E197" s="77"/>
      <c r="F197" s="174">
        <f t="shared" si="35"/>
        <v>0</v>
      </c>
      <c r="G197" s="77"/>
      <c r="H197" s="48"/>
      <c r="L197" s="48"/>
      <c r="M197" s="48"/>
      <c r="N197" s="79"/>
    </row>
    <row r="198" spans="1:14" x14ac:dyDescent="0.25">
      <c r="A198" s="50" t="s">
        <v>301</v>
      </c>
      <c r="B198" s="67" t="s">
        <v>302</v>
      </c>
      <c r="C198" s="163"/>
      <c r="E198" s="77"/>
      <c r="F198" s="174">
        <f t="shared" si="35"/>
        <v>0</v>
      </c>
      <c r="G198" s="77"/>
      <c r="H198" s="48"/>
      <c r="L198" s="48"/>
      <c r="M198" s="48"/>
      <c r="N198" s="79"/>
    </row>
    <row r="199" spans="1:14" x14ac:dyDescent="0.25">
      <c r="A199" s="50" t="s">
        <v>303</v>
      </c>
      <c r="B199" s="67" t="s">
        <v>304</v>
      </c>
      <c r="C199" s="163"/>
      <c r="E199" s="77"/>
      <c r="F199" s="174">
        <f t="shared" si="35"/>
        <v>0</v>
      </c>
      <c r="G199" s="77"/>
      <c r="H199" s="48"/>
      <c r="L199" s="48"/>
      <c r="M199" s="48"/>
      <c r="N199" s="79"/>
    </row>
    <row r="200" spans="1:14" x14ac:dyDescent="0.25">
      <c r="A200" s="50" t="s">
        <v>305</v>
      </c>
      <c r="B200" s="67" t="s">
        <v>12</v>
      </c>
      <c r="C200" s="163"/>
      <c r="E200" s="77"/>
      <c r="F200" s="174">
        <f t="shared" si="35"/>
        <v>0</v>
      </c>
      <c r="G200" s="77"/>
      <c r="H200" s="48"/>
      <c r="L200" s="48"/>
      <c r="M200" s="48"/>
      <c r="N200" s="79"/>
    </row>
    <row r="201" spans="1:14" x14ac:dyDescent="0.25">
      <c r="A201" s="50" t="s">
        <v>306</v>
      </c>
      <c r="B201" s="67" t="s">
        <v>307</v>
      </c>
      <c r="C201" s="163"/>
      <c r="E201" s="77"/>
      <c r="F201" s="174">
        <f t="shared" si="35"/>
        <v>0</v>
      </c>
      <c r="G201" s="77"/>
      <c r="H201" s="48"/>
      <c r="L201" s="48"/>
      <c r="M201" s="48"/>
      <c r="N201" s="79"/>
    </row>
    <row r="202" spans="1:14" x14ac:dyDescent="0.25">
      <c r="A202" s="50" t="s">
        <v>308</v>
      </c>
      <c r="B202" s="67" t="s">
        <v>309</v>
      </c>
      <c r="C202" s="163"/>
      <c r="E202" s="77"/>
      <c r="F202" s="174">
        <f t="shared" si="35"/>
        <v>0</v>
      </c>
      <c r="G202" s="77"/>
      <c r="H202" s="48"/>
      <c r="L202" s="48"/>
      <c r="M202" s="48"/>
      <c r="N202" s="79"/>
    </row>
    <row r="203" spans="1:14" x14ac:dyDescent="0.25">
      <c r="A203" s="50" t="s">
        <v>310</v>
      </c>
      <c r="B203" s="67" t="s">
        <v>311</v>
      </c>
      <c r="C203" s="163"/>
      <c r="E203" s="77"/>
      <c r="F203" s="174">
        <f t="shared" si="35"/>
        <v>0</v>
      </c>
      <c r="G203" s="77"/>
      <c r="H203" s="48"/>
      <c r="L203" s="48"/>
      <c r="M203" s="48"/>
      <c r="N203" s="79"/>
    </row>
    <row r="204" spans="1:14" x14ac:dyDescent="0.25">
      <c r="A204" s="50" t="s">
        <v>312</v>
      </c>
      <c r="B204" s="67" t="s">
        <v>313</v>
      </c>
      <c r="C204" s="163"/>
      <c r="E204" s="77"/>
      <c r="F204" s="174">
        <f t="shared" si="35"/>
        <v>0</v>
      </c>
      <c r="G204" s="77"/>
      <c r="H204" s="48"/>
      <c r="L204" s="48"/>
      <c r="M204" s="48"/>
      <c r="N204" s="79"/>
    </row>
    <row r="205" spans="1:14" x14ac:dyDescent="0.25">
      <c r="A205" s="50" t="s">
        <v>314</v>
      </c>
      <c r="B205" s="67" t="s">
        <v>315</v>
      </c>
      <c r="C205" s="163"/>
      <c r="E205" s="77"/>
      <c r="F205" s="174">
        <f t="shared" si="35"/>
        <v>0</v>
      </c>
      <c r="G205" s="77"/>
      <c r="H205" s="48"/>
      <c r="L205" s="48"/>
      <c r="M205" s="48"/>
      <c r="N205" s="79"/>
    </row>
    <row r="206" spans="1:14" x14ac:dyDescent="0.25">
      <c r="A206" s="50" t="s">
        <v>316</v>
      </c>
      <c r="B206" s="67" t="s">
        <v>128</v>
      </c>
      <c r="C206" s="163"/>
      <c r="E206" s="77"/>
      <c r="F206" s="174">
        <f t="shared" si="35"/>
        <v>0</v>
      </c>
      <c r="G206" s="77"/>
      <c r="H206" s="48"/>
      <c r="L206" s="48"/>
      <c r="M206" s="48"/>
      <c r="N206" s="79"/>
    </row>
    <row r="207" spans="1:14" x14ac:dyDescent="0.25">
      <c r="A207" s="50" t="s">
        <v>317</v>
      </c>
      <c r="B207" s="76" t="s">
        <v>318</v>
      </c>
      <c r="C207" s="163"/>
      <c r="E207" s="77"/>
      <c r="F207" s="174"/>
      <c r="G207" s="77"/>
      <c r="H207" s="48"/>
      <c r="L207" s="48"/>
      <c r="M207" s="48"/>
      <c r="N207" s="79"/>
    </row>
    <row r="208" spans="1:14" x14ac:dyDescent="0.25">
      <c r="A208" s="50" t="s">
        <v>319</v>
      </c>
      <c r="B208" s="83" t="s">
        <v>130</v>
      </c>
      <c r="C208" s="165">
        <f>SUM(C193:C206)</f>
        <v>32648.403391680105</v>
      </c>
      <c r="D208" s="67"/>
      <c r="E208" s="77"/>
      <c r="F208" s="175">
        <f>SUM(F193:F206)</f>
        <v>1</v>
      </c>
      <c r="G208" s="77"/>
      <c r="H208" s="48"/>
      <c r="L208" s="48"/>
      <c r="M208" s="48"/>
      <c r="N208" s="79"/>
    </row>
    <row r="209" spans="1:14" outlineLevel="1" x14ac:dyDescent="0.25">
      <c r="A209" s="50" t="s">
        <v>320</v>
      </c>
      <c r="B209" s="78" t="s">
        <v>132</v>
      </c>
      <c r="C209" s="163"/>
      <c r="E209" s="77"/>
      <c r="F209" s="174">
        <f>IF($C$208=0,"",IF(C209="[for completion]","",C209/$C$208))</f>
        <v>0</v>
      </c>
      <c r="G209" s="77"/>
      <c r="H209" s="48"/>
      <c r="L209" s="48"/>
      <c r="M209" s="48"/>
      <c r="N209" s="79"/>
    </row>
    <row r="210" spans="1:14" outlineLevel="1" x14ac:dyDescent="0.25">
      <c r="A210" s="50" t="s">
        <v>321</v>
      </c>
      <c r="B210" s="78" t="s">
        <v>132</v>
      </c>
      <c r="C210" s="163"/>
      <c r="E210" s="77"/>
      <c r="F210" s="174">
        <f t="shared" ref="F210:F215" si="36">IF($C$208=0,"",IF(C210="[for completion]","",C210/$C$208))</f>
        <v>0</v>
      </c>
      <c r="G210" s="77"/>
      <c r="H210" s="48"/>
      <c r="L210" s="48"/>
      <c r="M210" s="48"/>
      <c r="N210" s="79"/>
    </row>
    <row r="211" spans="1:14" outlineLevel="1" x14ac:dyDescent="0.25">
      <c r="A211" s="50" t="s">
        <v>322</v>
      </c>
      <c r="B211" s="78" t="s">
        <v>132</v>
      </c>
      <c r="C211" s="163"/>
      <c r="E211" s="77"/>
      <c r="F211" s="174">
        <f t="shared" si="36"/>
        <v>0</v>
      </c>
      <c r="G211" s="77"/>
      <c r="H211" s="48"/>
      <c r="L211" s="48"/>
      <c r="M211" s="48"/>
      <c r="N211" s="79"/>
    </row>
    <row r="212" spans="1:14" outlineLevel="1" x14ac:dyDescent="0.25">
      <c r="A212" s="50" t="s">
        <v>323</v>
      </c>
      <c r="B212" s="78" t="s">
        <v>132</v>
      </c>
      <c r="C212" s="163"/>
      <c r="E212" s="77"/>
      <c r="F212" s="174">
        <f t="shared" si="36"/>
        <v>0</v>
      </c>
      <c r="G212" s="77"/>
      <c r="H212" s="48"/>
      <c r="L212" s="48"/>
      <c r="M212" s="48"/>
      <c r="N212" s="79"/>
    </row>
    <row r="213" spans="1:14" outlineLevel="1" x14ac:dyDescent="0.25">
      <c r="A213" s="50" t="s">
        <v>324</v>
      </c>
      <c r="B213" s="78" t="s">
        <v>132</v>
      </c>
      <c r="C213" s="163"/>
      <c r="E213" s="77"/>
      <c r="F213" s="174">
        <f t="shared" si="36"/>
        <v>0</v>
      </c>
      <c r="G213" s="77"/>
      <c r="H213" s="48"/>
      <c r="L213" s="48"/>
      <c r="M213" s="48"/>
      <c r="N213" s="79"/>
    </row>
    <row r="214" spans="1:14" outlineLevel="1" x14ac:dyDescent="0.25">
      <c r="A214" s="50" t="s">
        <v>325</v>
      </c>
      <c r="B214" s="78" t="s">
        <v>132</v>
      </c>
      <c r="C214" s="163"/>
      <c r="E214" s="77"/>
      <c r="F214" s="174">
        <f t="shared" si="36"/>
        <v>0</v>
      </c>
      <c r="G214" s="77"/>
      <c r="H214" s="48"/>
      <c r="L214" s="48"/>
      <c r="M214" s="48"/>
      <c r="N214" s="79"/>
    </row>
    <row r="215" spans="1:14" outlineLevel="1" x14ac:dyDescent="0.25">
      <c r="A215" s="50" t="s">
        <v>326</v>
      </c>
      <c r="B215" s="78" t="s">
        <v>132</v>
      </c>
      <c r="C215" s="163"/>
      <c r="E215" s="77"/>
      <c r="F215" s="174">
        <f t="shared" si="36"/>
        <v>0</v>
      </c>
      <c r="G215" s="77"/>
      <c r="H215" s="48"/>
      <c r="L215" s="48"/>
      <c r="M215" s="48"/>
      <c r="N215" s="79"/>
    </row>
    <row r="216" spans="1:14" ht="15" customHeight="1" x14ac:dyDescent="0.25">
      <c r="A216" s="69"/>
      <c r="B216" s="70" t="s">
        <v>327</v>
      </c>
      <c r="C216" s="69" t="s">
        <v>98</v>
      </c>
      <c r="D216" s="69"/>
      <c r="E216" s="71"/>
      <c r="F216" s="72" t="s">
        <v>118</v>
      </c>
      <c r="G216" s="72" t="s">
        <v>249</v>
      </c>
      <c r="H216" s="48"/>
      <c r="L216" s="48"/>
      <c r="M216" s="48"/>
      <c r="N216" s="79"/>
    </row>
    <row r="217" spans="1:14" x14ac:dyDescent="0.25">
      <c r="A217" s="50" t="s">
        <v>328</v>
      </c>
      <c r="B217" s="46" t="s">
        <v>329</v>
      </c>
      <c r="C217" s="163">
        <v>0</v>
      </c>
      <c r="E217" s="87"/>
      <c r="F217" s="174">
        <f>IF($C$38=0,"",IF(C217="[for completion]","",IF(C217="","",C217/$C$38)))</f>
        <v>0</v>
      </c>
      <c r="G217" s="174">
        <f>IF($C$39=0,"",IF(C217="[for completion]","",IF(C217="","",C217/$C$39)))</f>
        <v>0</v>
      </c>
      <c r="H217" s="48"/>
      <c r="L217" s="48"/>
      <c r="M217" s="48"/>
      <c r="N217" s="79"/>
    </row>
    <row r="218" spans="1:14" x14ac:dyDescent="0.25">
      <c r="A218" s="50" t="s">
        <v>330</v>
      </c>
      <c r="B218" s="46" t="s">
        <v>331</v>
      </c>
      <c r="C218" s="163">
        <f>C208</f>
        <v>32648.403391680105</v>
      </c>
      <c r="E218" s="87"/>
      <c r="F218" s="174">
        <f>IF($C$38=0,"",IF(C218="[for completion]","",IF(C218="","",C218/$C$38)))</f>
        <v>0.32103219813156753</v>
      </c>
      <c r="G218" s="174">
        <f>IF($C$39=0,"",IF(C218="[for completion]","",IF(C218="","",C218/$C$39)))</f>
        <v>0.4728238912775069</v>
      </c>
      <c r="H218" s="48"/>
      <c r="L218" s="48"/>
      <c r="M218" s="48"/>
      <c r="N218" s="79"/>
    </row>
    <row r="219" spans="1:14" x14ac:dyDescent="0.25">
      <c r="A219" s="50" t="s">
        <v>332</v>
      </c>
      <c r="B219" s="46" t="s">
        <v>128</v>
      </c>
      <c r="C219" s="163">
        <v>0</v>
      </c>
      <c r="E219" s="87"/>
      <c r="F219" s="174">
        <f>IF($C$38=0,"",IF(C219="[for completion]","",IF(C219="","",C219/$C$38)))</f>
        <v>0</v>
      </c>
      <c r="G219" s="174">
        <f>IF($C$39=0,"",IF(C219="[for completion]","",IF(C219="","",C219/$C$39)))</f>
        <v>0</v>
      </c>
      <c r="H219" s="48"/>
      <c r="L219" s="48"/>
      <c r="M219" s="48"/>
      <c r="N219" s="79"/>
    </row>
    <row r="220" spans="1:14" x14ac:dyDescent="0.25">
      <c r="A220" s="50" t="s">
        <v>333</v>
      </c>
      <c r="B220" s="83" t="s">
        <v>130</v>
      </c>
      <c r="C220" s="163">
        <f>SUM(C217:C219)</f>
        <v>32648.403391680105</v>
      </c>
      <c r="E220" s="87"/>
      <c r="F220" s="159">
        <f>SUM(F217:F219)</f>
        <v>0.32103219813156753</v>
      </c>
      <c r="G220" s="159">
        <f>SUM(G217:G219)</f>
        <v>0.4728238912775069</v>
      </c>
      <c r="H220" s="48"/>
      <c r="L220" s="48"/>
      <c r="M220" s="48"/>
      <c r="N220" s="79"/>
    </row>
    <row r="221" spans="1:14" outlineLevel="1" x14ac:dyDescent="0.25">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25">
      <c r="A222" s="50" t="s">
        <v>335</v>
      </c>
      <c r="B222" s="78" t="s">
        <v>132</v>
      </c>
      <c r="C222" s="163"/>
      <c r="E222" s="87"/>
      <c r="F222" s="174" t="str">
        <f t="shared" si="37"/>
        <v/>
      </c>
      <c r="G222" s="174" t="str">
        <f t="shared" si="38"/>
        <v/>
      </c>
      <c r="H222" s="48"/>
      <c r="L222" s="48"/>
      <c r="M222" s="48"/>
      <c r="N222" s="79"/>
    </row>
    <row r="223" spans="1:14" outlineLevel="1" x14ac:dyDescent="0.25">
      <c r="A223" s="50" t="s">
        <v>336</v>
      </c>
      <c r="B223" s="78" t="s">
        <v>132</v>
      </c>
      <c r="C223" s="163"/>
      <c r="E223" s="87"/>
      <c r="F223" s="174" t="str">
        <f t="shared" si="37"/>
        <v/>
      </c>
      <c r="G223" s="174" t="str">
        <f t="shared" si="38"/>
        <v/>
      </c>
      <c r="H223" s="48"/>
      <c r="L223" s="48"/>
      <c r="M223" s="48"/>
      <c r="N223" s="79"/>
    </row>
    <row r="224" spans="1:14" outlineLevel="1" x14ac:dyDescent="0.25">
      <c r="A224" s="50" t="s">
        <v>337</v>
      </c>
      <c r="B224" s="78" t="s">
        <v>132</v>
      </c>
      <c r="C224" s="163"/>
      <c r="E224" s="87"/>
      <c r="F224" s="174" t="str">
        <f t="shared" si="37"/>
        <v/>
      </c>
      <c r="G224" s="174" t="str">
        <f t="shared" si="38"/>
        <v/>
      </c>
      <c r="H224" s="48"/>
      <c r="L224" s="48"/>
      <c r="M224" s="48"/>
      <c r="N224" s="79"/>
    </row>
    <row r="225" spans="1:14" outlineLevel="1" x14ac:dyDescent="0.25">
      <c r="A225" s="50" t="s">
        <v>338</v>
      </c>
      <c r="B225" s="78" t="s">
        <v>132</v>
      </c>
      <c r="C225" s="163"/>
      <c r="E225" s="87"/>
      <c r="F225" s="174" t="str">
        <f t="shared" si="37"/>
        <v/>
      </c>
      <c r="G225" s="174" t="str">
        <f t="shared" si="38"/>
        <v/>
      </c>
      <c r="H225" s="48"/>
      <c r="L225" s="48"/>
      <c r="M225" s="48"/>
    </row>
    <row r="226" spans="1:14" outlineLevel="1" x14ac:dyDescent="0.25">
      <c r="A226" s="50" t="s">
        <v>339</v>
      </c>
      <c r="B226" s="78" t="s">
        <v>132</v>
      </c>
      <c r="C226" s="163"/>
      <c r="E226" s="67"/>
      <c r="F226" s="174" t="str">
        <f t="shared" si="37"/>
        <v/>
      </c>
      <c r="G226" s="174" t="str">
        <f t="shared" si="38"/>
        <v/>
      </c>
      <c r="H226" s="48"/>
      <c r="L226" s="48"/>
      <c r="M226" s="48"/>
    </row>
    <row r="227" spans="1:14" outlineLevel="1" x14ac:dyDescent="0.25">
      <c r="A227" s="50" t="s">
        <v>340</v>
      </c>
      <c r="B227" s="78" t="s">
        <v>132</v>
      </c>
      <c r="C227" s="163"/>
      <c r="E227" s="87"/>
      <c r="F227" s="174" t="str">
        <f t="shared" si="37"/>
        <v/>
      </c>
      <c r="G227" s="174" t="str">
        <f t="shared" si="38"/>
        <v/>
      </c>
      <c r="H227" s="48"/>
      <c r="L227" s="48"/>
      <c r="M227" s="48"/>
    </row>
    <row r="228" spans="1:14" ht="15" customHeight="1" x14ac:dyDescent="0.25">
      <c r="A228" s="69"/>
      <c r="B228" s="70" t="s">
        <v>341</v>
      </c>
      <c r="C228" s="69"/>
      <c r="D228" s="69"/>
      <c r="E228" s="71"/>
      <c r="F228" s="72"/>
      <c r="G228" s="72"/>
      <c r="H228" s="48"/>
      <c r="L228" s="48"/>
      <c r="M228" s="48"/>
    </row>
    <row r="229" spans="1:14" x14ac:dyDescent="0.25">
      <c r="A229" s="50" t="s">
        <v>342</v>
      </c>
      <c r="B229" s="67" t="s">
        <v>343</v>
      </c>
      <c r="C229" s="374" t="s">
        <v>2763</v>
      </c>
      <c r="H229" s="48"/>
      <c r="L229" s="48"/>
      <c r="M229" s="48"/>
    </row>
    <row r="230" spans="1:14" ht="15" customHeight="1" x14ac:dyDescent="0.25">
      <c r="A230" s="69"/>
      <c r="B230" s="70" t="s">
        <v>344</v>
      </c>
      <c r="C230" s="69"/>
      <c r="D230" s="69"/>
      <c r="E230" s="71"/>
      <c r="F230" s="72"/>
      <c r="G230" s="72"/>
      <c r="H230" s="48"/>
      <c r="L230" s="48"/>
      <c r="M230" s="48"/>
    </row>
    <row r="231" spans="1:14" x14ac:dyDescent="0.25">
      <c r="A231" s="50" t="s">
        <v>11</v>
      </c>
      <c r="B231" s="50" t="s">
        <v>985</v>
      </c>
      <c r="C231" s="369">
        <v>0</v>
      </c>
      <c r="E231" s="67"/>
      <c r="H231" s="48"/>
      <c r="L231" s="48"/>
      <c r="M231" s="48"/>
    </row>
    <row r="232" spans="1:14" x14ac:dyDescent="0.25">
      <c r="A232" s="50" t="s">
        <v>345</v>
      </c>
      <c r="B232" s="90" t="s">
        <v>346</v>
      </c>
      <c r="C232" s="369">
        <v>0</v>
      </c>
      <c r="E232" s="67"/>
      <c r="H232" s="48"/>
      <c r="L232" s="48"/>
      <c r="M232" s="48"/>
    </row>
    <row r="233" spans="1:14" x14ac:dyDescent="0.25">
      <c r="A233" s="50" t="s">
        <v>347</v>
      </c>
      <c r="B233" s="90" t="s">
        <v>348</v>
      </c>
      <c r="C233" s="369">
        <v>0</v>
      </c>
      <c r="E233" s="67"/>
      <c r="H233" s="48"/>
      <c r="L233" s="48"/>
      <c r="M233" s="48"/>
    </row>
    <row r="234" spans="1:14" outlineLevel="1" x14ac:dyDescent="0.25">
      <c r="A234" s="50" t="s">
        <v>349</v>
      </c>
      <c r="B234" s="65" t="s">
        <v>350</v>
      </c>
      <c r="C234" s="165"/>
      <c r="D234" s="67"/>
      <c r="E234" s="67"/>
      <c r="H234" s="48"/>
      <c r="L234" s="48"/>
      <c r="M234" s="48"/>
    </row>
    <row r="235" spans="1:14" outlineLevel="1" x14ac:dyDescent="0.25">
      <c r="A235" s="50" t="s">
        <v>351</v>
      </c>
      <c r="B235" s="65" t="s">
        <v>352</v>
      </c>
      <c r="C235" s="165"/>
      <c r="D235" s="67"/>
      <c r="E235" s="67"/>
      <c r="H235" s="48"/>
      <c r="L235" s="48"/>
      <c r="M235" s="48"/>
    </row>
    <row r="236" spans="1:14" outlineLevel="1" x14ac:dyDescent="0.25">
      <c r="A236" s="50" t="s">
        <v>353</v>
      </c>
      <c r="B236" s="65" t="s">
        <v>354</v>
      </c>
      <c r="C236" s="236"/>
      <c r="D236" s="67"/>
      <c r="E236" s="67"/>
      <c r="H236" s="48"/>
      <c r="L236" s="48"/>
      <c r="M236" s="48"/>
    </row>
    <row r="237" spans="1:14" outlineLevel="1" x14ac:dyDescent="0.25">
      <c r="A237" s="50" t="s">
        <v>355</v>
      </c>
      <c r="C237" s="67"/>
      <c r="D237" s="67"/>
      <c r="E237" s="67"/>
      <c r="H237" s="48"/>
      <c r="L237" s="48"/>
      <c r="M237" s="48"/>
    </row>
    <row r="238" spans="1:14" outlineLevel="1" x14ac:dyDescent="0.25">
      <c r="A238" s="50" t="s">
        <v>356</v>
      </c>
      <c r="C238" s="67"/>
      <c r="D238" s="67"/>
      <c r="E238" s="67"/>
      <c r="H238" s="48"/>
      <c r="L238" s="48"/>
      <c r="M238" s="48"/>
    </row>
    <row r="239" spans="1:14" outlineLevel="1" x14ac:dyDescent="0.25">
      <c r="A239" s="69"/>
      <c r="B239" s="70" t="s">
        <v>1901</v>
      </c>
      <c r="C239" s="69"/>
      <c r="D239" s="69"/>
      <c r="E239" s="71"/>
      <c r="F239" s="72"/>
      <c r="G239" s="72"/>
      <c r="H239" s="48"/>
      <c r="K239" s="91"/>
      <c r="L239" s="91"/>
      <c r="M239" s="91"/>
      <c r="N239" s="91"/>
    </row>
    <row r="240" spans="1:14" ht="30" outlineLevel="1" x14ac:dyDescent="0.25">
      <c r="A240" s="50" t="s">
        <v>1191</v>
      </c>
      <c r="B240" s="50" t="s">
        <v>1826</v>
      </c>
      <c r="C240" s="365" t="s">
        <v>2367</v>
      </c>
      <c r="D240" s="233"/>
      <c r="E240"/>
      <c r="F240"/>
      <c r="G240"/>
      <c r="H240" s="48"/>
      <c r="K240" s="91"/>
      <c r="L240" s="91"/>
      <c r="M240" s="91"/>
      <c r="N240" s="91"/>
    </row>
    <row r="241" spans="1:14" ht="30" outlineLevel="1" x14ac:dyDescent="0.25">
      <c r="A241" s="50" t="s">
        <v>1194</v>
      </c>
      <c r="B241" s="50" t="s">
        <v>1868</v>
      </c>
      <c r="C241" s="373" t="s">
        <v>69</v>
      </c>
      <c r="D241" s="233"/>
      <c r="E241"/>
      <c r="F241"/>
      <c r="G241"/>
      <c r="H241" s="48"/>
      <c r="K241" s="91"/>
      <c r="L241" s="91"/>
      <c r="M241" s="91"/>
      <c r="N241" s="91"/>
    </row>
    <row r="242" spans="1:14" outlineLevel="1" x14ac:dyDescent="0.25">
      <c r="A242" s="50" t="s">
        <v>1824</v>
      </c>
      <c r="B242" s="50" t="s">
        <v>1196</v>
      </c>
      <c r="C242" s="373" t="s">
        <v>1197</v>
      </c>
      <c r="D242" s="233"/>
      <c r="E242"/>
      <c r="F242"/>
      <c r="G242"/>
      <c r="H242" s="48"/>
      <c r="K242" s="91"/>
      <c r="L242" s="91"/>
      <c r="M242" s="91"/>
      <c r="N242" s="91"/>
    </row>
    <row r="243" spans="1:14" ht="45" outlineLevel="1" x14ac:dyDescent="0.25">
      <c r="A243" s="250" t="s">
        <v>1825</v>
      </c>
      <c r="B243" s="50" t="s">
        <v>1192</v>
      </c>
      <c r="C243" s="365" t="s">
        <v>1193</v>
      </c>
      <c r="D243" s="233"/>
      <c r="E243"/>
      <c r="F243"/>
      <c r="G243"/>
      <c r="H243" s="48"/>
      <c r="K243" s="91"/>
      <c r="L243" s="91"/>
      <c r="M243" s="91"/>
      <c r="N243" s="91"/>
    </row>
    <row r="244" spans="1:14" outlineLevel="1" x14ac:dyDescent="0.25">
      <c r="A244" s="50" t="s">
        <v>1198</v>
      </c>
      <c r="D244" s="233"/>
      <c r="E244"/>
      <c r="F244"/>
      <c r="G244"/>
      <c r="H244" s="48"/>
      <c r="K244" s="91"/>
      <c r="L244" s="91"/>
      <c r="M244" s="91"/>
      <c r="N244" s="91"/>
    </row>
    <row r="245" spans="1:14" outlineLevel="1" x14ac:dyDescent="0.25">
      <c r="A245" s="250" t="s">
        <v>1199</v>
      </c>
      <c r="D245" s="233"/>
      <c r="E245"/>
      <c r="F245"/>
      <c r="G245"/>
      <c r="H245" s="48"/>
      <c r="K245" s="91"/>
      <c r="L245" s="91"/>
      <c r="M245" s="91"/>
      <c r="N245" s="91"/>
    </row>
    <row r="246" spans="1:14" outlineLevel="1" x14ac:dyDescent="0.25">
      <c r="A246" s="250" t="s">
        <v>1195</v>
      </c>
      <c r="D246" s="233"/>
      <c r="E246"/>
      <c r="F246"/>
      <c r="G246"/>
      <c r="H246" s="48"/>
      <c r="K246" s="91"/>
      <c r="L246" s="91"/>
      <c r="M246" s="91"/>
      <c r="N246" s="91"/>
    </row>
    <row r="247" spans="1:14" outlineLevel="1" x14ac:dyDescent="0.25">
      <c r="A247" s="250" t="s">
        <v>1200</v>
      </c>
      <c r="D247" s="233"/>
      <c r="E247"/>
      <c r="F247"/>
      <c r="G247"/>
      <c r="H247" s="48"/>
      <c r="K247" s="91"/>
      <c r="L247" s="91"/>
      <c r="M247" s="91"/>
      <c r="N247" s="91"/>
    </row>
    <row r="248" spans="1:14" outlineLevel="1" x14ac:dyDescent="0.25">
      <c r="A248" s="250" t="s">
        <v>1201</v>
      </c>
      <c r="D248" s="233"/>
      <c r="E248"/>
      <c r="F248"/>
      <c r="G248"/>
      <c r="H248" s="48"/>
      <c r="K248" s="91"/>
      <c r="L248" s="91"/>
      <c r="M248" s="91"/>
      <c r="N248" s="91"/>
    </row>
    <row r="249" spans="1:14" outlineLevel="1" x14ac:dyDescent="0.25">
      <c r="A249" s="250" t="s">
        <v>1202</v>
      </c>
      <c r="D249" s="233"/>
      <c r="E249"/>
      <c r="F249"/>
      <c r="G249"/>
      <c r="H249" s="48"/>
      <c r="K249" s="91"/>
      <c r="L249" s="91"/>
      <c r="M249" s="91"/>
      <c r="N249" s="91"/>
    </row>
    <row r="250" spans="1:14" outlineLevel="1" x14ac:dyDescent="0.25">
      <c r="A250" s="250" t="s">
        <v>1203</v>
      </c>
      <c r="D250" s="233"/>
      <c r="E250"/>
      <c r="F250"/>
      <c r="G250"/>
      <c r="H250" s="48"/>
      <c r="K250" s="91"/>
      <c r="L250" s="91"/>
      <c r="M250" s="91"/>
      <c r="N250" s="91"/>
    </row>
    <row r="251" spans="1:14" outlineLevel="1" x14ac:dyDescent="0.25">
      <c r="A251" s="250" t="s">
        <v>1204</v>
      </c>
      <c r="D251" s="233"/>
      <c r="E251"/>
      <c r="F251"/>
      <c r="G251"/>
      <c r="H251" s="48"/>
      <c r="K251" s="91"/>
      <c r="L251" s="91"/>
      <c r="M251" s="91"/>
      <c r="N251" s="91"/>
    </row>
    <row r="252" spans="1:14" outlineLevel="1" x14ac:dyDescent="0.25">
      <c r="A252" s="250" t="s">
        <v>1205</v>
      </c>
      <c r="D252" s="233"/>
      <c r="E252"/>
      <c r="F252"/>
      <c r="G252"/>
      <c r="H252" s="48"/>
      <c r="K252" s="91"/>
      <c r="L252" s="91"/>
      <c r="M252" s="91"/>
      <c r="N252" s="91"/>
    </row>
    <row r="253" spans="1:14" outlineLevel="1" x14ac:dyDescent="0.25">
      <c r="A253" s="250" t="s">
        <v>1206</v>
      </c>
      <c r="D253" s="233"/>
      <c r="E253"/>
      <c r="F253"/>
      <c r="G253"/>
      <c r="H253" s="48"/>
      <c r="K253" s="91"/>
      <c r="L253" s="91"/>
      <c r="M253" s="91"/>
      <c r="N253" s="91"/>
    </row>
    <row r="254" spans="1:14" outlineLevel="1" x14ac:dyDescent="0.25">
      <c r="A254" s="250" t="s">
        <v>1207</v>
      </c>
      <c r="D254" s="233"/>
      <c r="E254"/>
      <c r="F254"/>
      <c r="G254"/>
      <c r="H254" s="48"/>
      <c r="K254" s="91"/>
      <c r="L254" s="91"/>
      <c r="M254" s="91"/>
      <c r="N254" s="91"/>
    </row>
    <row r="255" spans="1:14" outlineLevel="1" x14ac:dyDescent="0.25">
      <c r="A255" s="250" t="s">
        <v>1208</v>
      </c>
      <c r="D255" s="233"/>
      <c r="E255"/>
      <c r="F255"/>
      <c r="G255"/>
      <c r="H255" s="48"/>
      <c r="K255" s="91"/>
      <c r="L255" s="91"/>
      <c r="M255" s="91"/>
      <c r="N255" s="91"/>
    </row>
    <row r="256" spans="1:14" outlineLevel="1" x14ac:dyDescent="0.25">
      <c r="A256" s="250" t="s">
        <v>1209</v>
      </c>
      <c r="D256" s="233"/>
      <c r="E256"/>
      <c r="F256"/>
      <c r="G256"/>
      <c r="H256" s="48"/>
      <c r="K256" s="91"/>
      <c r="L256" s="91"/>
      <c r="M256" s="91"/>
      <c r="N256" s="91"/>
    </row>
    <row r="257" spans="1:14" outlineLevel="1" x14ac:dyDescent="0.25">
      <c r="A257" s="250" t="s">
        <v>1210</v>
      </c>
      <c r="D257" s="233"/>
      <c r="E257"/>
      <c r="F257"/>
      <c r="G257"/>
      <c r="H257" s="48"/>
      <c r="K257" s="91"/>
      <c r="L257" s="91"/>
      <c r="M257" s="91"/>
      <c r="N257" s="91"/>
    </row>
    <row r="258" spans="1:14" outlineLevel="1" x14ac:dyDescent="0.25">
      <c r="A258" s="250" t="s">
        <v>1211</v>
      </c>
      <c r="D258" s="233"/>
      <c r="E258"/>
      <c r="F258"/>
      <c r="G258"/>
      <c r="H258" s="48"/>
      <c r="K258" s="91"/>
      <c r="L258" s="91"/>
      <c r="M258" s="91"/>
      <c r="N258" s="91"/>
    </row>
    <row r="259" spans="1:14" outlineLevel="1" x14ac:dyDescent="0.25">
      <c r="A259" s="250" t="s">
        <v>1212</v>
      </c>
      <c r="D259" s="233"/>
      <c r="E259"/>
      <c r="F259"/>
      <c r="G259"/>
      <c r="H259" s="48"/>
      <c r="K259" s="91"/>
      <c r="L259" s="91"/>
      <c r="M259" s="91"/>
      <c r="N259" s="91"/>
    </row>
    <row r="260" spans="1:14" outlineLevel="1" x14ac:dyDescent="0.25">
      <c r="A260" s="250" t="s">
        <v>1213</v>
      </c>
      <c r="D260" s="233"/>
      <c r="E260"/>
      <c r="F260"/>
      <c r="G260"/>
      <c r="H260" s="48"/>
      <c r="K260" s="91"/>
      <c r="L260" s="91"/>
      <c r="M260" s="91"/>
      <c r="N260" s="91"/>
    </row>
    <row r="261" spans="1:14" outlineLevel="1" x14ac:dyDescent="0.25">
      <c r="A261" s="250" t="s">
        <v>1214</v>
      </c>
      <c r="D261" s="233"/>
      <c r="E261"/>
      <c r="F261"/>
      <c r="G261"/>
      <c r="H261" s="48"/>
      <c r="K261" s="91"/>
      <c r="L261" s="91"/>
      <c r="M261" s="91"/>
      <c r="N261" s="91"/>
    </row>
    <row r="262" spans="1:14" outlineLevel="1" x14ac:dyDescent="0.25">
      <c r="A262" s="250" t="s">
        <v>1215</v>
      </c>
      <c r="D262" s="233"/>
      <c r="E262"/>
      <c r="F262"/>
      <c r="G262"/>
      <c r="H262" s="48"/>
      <c r="K262" s="91"/>
      <c r="L262" s="91"/>
      <c r="M262" s="91"/>
      <c r="N262" s="91"/>
    </row>
    <row r="263" spans="1:14" outlineLevel="1" x14ac:dyDescent="0.25">
      <c r="A263" s="250" t="s">
        <v>1216</v>
      </c>
      <c r="D263" s="233"/>
      <c r="E263"/>
      <c r="F263"/>
      <c r="G263"/>
      <c r="H263" s="48"/>
      <c r="K263" s="91"/>
      <c r="L263" s="91"/>
      <c r="M263" s="91"/>
      <c r="N263" s="91"/>
    </row>
    <row r="264" spans="1:14" outlineLevel="1" x14ac:dyDescent="0.25">
      <c r="A264" s="250" t="s">
        <v>1217</v>
      </c>
      <c r="D264" s="233"/>
      <c r="E264"/>
      <c r="F264"/>
      <c r="G264"/>
      <c r="H264" s="48"/>
      <c r="K264" s="91"/>
      <c r="L264" s="91"/>
      <c r="M264" s="91"/>
      <c r="N264" s="91"/>
    </row>
    <row r="265" spans="1:14" outlineLevel="1" x14ac:dyDescent="0.25">
      <c r="A265" s="250" t="s">
        <v>1218</v>
      </c>
      <c r="D265" s="233"/>
      <c r="E265"/>
      <c r="F265"/>
      <c r="G265"/>
      <c r="H265" s="48"/>
      <c r="K265" s="91"/>
      <c r="L265" s="91"/>
      <c r="M265" s="91"/>
      <c r="N265" s="91"/>
    </row>
    <row r="266" spans="1:14" outlineLevel="1" x14ac:dyDescent="0.25">
      <c r="A266" s="250" t="s">
        <v>1219</v>
      </c>
      <c r="D266" s="233"/>
      <c r="E266"/>
      <c r="F266"/>
      <c r="G266"/>
      <c r="H266" s="48"/>
      <c r="K266" s="91"/>
      <c r="L266" s="91"/>
      <c r="M266" s="91"/>
      <c r="N266" s="91"/>
    </row>
    <row r="267" spans="1:14" outlineLevel="1" x14ac:dyDescent="0.25">
      <c r="A267" s="250" t="s">
        <v>1220</v>
      </c>
      <c r="D267" s="233"/>
      <c r="E267"/>
      <c r="F267"/>
      <c r="G267"/>
      <c r="H267" s="48"/>
      <c r="K267" s="91"/>
      <c r="L267" s="91"/>
      <c r="M267" s="91"/>
      <c r="N267" s="91"/>
    </row>
    <row r="268" spans="1:14" outlineLevel="1" x14ac:dyDescent="0.25">
      <c r="A268" s="250" t="s">
        <v>1221</v>
      </c>
      <c r="D268" s="233"/>
      <c r="E268"/>
      <c r="F268"/>
      <c r="G268"/>
      <c r="H268" s="48"/>
      <c r="K268" s="91"/>
      <c r="L268" s="91"/>
      <c r="M268" s="91"/>
      <c r="N268" s="91"/>
    </row>
    <row r="269" spans="1:14" outlineLevel="1" x14ac:dyDescent="0.25">
      <c r="A269" s="250" t="s">
        <v>1222</v>
      </c>
      <c r="D269" s="233"/>
      <c r="E269"/>
      <c r="F269"/>
      <c r="G269"/>
      <c r="H269" s="48"/>
      <c r="K269" s="91"/>
      <c r="L269" s="91"/>
      <c r="M269" s="91"/>
      <c r="N269" s="91"/>
    </row>
    <row r="270" spans="1:14" outlineLevel="1" x14ac:dyDescent="0.25">
      <c r="A270" s="250" t="s">
        <v>1223</v>
      </c>
      <c r="D270" s="233"/>
      <c r="E270"/>
      <c r="F270"/>
      <c r="G270"/>
      <c r="H270" s="48"/>
      <c r="K270" s="91"/>
      <c r="L270" s="91"/>
      <c r="M270" s="91"/>
      <c r="N270" s="91"/>
    </row>
    <row r="271" spans="1:14" outlineLevel="1" x14ac:dyDescent="0.25">
      <c r="A271" s="250" t="s">
        <v>1224</v>
      </c>
      <c r="D271" s="233"/>
      <c r="E271"/>
      <c r="F271"/>
      <c r="G271"/>
      <c r="H271" s="48"/>
      <c r="K271" s="91"/>
      <c r="L271" s="91"/>
      <c r="M271" s="91"/>
      <c r="N271" s="91"/>
    </row>
    <row r="272" spans="1:14" outlineLevel="1" x14ac:dyDescent="0.25">
      <c r="A272" s="250" t="s">
        <v>1225</v>
      </c>
      <c r="D272" s="233"/>
      <c r="E272"/>
      <c r="F272"/>
      <c r="G272"/>
      <c r="H272" s="48"/>
      <c r="K272" s="91"/>
      <c r="L272" s="91"/>
      <c r="M272" s="91"/>
      <c r="N272" s="91"/>
    </row>
    <row r="273" spans="1:14" outlineLevel="1" x14ac:dyDescent="0.25">
      <c r="A273" s="250" t="s">
        <v>1226</v>
      </c>
      <c r="D273" s="233"/>
      <c r="E273"/>
      <c r="F273"/>
      <c r="G273"/>
      <c r="H273" s="48"/>
      <c r="K273" s="91"/>
      <c r="L273" s="91"/>
      <c r="M273" s="91"/>
      <c r="N273" s="91"/>
    </row>
    <row r="274" spans="1:14" outlineLevel="1" x14ac:dyDescent="0.25">
      <c r="A274" s="250" t="s">
        <v>1227</v>
      </c>
      <c r="D274" s="233"/>
      <c r="E274"/>
      <c r="F274"/>
      <c r="G274"/>
      <c r="H274" s="48"/>
      <c r="K274" s="91"/>
      <c r="L274" s="91"/>
      <c r="M274" s="91"/>
      <c r="N274" s="91"/>
    </row>
    <row r="275" spans="1:14" outlineLevel="1" x14ac:dyDescent="0.25">
      <c r="A275" s="250" t="s">
        <v>1228</v>
      </c>
      <c r="D275" s="233"/>
      <c r="E275"/>
      <c r="F275"/>
      <c r="G275"/>
      <c r="H275" s="48"/>
      <c r="K275" s="91"/>
      <c r="L275" s="91"/>
      <c r="M275" s="91"/>
      <c r="N275" s="91"/>
    </row>
    <row r="276" spans="1:14" outlineLevel="1" x14ac:dyDescent="0.25">
      <c r="A276" s="250" t="s">
        <v>1229</v>
      </c>
      <c r="D276" s="233"/>
      <c r="E276"/>
      <c r="F276"/>
      <c r="G276"/>
      <c r="H276" s="48"/>
      <c r="K276" s="91"/>
      <c r="L276" s="91"/>
      <c r="M276" s="91"/>
      <c r="N276" s="91"/>
    </row>
    <row r="277" spans="1:14" outlineLevel="1" x14ac:dyDescent="0.25">
      <c r="A277" s="250" t="s">
        <v>1230</v>
      </c>
      <c r="D277" s="233"/>
      <c r="E277"/>
      <c r="F277"/>
      <c r="G277"/>
      <c r="H277" s="48"/>
      <c r="K277" s="91"/>
      <c r="L277" s="91"/>
      <c r="M277" s="91"/>
      <c r="N277" s="91"/>
    </row>
    <row r="278" spans="1:14" outlineLevel="1" x14ac:dyDescent="0.25">
      <c r="A278" s="250" t="s">
        <v>1231</v>
      </c>
      <c r="D278" s="233"/>
      <c r="E278"/>
      <c r="F278"/>
      <c r="G278"/>
      <c r="H278" s="48"/>
      <c r="K278" s="91"/>
      <c r="L278" s="91"/>
      <c r="M278" s="91"/>
      <c r="N278" s="91"/>
    </row>
    <row r="279" spans="1:14" outlineLevel="1" x14ac:dyDescent="0.25">
      <c r="A279" s="250" t="s">
        <v>1232</v>
      </c>
      <c r="D279" s="233"/>
      <c r="E279"/>
      <c r="F279"/>
      <c r="G279"/>
      <c r="H279" s="48"/>
      <c r="K279" s="91"/>
      <c r="L279" s="91"/>
      <c r="M279" s="91"/>
      <c r="N279" s="91"/>
    </row>
    <row r="280" spans="1:14" outlineLevel="1" x14ac:dyDescent="0.25">
      <c r="A280" s="250" t="s">
        <v>1233</v>
      </c>
      <c r="D280" s="233"/>
      <c r="E280"/>
      <c r="F280"/>
      <c r="G280"/>
      <c r="H280" s="48"/>
      <c r="K280" s="91"/>
      <c r="L280" s="91"/>
      <c r="M280" s="91"/>
      <c r="N280" s="91"/>
    </row>
    <row r="281" spans="1:14" outlineLevel="1" x14ac:dyDescent="0.25">
      <c r="A281" s="250" t="s">
        <v>1234</v>
      </c>
      <c r="D281" s="233"/>
      <c r="E281"/>
      <c r="F281"/>
      <c r="G281"/>
      <c r="H281" s="48"/>
      <c r="K281" s="91"/>
      <c r="L281" s="91"/>
      <c r="M281" s="91"/>
      <c r="N281" s="91"/>
    </row>
    <row r="282" spans="1:14" outlineLevel="1" x14ac:dyDescent="0.25">
      <c r="A282" s="250" t="s">
        <v>1235</v>
      </c>
      <c r="D282" s="233"/>
      <c r="E282"/>
      <c r="F282"/>
      <c r="G282"/>
      <c r="H282" s="48"/>
      <c r="K282" s="91"/>
      <c r="L282" s="91"/>
      <c r="M282" s="91"/>
      <c r="N282" s="91"/>
    </row>
    <row r="283" spans="1:14" outlineLevel="1" x14ac:dyDescent="0.25">
      <c r="A283" s="250" t="s">
        <v>1236</v>
      </c>
      <c r="D283" s="233"/>
      <c r="E283"/>
      <c r="F283"/>
      <c r="G283"/>
      <c r="H283" s="48"/>
      <c r="K283" s="91"/>
      <c r="L283" s="91"/>
      <c r="M283" s="91"/>
      <c r="N283" s="91"/>
    </row>
    <row r="284" spans="1:14" outlineLevel="1" x14ac:dyDescent="0.25">
      <c r="A284" s="250" t="s">
        <v>1237</v>
      </c>
      <c r="D284" s="233"/>
      <c r="E284"/>
      <c r="F284"/>
      <c r="G284"/>
      <c r="H284" s="48"/>
      <c r="K284" s="91"/>
      <c r="L284" s="91"/>
      <c r="M284" s="91"/>
      <c r="N284" s="91"/>
    </row>
    <row r="285" spans="1:14" ht="18.75" x14ac:dyDescent="0.25">
      <c r="A285" s="61"/>
      <c r="B285" s="61" t="s">
        <v>2242</v>
      </c>
      <c r="C285" s="61" t="s">
        <v>1</v>
      </c>
      <c r="D285" s="61" t="s">
        <v>1</v>
      </c>
      <c r="E285" s="61"/>
      <c r="F285" s="62"/>
      <c r="G285" s="63"/>
      <c r="H285" s="48"/>
      <c r="I285" s="54"/>
      <c r="J285" s="54"/>
      <c r="K285" s="54"/>
      <c r="L285" s="54"/>
      <c r="M285" s="56"/>
    </row>
    <row r="286" spans="1:14" ht="18.75" x14ac:dyDescent="0.25">
      <c r="A286" s="340" t="s">
        <v>2243</v>
      </c>
      <c r="B286" s="341"/>
      <c r="C286" s="341"/>
      <c r="D286" s="341"/>
      <c r="E286" s="341"/>
      <c r="F286" s="342"/>
      <c r="G286" s="341"/>
      <c r="H286" s="48"/>
      <c r="I286" s="54"/>
      <c r="J286" s="54"/>
      <c r="K286" s="54"/>
      <c r="L286" s="54"/>
      <c r="M286" s="56"/>
    </row>
    <row r="287" spans="1:14" ht="18.75" x14ac:dyDescent="0.25">
      <c r="A287" s="340" t="s">
        <v>1906</v>
      </c>
      <c r="B287" s="341"/>
      <c r="C287" s="341"/>
      <c r="D287" s="341"/>
      <c r="E287" s="341"/>
      <c r="F287" s="342"/>
      <c r="G287" s="341"/>
      <c r="H287" s="48"/>
      <c r="I287" s="54"/>
      <c r="J287" s="54"/>
      <c r="K287" s="54"/>
      <c r="L287" s="54"/>
      <c r="M287" s="56"/>
    </row>
    <row r="288" spans="1:14" x14ac:dyDescent="0.25">
      <c r="A288" s="330" t="s">
        <v>357</v>
      </c>
      <c r="B288" s="65" t="s">
        <v>2244</v>
      </c>
      <c r="C288" s="92">
        <f>ROW(B38)</f>
        <v>38</v>
      </c>
      <c r="D288" s="86"/>
      <c r="E288" s="86"/>
      <c r="F288" s="86"/>
      <c r="G288" s="86"/>
      <c r="H288" s="48"/>
      <c r="I288" s="65"/>
      <c r="J288" s="92"/>
      <c r="L288" s="86"/>
      <c r="M288" s="86"/>
      <c r="N288" s="86"/>
    </row>
    <row r="289" spans="1:14" x14ac:dyDescent="0.25">
      <c r="A289" s="330" t="s">
        <v>358</v>
      </c>
      <c r="B289" s="65" t="s">
        <v>2245</v>
      </c>
      <c r="C289" s="92">
        <f>ROW(B39)</f>
        <v>39</v>
      </c>
      <c r="D289" s="330"/>
      <c r="E289" s="86"/>
      <c r="F289" s="86"/>
      <c r="G289" s="193"/>
      <c r="H289" s="48"/>
      <c r="I289" s="65"/>
      <c r="J289" s="92"/>
      <c r="L289" s="86"/>
      <c r="M289" s="86"/>
    </row>
    <row r="290" spans="1:14" ht="30" x14ac:dyDescent="0.25">
      <c r="A290" s="330" t="s">
        <v>359</v>
      </c>
      <c r="B290" s="65" t="s">
        <v>2246</v>
      </c>
      <c r="C290" s="314" t="s">
        <v>2247</v>
      </c>
      <c r="D290" s="330"/>
      <c r="E290" s="330"/>
      <c r="F290" s="330"/>
      <c r="G290" s="93"/>
      <c r="H290" s="48"/>
      <c r="I290" s="65"/>
      <c r="J290" s="92"/>
      <c r="K290" s="92"/>
      <c r="L290" s="93"/>
      <c r="M290" s="86"/>
      <c r="N290" s="93"/>
    </row>
    <row r="291" spans="1:14" x14ac:dyDescent="0.25">
      <c r="A291" s="330" t="s">
        <v>360</v>
      </c>
      <c r="B291" s="65" t="s">
        <v>2248</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25">
      <c r="A292" s="330" t="s">
        <v>361</v>
      </c>
      <c r="B292" s="65" t="s">
        <v>2249</v>
      </c>
      <c r="C292" s="92">
        <f>ROW(B52)</f>
        <v>52</v>
      </c>
      <c r="D292" s="330"/>
      <c r="E292" s="330"/>
      <c r="F292" s="330"/>
      <c r="G292" s="93"/>
      <c r="H292" s="48"/>
      <c r="I292" s="65"/>
      <c r="J292" s="91"/>
      <c r="K292" s="92"/>
      <c r="L292" s="93"/>
      <c r="N292" s="93"/>
    </row>
    <row r="293" spans="1:14" x14ac:dyDescent="0.25">
      <c r="A293" s="330" t="s">
        <v>362</v>
      </c>
      <c r="B293" s="65" t="s">
        <v>2250</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25">
      <c r="A294" s="330" t="s">
        <v>363</v>
      </c>
      <c r="B294" s="65" t="s">
        <v>2251</v>
      </c>
      <c r="C294" s="343" t="s">
        <v>2363</v>
      </c>
      <c r="D294" s="330"/>
      <c r="E294" s="330"/>
      <c r="F294" s="330"/>
      <c r="G294" s="193"/>
      <c r="H294" s="48"/>
      <c r="I294" s="65"/>
      <c r="J294" s="92"/>
      <c r="M294" s="93"/>
    </row>
    <row r="295" spans="1:14" x14ac:dyDescent="0.25">
      <c r="A295" s="330" t="s">
        <v>364</v>
      </c>
      <c r="B295" s="65" t="s">
        <v>2252</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25">
      <c r="A296" s="330" t="s">
        <v>365</v>
      </c>
      <c r="B296" s="65" t="s">
        <v>2253</v>
      </c>
      <c r="C296" s="92">
        <f>ROW(B111)</f>
        <v>111</v>
      </c>
      <c r="D296" s="330"/>
      <c r="E296" s="330"/>
      <c r="F296" s="93"/>
      <c r="G296" s="193"/>
      <c r="H296" s="48"/>
      <c r="I296" s="65"/>
      <c r="J296" s="92"/>
      <c r="L296" s="93"/>
      <c r="M296" s="93"/>
    </row>
    <row r="297" spans="1:14" x14ac:dyDescent="0.25">
      <c r="A297" s="330" t="s">
        <v>366</v>
      </c>
      <c r="B297" s="65" t="s">
        <v>2254</v>
      </c>
      <c r="C297" s="92">
        <f>ROW(B163)</f>
        <v>163</v>
      </c>
      <c r="D297" s="330"/>
      <c r="E297" s="93"/>
      <c r="F297" s="93"/>
      <c r="G297" s="193"/>
      <c r="H297" s="48"/>
      <c r="J297" s="92"/>
      <c r="L297" s="93"/>
    </row>
    <row r="298" spans="1:14" x14ac:dyDescent="0.25">
      <c r="A298" s="330" t="s">
        <v>367</v>
      </c>
      <c r="B298" s="65" t="s">
        <v>2255</v>
      </c>
      <c r="C298" s="92">
        <f>ROW(B137)</f>
        <v>137</v>
      </c>
      <c r="D298" s="330"/>
      <c r="E298" s="93"/>
      <c r="F298" s="93"/>
      <c r="G298" s="193"/>
      <c r="H298" s="48"/>
      <c r="I298" s="65"/>
      <c r="J298" s="92"/>
      <c r="L298" s="93"/>
    </row>
    <row r="299" spans="1:14" x14ac:dyDescent="0.25">
      <c r="A299" s="330" t="s">
        <v>368</v>
      </c>
      <c r="B299" s="65" t="s">
        <v>2256</v>
      </c>
      <c r="C299" s="314"/>
      <c r="D299" s="330"/>
      <c r="E299" s="93"/>
      <c r="F299" s="330"/>
      <c r="G299" s="193"/>
      <c r="H299" s="48"/>
      <c r="I299" s="65"/>
      <c r="J299" s="330" t="s">
        <v>2264</v>
      </c>
      <c r="L299" s="93"/>
    </row>
    <row r="300" spans="1:14" x14ac:dyDescent="0.25">
      <c r="A300" s="330" t="s">
        <v>369</v>
      </c>
      <c r="B300" s="65" t="s">
        <v>2257</v>
      </c>
      <c r="C300" s="92" t="s">
        <v>2267</v>
      </c>
      <c r="D300" s="92" t="s">
        <v>2266</v>
      </c>
      <c r="E300" s="93"/>
      <c r="F300" s="330"/>
      <c r="G300" s="193"/>
      <c r="H300" s="48"/>
      <c r="I300" s="65"/>
      <c r="J300" s="330" t="s">
        <v>2265</v>
      </c>
      <c r="K300" s="92"/>
      <c r="L300" s="93"/>
    </row>
    <row r="301" spans="1:14" outlineLevel="1" x14ac:dyDescent="0.25">
      <c r="A301" s="330" t="s">
        <v>2356</v>
      </c>
      <c r="B301" s="65" t="s">
        <v>2258</v>
      </c>
      <c r="C301" s="92" t="s">
        <v>2268</v>
      </c>
      <c r="D301" s="330"/>
      <c r="E301" s="330"/>
      <c r="F301" s="330"/>
      <c r="G301" s="193"/>
      <c r="H301" s="48"/>
      <c r="I301" s="65"/>
      <c r="J301" s="330" t="s">
        <v>2289</v>
      </c>
      <c r="K301" s="92"/>
      <c r="L301" s="93"/>
    </row>
    <row r="302" spans="1:14" outlineLevel="1" x14ac:dyDescent="0.25">
      <c r="A302" s="330" t="s">
        <v>2357</v>
      </c>
      <c r="B302" s="65" t="s">
        <v>2262</v>
      </c>
      <c r="C302" s="92" t="str">
        <f>ROW('C. HTT Harmonised Glossary'!B18)&amp;" for Harmonised Glossary"</f>
        <v>18 for Harmonised Glossary</v>
      </c>
      <c r="D302" s="330"/>
      <c r="E302" s="330"/>
      <c r="F302" s="330"/>
      <c r="G302" s="193"/>
      <c r="H302" s="48"/>
      <c r="I302" s="65"/>
      <c r="J302" s="330" t="s">
        <v>1247</v>
      </c>
      <c r="K302" s="92"/>
      <c r="L302" s="93"/>
    </row>
    <row r="303" spans="1:14" outlineLevel="1" x14ac:dyDescent="0.25">
      <c r="A303" s="330" t="s">
        <v>2358</v>
      </c>
      <c r="B303" s="65" t="s">
        <v>2259</v>
      </c>
      <c r="C303" s="92">
        <f>ROW(B65)</f>
        <v>65</v>
      </c>
      <c r="D303" s="330"/>
      <c r="E303" s="330"/>
      <c r="F303" s="330"/>
      <c r="G303" s="193"/>
      <c r="H303" s="48"/>
      <c r="I303" s="65"/>
      <c r="J303" s="92"/>
      <c r="K303" s="92"/>
      <c r="L303" s="93"/>
    </row>
    <row r="304" spans="1:14" outlineLevel="1" x14ac:dyDescent="0.25">
      <c r="A304" s="330" t="s">
        <v>2359</v>
      </c>
      <c r="B304" s="65" t="s">
        <v>2260</v>
      </c>
      <c r="C304" s="92">
        <f>ROW(B88)</f>
        <v>88</v>
      </c>
      <c r="D304" s="330"/>
      <c r="E304" s="330"/>
      <c r="F304" s="330"/>
      <c r="G304" s="193"/>
      <c r="H304" s="48"/>
      <c r="I304" s="65"/>
      <c r="J304" s="92"/>
      <c r="K304" s="92"/>
      <c r="L304" s="93"/>
    </row>
    <row r="305" spans="1:14" outlineLevel="1" x14ac:dyDescent="0.25">
      <c r="A305" s="330" t="s">
        <v>2360</v>
      </c>
      <c r="B305" s="65" t="s">
        <v>2261</v>
      </c>
      <c r="C305" s="92" t="s">
        <v>2291</v>
      </c>
      <c r="D305" s="330"/>
      <c r="E305" s="93"/>
      <c r="F305" s="330"/>
      <c r="G305" s="193"/>
      <c r="H305" s="48"/>
      <c r="I305" s="65"/>
      <c r="J305" s="92"/>
      <c r="K305" s="92"/>
      <c r="L305" s="93"/>
      <c r="N305" s="79"/>
    </row>
    <row r="306" spans="1:14" outlineLevel="1" x14ac:dyDescent="0.25">
      <c r="A306" s="330" t="s">
        <v>2361</v>
      </c>
      <c r="B306" s="65" t="s">
        <v>2263</v>
      </c>
      <c r="C306" s="92">
        <v>44</v>
      </c>
      <c r="D306" s="330"/>
      <c r="E306" s="93"/>
      <c r="F306" s="330"/>
      <c r="G306" s="193"/>
      <c r="H306" s="48"/>
      <c r="I306" s="65"/>
      <c r="J306" s="92"/>
      <c r="K306" s="92"/>
      <c r="L306" s="93"/>
      <c r="N306" s="79"/>
    </row>
    <row r="307" spans="1:14" outlineLevel="1" x14ac:dyDescent="0.25">
      <c r="A307" s="330" t="s">
        <v>2362</v>
      </c>
      <c r="B307" s="65" t="s">
        <v>2290</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25">
      <c r="A308" s="50" t="s">
        <v>370</v>
      </c>
      <c r="B308" s="65"/>
      <c r="E308" s="93"/>
      <c r="H308" s="48"/>
      <c r="I308" s="65"/>
      <c r="J308" s="92"/>
      <c r="K308" s="92"/>
      <c r="L308" s="93"/>
      <c r="N308" s="79"/>
    </row>
    <row r="309" spans="1:14" outlineLevel="1" x14ac:dyDescent="0.25">
      <c r="A309" s="330" t="s">
        <v>371</v>
      </c>
      <c r="E309" s="93"/>
      <c r="H309" s="48"/>
      <c r="I309" s="65"/>
      <c r="J309" s="92"/>
      <c r="K309" s="92"/>
      <c r="L309" s="93"/>
      <c r="N309" s="79"/>
    </row>
    <row r="310" spans="1:14" outlineLevel="1" x14ac:dyDescent="0.25">
      <c r="A310" s="330" t="s">
        <v>372</v>
      </c>
      <c r="H310" s="48"/>
      <c r="N310" s="79"/>
    </row>
    <row r="311" spans="1:14" ht="37.5" x14ac:dyDescent="0.25">
      <c r="A311" s="62"/>
      <c r="B311" s="61" t="s">
        <v>65</v>
      </c>
      <c r="C311" s="62"/>
      <c r="D311" s="62"/>
      <c r="E311" s="62"/>
      <c r="F311" s="62"/>
      <c r="G311" s="63"/>
      <c r="H311" s="48"/>
      <c r="I311" s="54"/>
      <c r="J311" s="56"/>
      <c r="K311" s="56"/>
      <c r="L311" s="56"/>
      <c r="M311" s="56"/>
      <c r="N311" s="79"/>
    </row>
    <row r="312" spans="1:14" x14ac:dyDescent="0.25">
      <c r="A312" s="330" t="s">
        <v>5</v>
      </c>
      <c r="B312" s="73" t="s">
        <v>2269</v>
      </c>
      <c r="C312" s="330" t="s">
        <v>69</v>
      </c>
      <c r="H312" s="48"/>
      <c r="I312" s="73"/>
      <c r="J312" s="92"/>
      <c r="N312" s="79"/>
    </row>
    <row r="313" spans="1:14" outlineLevel="1" x14ac:dyDescent="0.25">
      <c r="A313" s="330" t="s">
        <v>2354</v>
      </c>
      <c r="B313" s="73" t="s">
        <v>2270</v>
      </c>
      <c r="C313" s="330" t="s">
        <v>69</v>
      </c>
      <c r="H313" s="48"/>
      <c r="I313" s="73"/>
      <c r="J313" s="92"/>
      <c r="N313" s="79"/>
    </row>
    <row r="314" spans="1:14" outlineLevel="1" x14ac:dyDescent="0.25">
      <c r="A314" s="330" t="s">
        <v>2355</v>
      </c>
      <c r="B314" s="73" t="s">
        <v>2271</v>
      </c>
      <c r="C314" s="330" t="s">
        <v>69</v>
      </c>
      <c r="H314" s="48"/>
      <c r="I314" s="73"/>
      <c r="J314" s="92"/>
      <c r="N314" s="79"/>
    </row>
    <row r="315" spans="1:14" outlineLevel="1" x14ac:dyDescent="0.25">
      <c r="A315" s="50" t="s">
        <v>373</v>
      </c>
      <c r="B315" s="73"/>
      <c r="C315" s="92"/>
      <c r="H315" s="48"/>
      <c r="I315" s="73"/>
      <c r="J315" s="92"/>
      <c r="N315" s="79"/>
    </row>
    <row r="316" spans="1:14" outlineLevel="1" x14ac:dyDescent="0.25">
      <c r="A316" s="330" t="s">
        <v>374</v>
      </c>
      <c r="B316" s="73"/>
      <c r="C316" s="92"/>
      <c r="H316" s="48"/>
      <c r="I316" s="73"/>
      <c r="J316" s="92"/>
      <c r="N316" s="79"/>
    </row>
    <row r="317" spans="1:14" outlineLevel="1" x14ac:dyDescent="0.25">
      <c r="A317" s="330" t="s">
        <v>375</v>
      </c>
      <c r="B317" s="73"/>
      <c r="C317" s="92"/>
      <c r="H317" s="48"/>
      <c r="I317" s="73"/>
      <c r="J317" s="92"/>
      <c r="N317" s="79"/>
    </row>
    <row r="318" spans="1:14" outlineLevel="1" x14ac:dyDescent="0.25">
      <c r="A318" s="330" t="s">
        <v>376</v>
      </c>
      <c r="B318" s="73"/>
      <c r="C318" s="92"/>
      <c r="H318" s="48"/>
      <c r="I318" s="73"/>
      <c r="J318" s="92"/>
      <c r="N318" s="79"/>
    </row>
    <row r="319" spans="1:14" ht="18.75" x14ac:dyDescent="0.25">
      <c r="A319" s="62"/>
      <c r="B319" s="61" t="s">
        <v>66</v>
      </c>
      <c r="C319" s="62"/>
      <c r="D319" s="62"/>
      <c r="E319" s="62"/>
      <c r="F319" s="62"/>
      <c r="G319" s="63"/>
      <c r="H319" s="48"/>
      <c r="I319" s="54"/>
      <c r="J319" s="56"/>
      <c r="K319" s="56"/>
      <c r="L319" s="56"/>
      <c r="M319" s="56"/>
      <c r="N319" s="79"/>
    </row>
    <row r="320" spans="1:14" ht="15" customHeight="1" outlineLevel="1" x14ac:dyDescent="0.25">
      <c r="A320" s="69"/>
      <c r="B320" s="70" t="s">
        <v>377</v>
      </c>
      <c r="C320" s="69"/>
      <c r="D320" s="69"/>
      <c r="E320" s="71"/>
      <c r="F320" s="72"/>
      <c r="G320" s="72"/>
      <c r="H320" s="48"/>
      <c r="L320" s="48"/>
      <c r="M320" s="48"/>
      <c r="N320" s="79"/>
    </row>
    <row r="321" spans="1:14" outlineLevel="1" x14ac:dyDescent="0.25">
      <c r="A321" s="50" t="s">
        <v>378</v>
      </c>
      <c r="B321" s="65" t="s">
        <v>379</v>
      </c>
      <c r="C321" s="65"/>
      <c r="H321" s="48"/>
      <c r="I321" s="79"/>
      <c r="J321" s="79"/>
      <c r="K321" s="79"/>
      <c r="L321" s="79"/>
      <c r="M321" s="79"/>
      <c r="N321" s="79"/>
    </row>
    <row r="322" spans="1:14" outlineLevel="1" x14ac:dyDescent="0.25">
      <c r="A322" s="50" t="s">
        <v>380</v>
      </c>
      <c r="B322" s="65" t="s">
        <v>381</v>
      </c>
      <c r="C322" s="65"/>
      <c r="H322" s="48"/>
      <c r="I322" s="79"/>
      <c r="J322" s="79"/>
      <c r="K322" s="79"/>
      <c r="L322" s="79"/>
      <c r="M322" s="79"/>
      <c r="N322" s="79"/>
    </row>
    <row r="323" spans="1:14" outlineLevel="1" x14ac:dyDescent="0.25">
      <c r="A323" s="50" t="s">
        <v>382</v>
      </c>
      <c r="B323" s="65" t="s">
        <v>383</v>
      </c>
      <c r="C323" s="65"/>
      <c r="H323" s="48"/>
      <c r="I323" s="79"/>
      <c r="J323" s="79"/>
      <c r="K323" s="79"/>
      <c r="L323" s="79"/>
      <c r="M323" s="79"/>
      <c r="N323" s="79"/>
    </row>
    <row r="324" spans="1:14" outlineLevel="1" x14ac:dyDescent="0.25">
      <c r="A324" s="50" t="s">
        <v>384</v>
      </c>
      <c r="B324" s="65" t="s">
        <v>385</v>
      </c>
      <c r="H324" s="48"/>
      <c r="I324" s="79"/>
      <c r="J324" s="79"/>
      <c r="K324" s="79"/>
      <c r="L324" s="79"/>
      <c r="M324" s="79"/>
      <c r="N324" s="79"/>
    </row>
    <row r="325" spans="1:14" outlineLevel="1" x14ac:dyDescent="0.25">
      <c r="A325" s="50" t="s">
        <v>386</v>
      </c>
      <c r="B325" s="65" t="s">
        <v>387</v>
      </c>
      <c r="H325" s="48"/>
      <c r="I325" s="79"/>
      <c r="J325" s="79"/>
      <c r="K325" s="79"/>
      <c r="L325" s="79"/>
      <c r="M325" s="79"/>
      <c r="N325" s="79"/>
    </row>
    <row r="326" spans="1:14" outlineLevel="1" x14ac:dyDescent="0.25">
      <c r="A326" s="50" t="s">
        <v>388</v>
      </c>
      <c r="B326" s="65" t="s">
        <v>389</v>
      </c>
      <c r="H326" s="48"/>
      <c r="I326" s="79"/>
      <c r="J326" s="79"/>
      <c r="K326" s="79"/>
      <c r="L326" s="79"/>
      <c r="M326" s="79"/>
      <c r="N326" s="79"/>
    </row>
    <row r="327" spans="1:14" outlineLevel="1" x14ac:dyDescent="0.25">
      <c r="A327" s="50" t="s">
        <v>390</v>
      </c>
      <c r="B327" s="65" t="s">
        <v>391</v>
      </c>
      <c r="H327" s="48"/>
      <c r="I327" s="79"/>
      <c r="J327" s="79"/>
      <c r="K327" s="79"/>
      <c r="L327" s="79"/>
      <c r="M327" s="79"/>
      <c r="N327" s="79"/>
    </row>
    <row r="328" spans="1:14" outlineLevel="1" x14ac:dyDescent="0.25">
      <c r="A328" s="50" t="s">
        <v>392</v>
      </c>
      <c r="B328" s="65" t="s">
        <v>393</v>
      </c>
      <c r="H328" s="48"/>
      <c r="I328" s="79"/>
      <c r="J328" s="79"/>
      <c r="K328" s="79"/>
      <c r="L328" s="79"/>
      <c r="M328" s="79"/>
      <c r="N328" s="79"/>
    </row>
    <row r="329" spans="1:14" outlineLevel="1" x14ac:dyDescent="0.25">
      <c r="A329" s="50" t="s">
        <v>394</v>
      </c>
      <c r="B329" s="65" t="s">
        <v>395</v>
      </c>
      <c r="H329" s="48"/>
      <c r="I329" s="79"/>
      <c r="J329" s="79"/>
      <c r="K329" s="79"/>
      <c r="L329" s="79"/>
      <c r="M329" s="79"/>
      <c r="N329" s="79"/>
    </row>
    <row r="330" spans="1:14" outlineLevel="1" x14ac:dyDescent="0.25">
      <c r="A330" s="50" t="s">
        <v>396</v>
      </c>
      <c r="B330" s="78" t="s">
        <v>397</v>
      </c>
      <c r="H330" s="48"/>
      <c r="I330" s="79"/>
      <c r="J330" s="79"/>
      <c r="K330" s="79"/>
      <c r="L330" s="79"/>
      <c r="M330" s="79"/>
      <c r="N330" s="79"/>
    </row>
    <row r="331" spans="1:14" outlineLevel="1" x14ac:dyDescent="0.25">
      <c r="A331" s="50" t="s">
        <v>398</v>
      </c>
      <c r="B331" s="78" t="s">
        <v>397</v>
      </c>
      <c r="H331" s="48"/>
      <c r="I331" s="79"/>
      <c r="J331" s="79"/>
      <c r="K331" s="79"/>
      <c r="L331" s="79"/>
      <c r="M331" s="79"/>
      <c r="N331" s="79"/>
    </row>
    <row r="332" spans="1:14" outlineLevel="1" x14ac:dyDescent="0.25">
      <c r="A332" s="50" t="s">
        <v>399</v>
      </c>
      <c r="B332" s="78" t="s">
        <v>397</v>
      </c>
      <c r="H332" s="48"/>
      <c r="I332" s="79"/>
      <c r="J332" s="79"/>
      <c r="K332" s="79"/>
      <c r="L332" s="79"/>
      <c r="M332" s="79"/>
      <c r="N332" s="79"/>
    </row>
    <row r="333" spans="1:14" outlineLevel="1" x14ac:dyDescent="0.25">
      <c r="A333" s="50" t="s">
        <v>400</v>
      </c>
      <c r="B333" s="78" t="s">
        <v>397</v>
      </c>
      <c r="H333" s="48"/>
      <c r="I333" s="79"/>
      <c r="J333" s="79"/>
      <c r="K333" s="79"/>
      <c r="L333" s="79"/>
      <c r="M333" s="79"/>
      <c r="N333" s="79"/>
    </row>
    <row r="334" spans="1:14" outlineLevel="1" x14ac:dyDescent="0.25">
      <c r="A334" s="50" t="s">
        <v>401</v>
      </c>
      <c r="B334" s="78" t="s">
        <v>397</v>
      </c>
      <c r="H334" s="48"/>
      <c r="I334" s="79"/>
      <c r="J334" s="79"/>
      <c r="K334" s="79"/>
      <c r="L334" s="79"/>
      <c r="M334" s="79"/>
      <c r="N334" s="79"/>
    </row>
    <row r="335" spans="1:14" outlineLevel="1" x14ac:dyDescent="0.25">
      <c r="A335" s="50" t="s">
        <v>402</v>
      </c>
      <c r="B335" s="78" t="s">
        <v>397</v>
      </c>
      <c r="H335" s="48"/>
      <c r="I335" s="79"/>
      <c r="J335" s="79"/>
      <c r="K335" s="79"/>
      <c r="L335" s="79"/>
      <c r="M335" s="79"/>
      <c r="N335" s="79"/>
    </row>
    <row r="336" spans="1:14" outlineLevel="1" x14ac:dyDescent="0.25">
      <c r="A336" s="50" t="s">
        <v>403</v>
      </c>
      <c r="B336" s="78" t="s">
        <v>397</v>
      </c>
      <c r="H336" s="48"/>
      <c r="I336" s="79"/>
      <c r="J336" s="79"/>
      <c r="K336" s="79"/>
      <c r="L336" s="79"/>
      <c r="M336" s="79"/>
      <c r="N336" s="79"/>
    </row>
    <row r="337" spans="1:14" outlineLevel="1" x14ac:dyDescent="0.25">
      <c r="A337" s="50" t="s">
        <v>404</v>
      </c>
      <c r="B337" s="78" t="s">
        <v>397</v>
      </c>
      <c r="H337" s="48"/>
      <c r="I337" s="79"/>
      <c r="J337" s="79"/>
      <c r="K337" s="79"/>
      <c r="L337" s="79"/>
      <c r="M337" s="79"/>
      <c r="N337" s="79"/>
    </row>
    <row r="338" spans="1:14" outlineLevel="1" x14ac:dyDescent="0.25">
      <c r="A338" s="50" t="s">
        <v>405</v>
      </c>
      <c r="B338" s="78" t="s">
        <v>397</v>
      </c>
      <c r="H338" s="48"/>
      <c r="I338" s="79"/>
      <c r="J338" s="79"/>
      <c r="K338" s="79"/>
      <c r="L338" s="79"/>
      <c r="M338" s="79"/>
      <c r="N338" s="79"/>
    </row>
    <row r="339" spans="1:14" outlineLevel="1" x14ac:dyDescent="0.25">
      <c r="A339" s="50" t="s">
        <v>406</v>
      </c>
      <c r="B339" s="78" t="s">
        <v>397</v>
      </c>
      <c r="H339" s="48"/>
      <c r="I339" s="79"/>
      <c r="J339" s="79"/>
      <c r="K339" s="79"/>
      <c r="L339" s="79"/>
      <c r="M339" s="79"/>
      <c r="N339" s="79"/>
    </row>
    <row r="340" spans="1:14" outlineLevel="1" x14ac:dyDescent="0.25">
      <c r="A340" s="50" t="s">
        <v>407</v>
      </c>
      <c r="B340" s="78" t="s">
        <v>397</v>
      </c>
      <c r="H340" s="48"/>
      <c r="I340" s="79"/>
      <c r="J340" s="79"/>
      <c r="K340" s="79"/>
      <c r="L340" s="79"/>
      <c r="M340" s="79"/>
      <c r="N340" s="79"/>
    </row>
    <row r="341" spans="1:14" outlineLevel="1" x14ac:dyDescent="0.25">
      <c r="A341" s="50" t="s">
        <v>408</v>
      </c>
      <c r="B341" s="78" t="s">
        <v>397</v>
      </c>
      <c r="H341" s="48"/>
      <c r="I341" s="79"/>
      <c r="J341" s="79"/>
      <c r="K341" s="79"/>
      <c r="L341" s="79"/>
      <c r="M341" s="79"/>
      <c r="N341" s="79"/>
    </row>
    <row r="342" spans="1:14" outlineLevel="1" x14ac:dyDescent="0.25">
      <c r="A342" s="50" t="s">
        <v>409</v>
      </c>
      <c r="B342" s="78" t="s">
        <v>397</v>
      </c>
      <c r="H342" s="48"/>
      <c r="I342" s="79"/>
      <c r="J342" s="79"/>
      <c r="K342" s="79"/>
      <c r="L342" s="79"/>
      <c r="M342" s="79"/>
      <c r="N342" s="79"/>
    </row>
    <row r="343" spans="1:14" outlineLevel="1" x14ac:dyDescent="0.25">
      <c r="A343" s="50" t="s">
        <v>410</v>
      </c>
      <c r="B343" s="78" t="s">
        <v>397</v>
      </c>
      <c r="H343" s="48"/>
      <c r="I343" s="79"/>
      <c r="J343" s="79"/>
      <c r="K343" s="79"/>
      <c r="L343" s="79"/>
      <c r="M343" s="79"/>
      <c r="N343" s="79"/>
    </row>
    <row r="344" spans="1:14" outlineLevel="1" x14ac:dyDescent="0.25">
      <c r="A344" s="50" t="s">
        <v>411</v>
      </c>
      <c r="B344" s="78" t="s">
        <v>397</v>
      </c>
      <c r="H344" s="48"/>
      <c r="I344" s="79"/>
      <c r="J344" s="79"/>
      <c r="K344" s="79"/>
      <c r="L344" s="79"/>
      <c r="M344" s="79"/>
      <c r="N344" s="79"/>
    </row>
    <row r="345" spans="1:14" outlineLevel="1" x14ac:dyDescent="0.25">
      <c r="A345" s="50" t="s">
        <v>412</v>
      </c>
      <c r="B345" s="78" t="s">
        <v>397</v>
      </c>
      <c r="H345" s="48"/>
      <c r="I345" s="79"/>
      <c r="J345" s="79"/>
      <c r="K345" s="79"/>
      <c r="L345" s="79"/>
      <c r="M345" s="79"/>
      <c r="N345" s="79"/>
    </row>
    <row r="346" spans="1:14" outlineLevel="1" x14ac:dyDescent="0.25">
      <c r="A346" s="50" t="s">
        <v>413</v>
      </c>
      <c r="B346" s="78" t="s">
        <v>397</v>
      </c>
      <c r="H346" s="48"/>
      <c r="I346" s="79"/>
      <c r="J346" s="79"/>
      <c r="K346" s="79"/>
      <c r="L346" s="79"/>
      <c r="M346" s="79"/>
      <c r="N346" s="79"/>
    </row>
    <row r="347" spans="1:14" outlineLevel="1" x14ac:dyDescent="0.25">
      <c r="A347" s="50" t="s">
        <v>414</v>
      </c>
      <c r="B347" s="78" t="s">
        <v>397</v>
      </c>
      <c r="H347" s="48"/>
      <c r="I347" s="79"/>
      <c r="J347" s="79"/>
      <c r="K347" s="79"/>
      <c r="L347" s="79"/>
      <c r="M347" s="79"/>
      <c r="N347" s="79"/>
    </row>
    <row r="348" spans="1:14" outlineLevel="1" x14ac:dyDescent="0.25">
      <c r="A348" s="50" t="s">
        <v>415</v>
      </c>
      <c r="B348" s="78" t="s">
        <v>397</v>
      </c>
      <c r="H348" s="48"/>
      <c r="I348" s="79"/>
      <c r="J348" s="79"/>
      <c r="K348" s="79"/>
      <c r="L348" s="79"/>
      <c r="M348" s="79"/>
      <c r="N348" s="79"/>
    </row>
    <row r="349" spans="1:14" outlineLevel="1" x14ac:dyDescent="0.25">
      <c r="A349" s="50" t="s">
        <v>416</v>
      </c>
      <c r="B349" s="78" t="s">
        <v>397</v>
      </c>
      <c r="H349" s="48"/>
      <c r="I349" s="79"/>
      <c r="J349" s="79"/>
      <c r="K349" s="79"/>
      <c r="L349" s="79"/>
      <c r="M349" s="79"/>
      <c r="N349" s="79"/>
    </row>
    <row r="350" spans="1:14" outlineLevel="1" x14ac:dyDescent="0.25">
      <c r="A350" s="50" t="s">
        <v>417</v>
      </c>
      <c r="B350" s="78" t="s">
        <v>397</v>
      </c>
      <c r="H350" s="48"/>
      <c r="I350" s="79"/>
      <c r="J350" s="79"/>
      <c r="K350" s="79"/>
      <c r="L350" s="79"/>
      <c r="M350" s="79"/>
      <c r="N350" s="79"/>
    </row>
    <row r="351" spans="1:14" outlineLevel="1" x14ac:dyDescent="0.25">
      <c r="A351" s="50" t="s">
        <v>418</v>
      </c>
      <c r="B351" s="78" t="s">
        <v>397</v>
      </c>
      <c r="H351" s="48"/>
      <c r="I351" s="79"/>
      <c r="J351" s="79"/>
      <c r="K351" s="79"/>
      <c r="L351" s="79"/>
      <c r="M351" s="79"/>
      <c r="N351" s="79"/>
    </row>
    <row r="352" spans="1:14" outlineLevel="1" x14ac:dyDescent="0.25">
      <c r="A352" s="50" t="s">
        <v>419</v>
      </c>
      <c r="B352" s="78" t="s">
        <v>397</v>
      </c>
      <c r="H352" s="48"/>
      <c r="I352" s="79"/>
      <c r="J352" s="79"/>
      <c r="K352" s="79"/>
      <c r="L352" s="79"/>
      <c r="M352" s="79"/>
      <c r="N352" s="79"/>
    </row>
    <row r="353" spans="1:14" outlineLevel="1" x14ac:dyDescent="0.25">
      <c r="A353" s="50" t="s">
        <v>420</v>
      </c>
      <c r="B353" s="78" t="s">
        <v>397</v>
      </c>
      <c r="H353" s="48"/>
      <c r="I353" s="79"/>
      <c r="J353" s="79"/>
      <c r="K353" s="79"/>
      <c r="L353" s="79"/>
      <c r="M353" s="79"/>
      <c r="N353" s="79"/>
    </row>
    <row r="354" spans="1:14" outlineLevel="1" x14ac:dyDescent="0.25">
      <c r="A354" s="50" t="s">
        <v>421</v>
      </c>
      <c r="B354" s="78" t="s">
        <v>397</v>
      </c>
      <c r="H354" s="48"/>
      <c r="I354" s="79"/>
      <c r="J354" s="79"/>
      <c r="K354" s="79"/>
      <c r="L354" s="79"/>
      <c r="M354" s="79"/>
      <c r="N354" s="79"/>
    </row>
    <row r="355" spans="1:14" outlineLevel="1" x14ac:dyDescent="0.25">
      <c r="A355" s="50" t="s">
        <v>422</v>
      </c>
      <c r="B355" s="78" t="s">
        <v>397</v>
      </c>
      <c r="H355" s="48"/>
      <c r="I355" s="79"/>
      <c r="J355" s="79"/>
      <c r="K355" s="79"/>
      <c r="L355" s="79"/>
      <c r="M355" s="79"/>
      <c r="N355" s="79"/>
    </row>
    <row r="356" spans="1:14" outlineLevel="1" x14ac:dyDescent="0.25">
      <c r="A356" s="50" t="s">
        <v>423</v>
      </c>
      <c r="B356" s="78" t="s">
        <v>397</v>
      </c>
      <c r="H356" s="48"/>
      <c r="I356" s="79"/>
      <c r="J356" s="79"/>
      <c r="K356" s="79"/>
      <c r="L356" s="79"/>
      <c r="M356" s="79"/>
      <c r="N356" s="79"/>
    </row>
    <row r="357" spans="1:14" outlineLevel="1" x14ac:dyDescent="0.25">
      <c r="A357" s="50" t="s">
        <v>424</v>
      </c>
      <c r="B357" s="78" t="s">
        <v>397</v>
      </c>
      <c r="H357" s="48"/>
      <c r="I357" s="79"/>
      <c r="J357" s="79"/>
      <c r="K357" s="79"/>
      <c r="L357" s="79"/>
      <c r="M357" s="79"/>
      <c r="N357" s="79"/>
    </row>
    <row r="358" spans="1:14" outlineLevel="1" x14ac:dyDescent="0.25">
      <c r="A358" s="50" t="s">
        <v>425</v>
      </c>
      <c r="B358" s="78" t="s">
        <v>397</v>
      </c>
      <c r="H358" s="48"/>
      <c r="I358" s="79"/>
      <c r="J358" s="79"/>
      <c r="K358" s="79"/>
      <c r="L358" s="79"/>
      <c r="M358" s="79"/>
      <c r="N358" s="79"/>
    </row>
    <row r="359" spans="1:14" outlineLevel="1" x14ac:dyDescent="0.25">
      <c r="A359" s="50" t="s">
        <v>426</v>
      </c>
      <c r="B359" s="78" t="s">
        <v>397</v>
      </c>
      <c r="H359" s="48"/>
      <c r="I359" s="79"/>
      <c r="J359" s="79"/>
      <c r="K359" s="79"/>
      <c r="L359" s="79"/>
      <c r="M359" s="79"/>
      <c r="N359" s="79"/>
    </row>
    <row r="360" spans="1:14" outlineLevel="1" x14ac:dyDescent="0.25">
      <c r="A360" s="50" t="s">
        <v>427</v>
      </c>
      <c r="B360" s="78" t="s">
        <v>397</v>
      </c>
      <c r="H360" s="48"/>
      <c r="I360" s="79"/>
      <c r="J360" s="79"/>
      <c r="K360" s="79"/>
      <c r="L360" s="79"/>
      <c r="M360" s="79"/>
      <c r="N360" s="79"/>
    </row>
    <row r="361" spans="1:14" outlineLevel="1" x14ac:dyDescent="0.25">
      <c r="A361" s="50" t="s">
        <v>428</v>
      </c>
      <c r="B361" s="78" t="s">
        <v>397</v>
      </c>
      <c r="H361" s="48"/>
      <c r="I361" s="79"/>
      <c r="J361" s="79"/>
      <c r="K361" s="79"/>
      <c r="L361" s="79"/>
      <c r="M361" s="79"/>
      <c r="N361" s="79"/>
    </row>
    <row r="362" spans="1:14" outlineLevel="1" x14ac:dyDescent="0.25">
      <c r="A362" s="50" t="s">
        <v>429</v>
      </c>
      <c r="B362" s="78" t="s">
        <v>397</v>
      </c>
      <c r="H362" s="48"/>
      <c r="I362" s="79"/>
      <c r="J362" s="79"/>
      <c r="K362" s="79"/>
      <c r="L362" s="79"/>
      <c r="M362" s="79"/>
      <c r="N362" s="79"/>
    </row>
    <row r="363" spans="1:14" outlineLevel="1" x14ac:dyDescent="0.25">
      <c r="A363" s="50" t="s">
        <v>430</v>
      </c>
      <c r="B363" s="78" t="s">
        <v>397</v>
      </c>
      <c r="H363" s="48"/>
      <c r="I363" s="79"/>
      <c r="J363" s="79"/>
      <c r="K363" s="79"/>
      <c r="L363" s="79"/>
      <c r="M363" s="79"/>
      <c r="N363" s="79"/>
    </row>
    <row r="364" spans="1:14" outlineLevel="1" x14ac:dyDescent="0.25">
      <c r="A364" s="50" t="s">
        <v>431</v>
      </c>
      <c r="B364" s="78" t="s">
        <v>397</v>
      </c>
      <c r="H364" s="48"/>
      <c r="I364" s="79"/>
      <c r="J364" s="79"/>
      <c r="K364" s="79"/>
      <c r="L364" s="79"/>
      <c r="M364" s="79"/>
      <c r="N364" s="79"/>
    </row>
    <row r="365" spans="1:14" outlineLevel="1" x14ac:dyDescent="0.25">
      <c r="A365" s="50" t="s">
        <v>432</v>
      </c>
      <c r="B365" s="78" t="s">
        <v>397</v>
      </c>
      <c r="H365" s="48"/>
      <c r="I365" s="79"/>
      <c r="J365" s="79"/>
      <c r="K365" s="79"/>
      <c r="L365" s="79"/>
      <c r="M365" s="79"/>
      <c r="N365" s="79"/>
    </row>
    <row r="366" spans="1:14" x14ac:dyDescent="0.25">
      <c r="H366" s="48"/>
      <c r="I366" s="79"/>
      <c r="J366" s="79"/>
      <c r="K366" s="79"/>
      <c r="L366" s="79"/>
      <c r="M366" s="79"/>
      <c r="N366" s="79"/>
    </row>
    <row r="367" spans="1:14" x14ac:dyDescent="0.25">
      <c r="H367" s="48"/>
      <c r="I367" s="79"/>
      <c r="J367" s="79"/>
      <c r="K367" s="79"/>
      <c r="L367" s="79"/>
      <c r="M367" s="79"/>
      <c r="N367" s="79"/>
    </row>
    <row r="368" spans="1:14" x14ac:dyDescent="0.25">
      <c r="H368" s="48"/>
      <c r="I368" s="79"/>
      <c r="J368" s="79"/>
      <c r="K368" s="79"/>
      <c r="L368" s="79"/>
      <c r="M368" s="79"/>
      <c r="N368" s="79"/>
    </row>
    <row r="369" spans="8:8" s="79" customFormat="1" x14ac:dyDescent="0.25">
      <c r="H369" s="48"/>
    </row>
    <row r="370" spans="8:8" s="79" customFormat="1" x14ac:dyDescent="0.25">
      <c r="H370" s="48"/>
    </row>
    <row r="371" spans="8:8" s="79" customFormat="1" x14ac:dyDescent="0.25">
      <c r="H371" s="48"/>
    </row>
    <row r="372" spans="8:8" s="79" customFormat="1" x14ac:dyDescent="0.25">
      <c r="H372" s="48"/>
    </row>
    <row r="373" spans="8:8" s="79" customFormat="1" x14ac:dyDescent="0.25">
      <c r="H373" s="48"/>
    </row>
    <row r="374" spans="8:8" s="79" customFormat="1" x14ac:dyDescent="0.25">
      <c r="H374" s="48"/>
    </row>
    <row r="375" spans="8:8" s="79" customFormat="1" x14ac:dyDescent="0.25">
      <c r="H375" s="48"/>
    </row>
    <row r="376" spans="8:8" s="79" customFormat="1" x14ac:dyDescent="0.25">
      <c r="H376" s="48"/>
    </row>
    <row r="377" spans="8:8" s="79" customFormat="1" x14ac:dyDescent="0.25">
      <c r="H377" s="48"/>
    </row>
    <row r="378" spans="8:8" s="79" customFormat="1" x14ac:dyDescent="0.25">
      <c r="H378" s="48"/>
    </row>
    <row r="379" spans="8:8" s="79" customFormat="1" x14ac:dyDescent="0.25">
      <c r="H379" s="48"/>
    </row>
    <row r="380" spans="8:8" s="79" customFormat="1" x14ac:dyDescent="0.25">
      <c r="H380" s="48"/>
    </row>
    <row r="381" spans="8:8" s="79" customFormat="1" x14ac:dyDescent="0.25">
      <c r="H381" s="48"/>
    </row>
    <row r="382" spans="8:8" s="79" customFormat="1" x14ac:dyDescent="0.25">
      <c r="H382" s="48"/>
    </row>
    <row r="383" spans="8:8" s="79" customFormat="1" x14ac:dyDescent="0.25">
      <c r="H383" s="48"/>
    </row>
    <row r="384" spans="8:8" s="79" customFormat="1" x14ac:dyDescent="0.25">
      <c r="H384" s="48"/>
    </row>
    <row r="385" spans="8:8" s="79" customFormat="1" x14ac:dyDescent="0.25">
      <c r="H385" s="48"/>
    </row>
    <row r="386" spans="8:8" s="79" customFormat="1" x14ac:dyDescent="0.25">
      <c r="H386" s="48"/>
    </row>
    <row r="387" spans="8:8" s="79" customFormat="1" x14ac:dyDescent="0.25">
      <c r="H387" s="48"/>
    </row>
    <row r="388" spans="8:8" s="79" customFormat="1" x14ac:dyDescent="0.25">
      <c r="H388" s="48"/>
    </row>
    <row r="389" spans="8:8" s="79" customFormat="1" x14ac:dyDescent="0.25">
      <c r="H389" s="48"/>
    </row>
    <row r="390" spans="8:8" s="79" customFormat="1" x14ac:dyDescent="0.25">
      <c r="H390" s="48"/>
    </row>
    <row r="391" spans="8:8" s="79" customFormat="1" x14ac:dyDescent="0.25">
      <c r="H391" s="48"/>
    </row>
    <row r="392" spans="8:8" s="79" customFormat="1" x14ac:dyDescent="0.25">
      <c r="H392" s="48"/>
    </row>
    <row r="393" spans="8:8" s="79" customFormat="1" x14ac:dyDescent="0.25">
      <c r="H393" s="48"/>
    </row>
    <row r="394" spans="8:8" s="79" customFormat="1" x14ac:dyDescent="0.25">
      <c r="H394" s="48"/>
    </row>
    <row r="395" spans="8:8" s="79" customFormat="1" x14ac:dyDescent="0.25">
      <c r="H395" s="48"/>
    </row>
    <row r="396" spans="8:8" s="79" customFormat="1" x14ac:dyDescent="0.25">
      <c r="H396" s="48"/>
    </row>
    <row r="397" spans="8:8" s="79" customFormat="1" x14ac:dyDescent="0.25">
      <c r="H397" s="48"/>
    </row>
    <row r="398" spans="8:8" s="79" customFormat="1" x14ac:dyDescent="0.25">
      <c r="H398" s="48"/>
    </row>
    <row r="399" spans="8:8" s="79" customFormat="1" x14ac:dyDescent="0.25">
      <c r="H399" s="48"/>
    </row>
    <row r="400" spans="8:8" s="79" customFormat="1" x14ac:dyDescent="0.25">
      <c r="H400" s="48"/>
    </row>
    <row r="401" spans="8:8" s="79" customFormat="1" x14ac:dyDescent="0.25">
      <c r="H401" s="48"/>
    </row>
    <row r="402" spans="8:8" s="79" customFormat="1" x14ac:dyDescent="0.25">
      <c r="H402" s="48"/>
    </row>
    <row r="403" spans="8:8" s="79" customFormat="1" x14ac:dyDescent="0.25">
      <c r="H403" s="48"/>
    </row>
    <row r="404" spans="8:8" s="79" customFormat="1" x14ac:dyDescent="0.25">
      <c r="H404" s="48"/>
    </row>
    <row r="405" spans="8:8" s="79" customFormat="1" x14ac:dyDescent="0.25">
      <c r="H405" s="48"/>
    </row>
    <row r="406" spans="8:8" s="79" customFormat="1" x14ac:dyDescent="0.25">
      <c r="H406" s="48"/>
    </row>
    <row r="407" spans="8:8" s="79" customFormat="1" x14ac:dyDescent="0.25">
      <c r="H407" s="48"/>
    </row>
    <row r="408" spans="8:8" s="79" customFormat="1" x14ac:dyDescent="0.25">
      <c r="H408" s="48"/>
    </row>
    <row r="409" spans="8:8" s="79" customFormat="1" x14ac:dyDescent="0.25">
      <c r="H409" s="48"/>
    </row>
    <row r="410" spans="8:8" s="79" customFormat="1" x14ac:dyDescent="0.25">
      <c r="H410" s="48"/>
    </row>
    <row r="411" spans="8:8" s="79" customFormat="1" x14ac:dyDescent="0.25">
      <c r="H411" s="48"/>
    </row>
    <row r="412" spans="8:8" s="79" customFormat="1" x14ac:dyDescent="0.25">
      <c r="H412" s="48"/>
    </row>
    <row r="413" spans="8:8" s="79" customFormat="1" x14ac:dyDescent="0.25">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30" r:id="rId6" display="https://coveredbondlabel.com/issuer/64-nykredit-realkredit-a-s" xr:uid="{6AE647B0-92ED-43BA-A4AF-DC657A8F1E51}"/>
    <hyperlink ref="C229" r:id="rId7" display="https://coveredbondlabel.com/issuer/64-nykredit-realkredit-a-s" xr:uid="{1BD067B0-C764-4174-ACF2-A69CDEB8182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80" zoomScale="80" zoomScaleNormal="80" workbookViewId="0">
      <selection activeCell="D609" sqref="D609"/>
    </sheetView>
  </sheetViews>
  <sheetFormatPr defaultColWidth="8.85546875" defaultRowHeight="15" outlineLevelRow="1" x14ac:dyDescent="0.25"/>
  <cols>
    <col min="1" max="1" width="13.85546875" style="123" customWidth="1"/>
    <col min="2" max="2" width="60.85546875" style="123" customWidth="1"/>
    <col min="3" max="3" width="41" style="123" customWidth="1"/>
    <col min="4" max="4" width="40.85546875" style="123" customWidth="1"/>
    <col min="5" max="5" width="6.7109375" style="123" customWidth="1"/>
    <col min="6" max="6" width="41.5703125" style="123" customWidth="1"/>
    <col min="7" max="7" width="41.5703125" style="119" customWidth="1"/>
    <col min="8" max="16384" width="8.85546875" style="120"/>
  </cols>
  <sheetData>
    <row r="1" spans="1:7" ht="31.5" x14ac:dyDescent="0.25">
      <c r="A1" s="161" t="s">
        <v>433</v>
      </c>
      <c r="B1" s="161"/>
      <c r="C1" s="119"/>
      <c r="D1" s="119"/>
      <c r="E1" s="119"/>
      <c r="F1" s="344" t="s">
        <v>2364</v>
      </c>
    </row>
    <row r="2" spans="1:7" ht="15.75" thickBot="1" x14ac:dyDescent="0.3">
      <c r="A2" s="119"/>
      <c r="B2" s="119"/>
      <c r="C2" s="119"/>
      <c r="D2" s="119"/>
      <c r="E2" s="119"/>
      <c r="F2" s="119"/>
    </row>
    <row r="3" spans="1:7" ht="19.5" thickBot="1" x14ac:dyDescent="0.3">
      <c r="A3" s="121"/>
      <c r="B3" s="122" t="s">
        <v>58</v>
      </c>
      <c r="C3" s="326" t="s">
        <v>59</v>
      </c>
      <c r="D3" s="121"/>
      <c r="E3" s="121"/>
      <c r="F3" s="119"/>
      <c r="G3" s="121"/>
    </row>
    <row r="4" spans="1:7" ht="15.75" thickBot="1" x14ac:dyDescent="0.3"/>
    <row r="5" spans="1:7" ht="18.75" x14ac:dyDescent="0.25">
      <c r="A5" s="124"/>
      <c r="B5" s="125" t="s">
        <v>434</v>
      </c>
      <c r="C5" s="124"/>
      <c r="E5" s="126"/>
      <c r="F5" s="126"/>
    </row>
    <row r="6" spans="1:7" x14ac:dyDescent="0.25">
      <c r="B6" s="127" t="s">
        <v>435</v>
      </c>
    </row>
    <row r="7" spans="1:7" x14ac:dyDescent="0.25">
      <c r="B7" s="128" t="s">
        <v>436</v>
      </c>
    </row>
    <row r="8" spans="1:7" ht="15.75" thickBot="1" x14ac:dyDescent="0.3">
      <c r="B8" s="129" t="s">
        <v>437</v>
      </c>
    </row>
    <row r="9" spans="1:7" x14ac:dyDescent="0.25">
      <c r="B9" s="130"/>
    </row>
    <row r="10" spans="1:7" ht="37.5" x14ac:dyDescent="0.25">
      <c r="A10" s="131" t="s">
        <v>67</v>
      </c>
      <c r="B10" s="131" t="s">
        <v>435</v>
      </c>
      <c r="C10" s="132"/>
      <c r="D10" s="132"/>
      <c r="E10" s="132"/>
      <c r="F10" s="132"/>
      <c r="G10" s="133"/>
    </row>
    <row r="11" spans="1:7" ht="15" customHeight="1" x14ac:dyDescent="0.25">
      <c r="A11" s="134"/>
      <c r="B11" s="135" t="s">
        <v>438</v>
      </c>
      <c r="C11" s="134" t="s">
        <v>98</v>
      </c>
      <c r="D11" s="134"/>
      <c r="E11" s="134"/>
      <c r="F11" s="136" t="s">
        <v>439</v>
      </c>
      <c r="G11" s="136"/>
    </row>
    <row r="12" spans="1:7" x14ac:dyDescent="0.25">
      <c r="A12" s="123" t="s">
        <v>440</v>
      </c>
      <c r="B12" s="123" t="s">
        <v>441</v>
      </c>
      <c r="C12" s="220">
        <v>65165.410735140176</v>
      </c>
      <c r="F12" s="182">
        <f>IF($C$15=0,"",IF(C12="[for completion]","",C12/$C$15))</f>
        <v>0.94374486589251794</v>
      </c>
    </row>
    <row r="13" spans="1:7" x14ac:dyDescent="0.25">
      <c r="A13" s="123" t="s">
        <v>442</v>
      </c>
      <c r="B13" s="123" t="s">
        <v>443</v>
      </c>
      <c r="C13" s="220">
        <v>3884.4067422900007</v>
      </c>
      <c r="F13" s="182">
        <f>IF($C$15=0,"",IF(C13="[for completion]","",C13/$C$15))</f>
        <v>5.6255134107482174E-2</v>
      </c>
    </row>
    <row r="14" spans="1:7" x14ac:dyDescent="0.25">
      <c r="A14" s="123" t="s">
        <v>444</v>
      </c>
      <c r="B14" s="123" t="s">
        <v>128</v>
      </c>
      <c r="C14" s="183">
        <v>0</v>
      </c>
      <c r="F14" s="182">
        <f>IF($C$15=0,"",IF(C14="[for completion]","",C14/$C$15))</f>
        <v>0</v>
      </c>
    </row>
    <row r="15" spans="1:7" x14ac:dyDescent="0.25">
      <c r="A15" s="123" t="s">
        <v>445</v>
      </c>
      <c r="B15" s="138" t="s">
        <v>130</v>
      </c>
      <c r="C15" s="183">
        <f>SUM(C12:C14)</f>
        <v>69049.817477430173</v>
      </c>
      <c r="F15" s="157">
        <f>SUM(F12:F14)</f>
        <v>1</v>
      </c>
    </row>
    <row r="16" spans="1:7" outlineLevel="1" x14ac:dyDescent="0.25">
      <c r="A16" s="123" t="s">
        <v>446</v>
      </c>
      <c r="B16" s="140" t="s">
        <v>447</v>
      </c>
      <c r="C16" s="183"/>
      <c r="F16" s="182">
        <f t="shared" ref="F16:F26" si="0">IF($C$15=0,"",IF(C16="[for completion]","",C16/$C$15))</f>
        <v>0</v>
      </c>
    </row>
    <row r="17" spans="1:7" outlineLevel="1" x14ac:dyDescent="0.25">
      <c r="A17" s="123" t="s">
        <v>448</v>
      </c>
      <c r="B17" s="140" t="s">
        <v>990</v>
      </c>
      <c r="C17" s="183"/>
      <c r="F17" s="182">
        <f t="shared" si="0"/>
        <v>0</v>
      </c>
    </row>
    <row r="18" spans="1:7" outlineLevel="1" x14ac:dyDescent="0.25">
      <c r="A18" s="123" t="s">
        <v>449</v>
      </c>
      <c r="B18" s="140" t="s">
        <v>132</v>
      </c>
      <c r="C18" s="183"/>
      <c r="F18" s="182">
        <f t="shared" si="0"/>
        <v>0</v>
      </c>
    </row>
    <row r="19" spans="1:7" outlineLevel="1" x14ac:dyDescent="0.25">
      <c r="A19" s="123" t="s">
        <v>450</v>
      </c>
      <c r="B19" s="140" t="s">
        <v>132</v>
      </c>
      <c r="C19" s="183"/>
      <c r="F19" s="182">
        <f t="shared" si="0"/>
        <v>0</v>
      </c>
    </row>
    <row r="20" spans="1:7" outlineLevel="1" x14ac:dyDescent="0.25">
      <c r="A20" s="123" t="s">
        <v>451</v>
      </c>
      <c r="B20" s="140" t="s">
        <v>132</v>
      </c>
      <c r="C20" s="183"/>
      <c r="F20" s="182">
        <f t="shared" si="0"/>
        <v>0</v>
      </c>
    </row>
    <row r="21" spans="1:7" outlineLevel="1" x14ac:dyDescent="0.25">
      <c r="A21" s="123" t="s">
        <v>452</v>
      </c>
      <c r="B21" s="140" t="s">
        <v>132</v>
      </c>
      <c r="C21" s="183"/>
      <c r="F21" s="182">
        <f t="shared" si="0"/>
        <v>0</v>
      </c>
    </row>
    <row r="22" spans="1:7" outlineLevel="1" x14ac:dyDescent="0.25">
      <c r="A22" s="123" t="s">
        <v>453</v>
      </c>
      <c r="B22" s="140" t="s">
        <v>132</v>
      </c>
      <c r="C22" s="183"/>
      <c r="F22" s="182">
        <f t="shared" si="0"/>
        <v>0</v>
      </c>
    </row>
    <row r="23" spans="1:7" outlineLevel="1" x14ac:dyDescent="0.25">
      <c r="A23" s="123" t="s">
        <v>454</v>
      </c>
      <c r="B23" s="140" t="s">
        <v>132</v>
      </c>
      <c r="C23" s="183"/>
      <c r="F23" s="182">
        <f t="shared" si="0"/>
        <v>0</v>
      </c>
    </row>
    <row r="24" spans="1:7" outlineLevel="1" x14ac:dyDescent="0.25">
      <c r="A24" s="123" t="s">
        <v>455</v>
      </c>
      <c r="B24" s="140" t="s">
        <v>132</v>
      </c>
      <c r="C24" s="183"/>
      <c r="F24" s="182">
        <f t="shared" si="0"/>
        <v>0</v>
      </c>
    </row>
    <row r="25" spans="1:7" outlineLevel="1" x14ac:dyDescent="0.25">
      <c r="A25" s="123" t="s">
        <v>456</v>
      </c>
      <c r="B25" s="140" t="s">
        <v>132</v>
      </c>
      <c r="C25" s="183"/>
      <c r="F25" s="182">
        <f t="shared" si="0"/>
        <v>0</v>
      </c>
    </row>
    <row r="26" spans="1:7" outlineLevel="1" x14ac:dyDescent="0.25">
      <c r="A26" s="123" t="s">
        <v>457</v>
      </c>
      <c r="B26" s="140" t="s">
        <v>132</v>
      </c>
      <c r="C26" s="184"/>
      <c r="D26" s="120"/>
      <c r="E26" s="120"/>
      <c r="F26" s="182">
        <f t="shared" si="0"/>
        <v>0</v>
      </c>
    </row>
    <row r="27" spans="1:7" ht="15" customHeight="1" x14ac:dyDescent="0.25">
      <c r="A27" s="134"/>
      <c r="B27" s="135" t="s">
        <v>458</v>
      </c>
      <c r="C27" s="134" t="s">
        <v>459</v>
      </c>
      <c r="D27" s="134" t="s">
        <v>460</v>
      </c>
      <c r="E27" s="141"/>
      <c r="F27" s="134" t="s">
        <v>461</v>
      </c>
      <c r="G27" s="136"/>
    </row>
    <row r="28" spans="1:7" x14ac:dyDescent="0.25">
      <c r="A28" s="123" t="s">
        <v>462</v>
      </c>
      <c r="B28" s="123" t="s">
        <v>463</v>
      </c>
      <c r="C28" s="239">
        <v>20484</v>
      </c>
      <c r="D28" s="123">
        <v>804</v>
      </c>
      <c r="F28" s="123">
        <f>IF(AND(C28="[For completion]",D28="[For completion]"),"[For completion]",SUM(C28:D28))</f>
        <v>21288</v>
      </c>
    </row>
    <row r="29" spans="1:7" outlineLevel="1" x14ac:dyDescent="0.25">
      <c r="A29" s="123" t="s">
        <v>464</v>
      </c>
      <c r="B29" s="142" t="s">
        <v>465</v>
      </c>
    </row>
    <row r="30" spans="1:7" outlineLevel="1" x14ac:dyDescent="0.25">
      <c r="A30" s="123" t="s">
        <v>466</v>
      </c>
      <c r="B30" s="142" t="s">
        <v>467</v>
      </c>
    </row>
    <row r="31" spans="1:7" outlineLevel="1" x14ac:dyDescent="0.25">
      <c r="A31" s="123" t="s">
        <v>468</v>
      </c>
      <c r="B31" s="142"/>
    </row>
    <row r="32" spans="1:7" outlineLevel="1" x14ac:dyDescent="0.25">
      <c r="A32" s="123" t="s">
        <v>469</v>
      </c>
      <c r="B32" s="142"/>
    </row>
    <row r="33" spans="1:7" outlineLevel="1" x14ac:dyDescent="0.25">
      <c r="A33" s="123" t="s">
        <v>1189</v>
      </c>
      <c r="B33" s="142"/>
    </row>
    <row r="34" spans="1:7" outlineLevel="1" x14ac:dyDescent="0.25">
      <c r="A34" s="123" t="s">
        <v>1190</v>
      </c>
      <c r="B34" s="142"/>
    </row>
    <row r="35" spans="1:7" ht="15" customHeight="1" x14ac:dyDescent="0.25">
      <c r="A35" s="134"/>
      <c r="B35" s="135" t="s">
        <v>470</v>
      </c>
      <c r="C35" s="134" t="s">
        <v>471</v>
      </c>
      <c r="D35" s="134" t="s">
        <v>472</v>
      </c>
      <c r="E35" s="141"/>
      <c r="F35" s="136" t="s">
        <v>439</v>
      </c>
      <c r="G35" s="136"/>
    </row>
    <row r="36" spans="1:7" x14ac:dyDescent="0.25">
      <c r="A36" s="123" t="s">
        <v>473</v>
      </c>
      <c r="B36" s="123" t="s">
        <v>474</v>
      </c>
      <c r="C36" s="157">
        <v>3.8289140988173237E-2</v>
      </c>
      <c r="D36" s="157">
        <v>0.19925696153377115</v>
      </c>
      <c r="E36" s="185"/>
      <c r="F36" s="157">
        <v>3.6135180227023042E-2</v>
      </c>
    </row>
    <row r="37" spans="1:7" outlineLevel="1" x14ac:dyDescent="0.25">
      <c r="A37" s="123" t="s">
        <v>475</v>
      </c>
      <c r="C37" s="157"/>
      <c r="D37" s="157"/>
      <c r="E37" s="185"/>
      <c r="F37" s="157"/>
    </row>
    <row r="38" spans="1:7" outlineLevel="1" x14ac:dyDescent="0.25">
      <c r="A38" s="123" t="s">
        <v>476</v>
      </c>
      <c r="C38" s="157"/>
      <c r="D38" s="157"/>
      <c r="E38" s="185"/>
      <c r="F38" s="157"/>
    </row>
    <row r="39" spans="1:7" outlineLevel="1" x14ac:dyDescent="0.25">
      <c r="A39" s="123" t="s">
        <v>477</v>
      </c>
      <c r="C39" s="157"/>
      <c r="D39" s="157"/>
      <c r="E39" s="185"/>
      <c r="F39" s="157"/>
    </row>
    <row r="40" spans="1:7" outlineLevel="1" x14ac:dyDescent="0.25">
      <c r="A40" s="123" t="s">
        <v>478</v>
      </c>
      <c r="C40" s="157"/>
      <c r="D40" s="157"/>
      <c r="E40" s="185"/>
      <c r="F40" s="157"/>
    </row>
    <row r="41" spans="1:7" outlineLevel="1" x14ac:dyDescent="0.25">
      <c r="A41" s="123" t="s">
        <v>479</v>
      </c>
      <c r="C41" s="157"/>
      <c r="D41" s="157"/>
      <c r="E41" s="185"/>
      <c r="F41" s="157"/>
    </row>
    <row r="42" spans="1:7" outlineLevel="1" x14ac:dyDescent="0.25">
      <c r="A42" s="123" t="s">
        <v>480</v>
      </c>
      <c r="C42" s="157"/>
      <c r="D42" s="157"/>
      <c r="E42" s="185"/>
      <c r="F42" s="157"/>
    </row>
    <row r="43" spans="1:7" ht="15" customHeight="1" x14ac:dyDescent="0.25">
      <c r="A43" s="134"/>
      <c r="B43" s="135" t="s">
        <v>481</v>
      </c>
      <c r="C43" s="134" t="s">
        <v>471</v>
      </c>
      <c r="D43" s="134" t="s">
        <v>472</v>
      </c>
      <c r="E43" s="141"/>
      <c r="F43" s="136" t="s">
        <v>439</v>
      </c>
      <c r="G43" s="136"/>
    </row>
    <row r="44" spans="1:7" x14ac:dyDescent="0.25">
      <c r="A44" s="123" t="s">
        <v>482</v>
      </c>
      <c r="B44" s="143" t="s">
        <v>483</v>
      </c>
      <c r="C44" s="156">
        <f>SUM(C45:C71)</f>
        <v>1</v>
      </c>
      <c r="D44" s="156">
        <f>SUM(D45:D71)</f>
        <v>1</v>
      </c>
      <c r="E44" s="157"/>
      <c r="F44" s="156">
        <f>SUM(F45:F71)</f>
        <v>1</v>
      </c>
      <c r="G44" s="123"/>
    </row>
    <row r="45" spans="1:7" x14ac:dyDescent="0.25">
      <c r="A45" s="123" t="s">
        <v>484</v>
      </c>
      <c r="B45" s="123" t="s">
        <v>485</v>
      </c>
      <c r="C45" s="157">
        <v>0</v>
      </c>
      <c r="D45" s="157">
        <v>0</v>
      </c>
      <c r="E45" s="157"/>
      <c r="F45" s="157">
        <v>0</v>
      </c>
      <c r="G45" s="123"/>
    </row>
    <row r="46" spans="1:7" x14ac:dyDescent="0.25">
      <c r="A46" s="123" t="s">
        <v>486</v>
      </c>
      <c r="B46" s="123" t="s">
        <v>487</v>
      </c>
      <c r="C46" s="157">
        <v>0</v>
      </c>
      <c r="D46" s="157">
        <v>0</v>
      </c>
      <c r="E46" s="157"/>
      <c r="F46" s="157">
        <v>0</v>
      </c>
      <c r="G46" s="123"/>
    </row>
    <row r="47" spans="1:7" x14ac:dyDescent="0.25">
      <c r="A47" s="123" t="s">
        <v>488</v>
      </c>
      <c r="B47" s="123" t="s">
        <v>489</v>
      </c>
      <c r="C47" s="157">
        <v>0</v>
      </c>
      <c r="D47" s="157">
        <v>0</v>
      </c>
      <c r="E47" s="157"/>
      <c r="F47" s="157">
        <v>0</v>
      </c>
      <c r="G47" s="123"/>
    </row>
    <row r="48" spans="1:7" x14ac:dyDescent="0.25">
      <c r="A48" s="123" t="s">
        <v>490</v>
      </c>
      <c r="B48" s="123" t="s">
        <v>491</v>
      </c>
      <c r="C48" s="157">
        <v>0</v>
      </c>
      <c r="D48" s="157">
        <v>0</v>
      </c>
      <c r="E48" s="157"/>
      <c r="F48" s="157">
        <v>0</v>
      </c>
      <c r="G48" s="123"/>
    </row>
    <row r="49" spans="1:7" x14ac:dyDescent="0.25">
      <c r="A49" s="123" t="s">
        <v>492</v>
      </c>
      <c r="B49" s="123" t="s">
        <v>493</v>
      </c>
      <c r="C49" s="157">
        <v>0</v>
      </c>
      <c r="D49" s="157">
        <v>0</v>
      </c>
      <c r="E49" s="157"/>
      <c r="F49" s="157">
        <v>0</v>
      </c>
      <c r="G49" s="123"/>
    </row>
    <row r="50" spans="1:7" x14ac:dyDescent="0.25">
      <c r="A50" s="123" t="s">
        <v>494</v>
      </c>
      <c r="B50" s="123" t="s">
        <v>1900</v>
      </c>
      <c r="C50" s="157">
        <v>0</v>
      </c>
      <c r="D50" s="157">
        <v>0</v>
      </c>
      <c r="E50" s="157"/>
      <c r="F50" s="157">
        <v>0</v>
      </c>
      <c r="G50" s="123"/>
    </row>
    <row r="51" spans="1:7" x14ac:dyDescent="0.25">
      <c r="A51" s="123" t="s">
        <v>495</v>
      </c>
      <c r="B51" s="123" t="s">
        <v>496</v>
      </c>
      <c r="C51" s="157">
        <v>1</v>
      </c>
      <c r="D51" s="157">
        <v>1</v>
      </c>
      <c r="E51" s="157"/>
      <c r="F51" s="157">
        <v>1</v>
      </c>
      <c r="G51" s="123"/>
    </row>
    <row r="52" spans="1:7" x14ac:dyDescent="0.25">
      <c r="A52" s="123" t="s">
        <v>497</v>
      </c>
      <c r="B52" s="123" t="s">
        <v>498</v>
      </c>
      <c r="C52" s="157">
        <v>0</v>
      </c>
      <c r="D52" s="157">
        <v>0</v>
      </c>
      <c r="E52" s="157"/>
      <c r="F52" s="157">
        <v>0</v>
      </c>
      <c r="G52" s="123"/>
    </row>
    <row r="53" spans="1:7" x14ac:dyDescent="0.25">
      <c r="A53" s="123" t="s">
        <v>499</v>
      </c>
      <c r="B53" s="123" t="s">
        <v>500</v>
      </c>
      <c r="C53" s="157">
        <v>0</v>
      </c>
      <c r="D53" s="157">
        <v>0</v>
      </c>
      <c r="E53" s="157"/>
      <c r="F53" s="157">
        <v>0</v>
      </c>
      <c r="G53" s="123"/>
    </row>
    <row r="54" spans="1:7" x14ac:dyDescent="0.25">
      <c r="A54" s="123" t="s">
        <v>501</v>
      </c>
      <c r="B54" s="123" t="s">
        <v>502</v>
      </c>
      <c r="C54" s="157">
        <v>0</v>
      </c>
      <c r="D54" s="157">
        <v>0</v>
      </c>
      <c r="E54" s="157"/>
      <c r="F54" s="157">
        <v>0</v>
      </c>
      <c r="G54" s="123"/>
    </row>
    <row r="55" spans="1:7" x14ac:dyDescent="0.25">
      <c r="A55" s="123" t="s">
        <v>503</v>
      </c>
      <c r="B55" s="123" t="s">
        <v>504</v>
      </c>
      <c r="C55" s="157">
        <v>0</v>
      </c>
      <c r="D55" s="157">
        <v>0</v>
      </c>
      <c r="E55" s="157"/>
      <c r="F55" s="157">
        <v>0</v>
      </c>
      <c r="G55" s="123"/>
    </row>
    <row r="56" spans="1:7" x14ac:dyDescent="0.25">
      <c r="A56" s="123" t="s">
        <v>505</v>
      </c>
      <c r="B56" s="123" t="s">
        <v>506</v>
      </c>
      <c r="C56" s="157">
        <v>0</v>
      </c>
      <c r="D56" s="157">
        <v>0</v>
      </c>
      <c r="E56" s="157"/>
      <c r="F56" s="157">
        <v>0</v>
      </c>
      <c r="G56" s="123"/>
    </row>
    <row r="57" spans="1:7" x14ac:dyDescent="0.25">
      <c r="A57" s="123" t="s">
        <v>507</v>
      </c>
      <c r="B57" s="123" t="s">
        <v>508</v>
      </c>
      <c r="C57" s="157">
        <v>0</v>
      </c>
      <c r="D57" s="157">
        <v>0</v>
      </c>
      <c r="E57" s="157"/>
      <c r="F57" s="157">
        <v>0</v>
      </c>
      <c r="G57" s="123"/>
    </row>
    <row r="58" spans="1:7" x14ac:dyDescent="0.25">
      <c r="A58" s="123" t="s">
        <v>509</v>
      </c>
      <c r="B58" s="123" t="s">
        <v>510</v>
      </c>
      <c r="C58" s="157">
        <v>0</v>
      </c>
      <c r="D58" s="157">
        <v>0</v>
      </c>
      <c r="E58" s="157"/>
      <c r="F58" s="157">
        <v>0</v>
      </c>
      <c r="G58" s="123"/>
    </row>
    <row r="59" spans="1:7" x14ac:dyDescent="0.25">
      <c r="A59" s="123" t="s">
        <v>511</v>
      </c>
      <c r="B59" s="123" t="s">
        <v>512</v>
      </c>
      <c r="C59" s="157">
        <v>0</v>
      </c>
      <c r="D59" s="157">
        <v>0</v>
      </c>
      <c r="E59" s="157"/>
      <c r="F59" s="157">
        <v>0</v>
      </c>
      <c r="G59" s="123"/>
    </row>
    <row r="60" spans="1:7" x14ac:dyDescent="0.25">
      <c r="A60" s="123" t="s">
        <v>513</v>
      </c>
      <c r="B60" s="123" t="s">
        <v>3</v>
      </c>
      <c r="C60" s="157">
        <v>0</v>
      </c>
      <c r="D60" s="157">
        <v>0</v>
      </c>
      <c r="E60" s="157"/>
      <c r="F60" s="157">
        <v>0</v>
      </c>
      <c r="G60" s="123"/>
    </row>
    <row r="61" spans="1:7" x14ac:dyDescent="0.25">
      <c r="A61" s="123" t="s">
        <v>514</v>
      </c>
      <c r="B61" s="123" t="s">
        <v>515</v>
      </c>
      <c r="C61" s="157">
        <v>0</v>
      </c>
      <c r="D61" s="157">
        <v>0</v>
      </c>
      <c r="E61" s="157"/>
      <c r="F61" s="157">
        <v>0</v>
      </c>
      <c r="G61" s="123"/>
    </row>
    <row r="62" spans="1:7" x14ac:dyDescent="0.25">
      <c r="A62" s="123" t="s">
        <v>516</v>
      </c>
      <c r="B62" s="123" t="s">
        <v>517</v>
      </c>
      <c r="C62" s="157">
        <v>0</v>
      </c>
      <c r="D62" s="157">
        <v>0</v>
      </c>
      <c r="E62" s="157"/>
      <c r="F62" s="157">
        <v>0</v>
      </c>
      <c r="G62" s="123"/>
    </row>
    <row r="63" spans="1:7" x14ac:dyDescent="0.25">
      <c r="A63" s="123" t="s">
        <v>518</v>
      </c>
      <c r="B63" s="123" t="s">
        <v>519</v>
      </c>
      <c r="C63" s="157">
        <v>0</v>
      </c>
      <c r="D63" s="157">
        <v>0</v>
      </c>
      <c r="E63" s="157"/>
      <c r="F63" s="157">
        <v>0</v>
      </c>
      <c r="G63" s="123"/>
    </row>
    <row r="64" spans="1:7" x14ac:dyDescent="0.25">
      <c r="A64" s="123" t="s">
        <v>520</v>
      </c>
      <c r="B64" s="123" t="s">
        <v>521</v>
      </c>
      <c r="C64" s="157">
        <v>0</v>
      </c>
      <c r="D64" s="157">
        <v>0</v>
      </c>
      <c r="E64" s="157"/>
      <c r="F64" s="157">
        <v>0</v>
      </c>
      <c r="G64" s="123"/>
    </row>
    <row r="65" spans="1:7" x14ac:dyDescent="0.25">
      <c r="A65" s="123" t="s">
        <v>522</v>
      </c>
      <c r="B65" s="123" t="s">
        <v>523</v>
      </c>
      <c r="C65" s="157">
        <v>0</v>
      </c>
      <c r="D65" s="157">
        <v>0</v>
      </c>
      <c r="E65" s="157"/>
      <c r="F65" s="157">
        <v>0</v>
      </c>
      <c r="G65" s="123"/>
    </row>
    <row r="66" spans="1:7" x14ac:dyDescent="0.25">
      <c r="A66" s="123" t="s">
        <v>524</v>
      </c>
      <c r="B66" s="123" t="s">
        <v>525</v>
      </c>
      <c r="C66" s="157">
        <v>0</v>
      </c>
      <c r="D66" s="157">
        <v>0</v>
      </c>
      <c r="E66" s="157"/>
      <c r="F66" s="157">
        <v>0</v>
      </c>
      <c r="G66" s="123"/>
    </row>
    <row r="67" spans="1:7" x14ac:dyDescent="0.25">
      <c r="A67" s="123" t="s">
        <v>526</v>
      </c>
      <c r="B67" s="123" t="s">
        <v>527</v>
      </c>
      <c r="C67" s="157">
        <v>0</v>
      </c>
      <c r="D67" s="157">
        <v>0</v>
      </c>
      <c r="E67" s="157"/>
      <c r="F67" s="157">
        <v>0</v>
      </c>
      <c r="G67" s="123"/>
    </row>
    <row r="68" spans="1:7" x14ac:dyDescent="0.25">
      <c r="A68" s="123" t="s">
        <v>528</v>
      </c>
      <c r="B68" s="123" t="s">
        <v>529</v>
      </c>
      <c r="C68" s="157">
        <v>0</v>
      </c>
      <c r="D68" s="157">
        <v>0</v>
      </c>
      <c r="E68" s="157"/>
      <c r="F68" s="157">
        <v>0</v>
      </c>
      <c r="G68" s="123"/>
    </row>
    <row r="69" spans="1:7" x14ac:dyDescent="0.25">
      <c r="A69" s="239" t="s">
        <v>530</v>
      </c>
      <c r="B69" s="123" t="s">
        <v>531</v>
      </c>
      <c r="C69" s="157">
        <v>0</v>
      </c>
      <c r="D69" s="157">
        <v>0</v>
      </c>
      <c r="E69" s="157"/>
      <c r="F69" s="157">
        <v>0</v>
      </c>
      <c r="G69" s="123"/>
    </row>
    <row r="70" spans="1:7" x14ac:dyDescent="0.25">
      <c r="A70" s="239" t="s">
        <v>532</v>
      </c>
      <c r="B70" s="123" t="s">
        <v>533</v>
      </c>
      <c r="C70" s="157">
        <v>0</v>
      </c>
      <c r="D70" s="157">
        <v>0</v>
      </c>
      <c r="E70" s="157"/>
      <c r="F70" s="157">
        <v>0</v>
      </c>
      <c r="G70" s="123"/>
    </row>
    <row r="71" spans="1:7" x14ac:dyDescent="0.25">
      <c r="A71" s="239" t="s">
        <v>534</v>
      </c>
      <c r="B71" s="123" t="s">
        <v>6</v>
      </c>
      <c r="C71" s="157">
        <v>0</v>
      </c>
      <c r="D71" s="157">
        <v>0</v>
      </c>
      <c r="E71" s="157"/>
      <c r="F71" s="157">
        <v>0</v>
      </c>
      <c r="G71" s="123"/>
    </row>
    <row r="72" spans="1:7" x14ac:dyDescent="0.25">
      <c r="A72" s="239" t="s">
        <v>535</v>
      </c>
      <c r="B72" s="143" t="s">
        <v>298</v>
      </c>
      <c r="C72" s="156">
        <f>SUM(C73:C75)</f>
        <v>0</v>
      </c>
      <c r="D72" s="156">
        <f>SUM(D73:D75)</f>
        <v>0</v>
      </c>
      <c r="E72" s="157"/>
      <c r="F72" s="156">
        <f>SUM(F73:F75)</f>
        <v>0</v>
      </c>
      <c r="G72" s="123"/>
    </row>
    <row r="73" spans="1:7" x14ac:dyDescent="0.25">
      <c r="A73" s="239" t="s">
        <v>537</v>
      </c>
      <c r="B73" s="123" t="s">
        <v>539</v>
      </c>
      <c r="C73" s="332">
        <v>0</v>
      </c>
      <c r="D73" s="332">
        <v>0</v>
      </c>
      <c r="E73" s="157"/>
      <c r="F73" s="332">
        <v>0</v>
      </c>
      <c r="G73" s="123"/>
    </row>
    <row r="74" spans="1:7" x14ac:dyDescent="0.25">
      <c r="A74" s="239" t="s">
        <v>538</v>
      </c>
      <c r="B74" s="123" t="s">
        <v>541</v>
      </c>
      <c r="C74" s="332">
        <v>0</v>
      </c>
      <c r="D74" s="332">
        <v>0</v>
      </c>
      <c r="E74" s="157"/>
      <c r="F74" s="332">
        <v>0</v>
      </c>
      <c r="G74" s="123"/>
    </row>
    <row r="75" spans="1:7" x14ac:dyDescent="0.25">
      <c r="A75" s="239" t="s">
        <v>540</v>
      </c>
      <c r="B75" s="123" t="s">
        <v>2</v>
      </c>
      <c r="C75" s="332">
        <v>0</v>
      </c>
      <c r="D75" s="332">
        <v>0</v>
      </c>
      <c r="E75" s="157"/>
      <c r="F75" s="332">
        <v>0</v>
      </c>
      <c r="G75" s="123"/>
    </row>
    <row r="76" spans="1:7" x14ac:dyDescent="0.25">
      <c r="A76" s="239" t="s">
        <v>1160</v>
      </c>
      <c r="B76" s="143" t="s">
        <v>128</v>
      </c>
      <c r="C76" s="156">
        <f>SUM(C77:C87)</f>
        <v>0</v>
      </c>
      <c r="D76" s="156">
        <f>SUM(D77:D87)</f>
        <v>0</v>
      </c>
      <c r="E76" s="157"/>
      <c r="F76" s="156">
        <f>SUM(F77:F87)</f>
        <v>0</v>
      </c>
      <c r="G76" s="123"/>
    </row>
    <row r="77" spans="1:7" x14ac:dyDescent="0.25">
      <c r="A77" s="239" t="s">
        <v>542</v>
      </c>
      <c r="B77" s="144" t="s">
        <v>300</v>
      </c>
      <c r="C77" s="332">
        <v>0</v>
      </c>
      <c r="D77" s="332">
        <v>0</v>
      </c>
      <c r="E77" s="157"/>
      <c r="F77" s="332">
        <v>0</v>
      </c>
      <c r="G77" s="123"/>
    </row>
    <row r="78" spans="1:7" s="238" customFormat="1" x14ac:dyDescent="0.25">
      <c r="A78" s="239" t="s">
        <v>543</v>
      </c>
      <c r="B78" s="239" t="s">
        <v>536</v>
      </c>
      <c r="C78" s="332">
        <v>0</v>
      </c>
      <c r="D78" s="332">
        <v>0</v>
      </c>
      <c r="E78" s="240"/>
      <c r="F78" s="332">
        <v>0</v>
      </c>
      <c r="G78" s="239"/>
    </row>
    <row r="79" spans="1:7" x14ac:dyDescent="0.25">
      <c r="A79" s="239" t="s">
        <v>544</v>
      </c>
      <c r="B79" s="144" t="s">
        <v>302</v>
      </c>
      <c r="C79" s="332">
        <v>0</v>
      </c>
      <c r="D79" s="332">
        <v>0</v>
      </c>
      <c r="E79" s="157"/>
      <c r="F79" s="332">
        <v>0</v>
      </c>
      <c r="G79" s="123"/>
    </row>
    <row r="80" spans="1:7" x14ac:dyDescent="0.25">
      <c r="A80" s="123" t="s">
        <v>545</v>
      </c>
      <c r="B80" s="144" t="s">
        <v>304</v>
      </c>
      <c r="C80" s="332">
        <v>0</v>
      </c>
      <c r="D80" s="332">
        <v>0</v>
      </c>
      <c r="E80" s="157"/>
      <c r="F80" s="332">
        <v>0</v>
      </c>
      <c r="G80" s="123"/>
    </row>
    <row r="81" spans="1:7" x14ac:dyDescent="0.25">
      <c r="A81" s="123" t="s">
        <v>546</v>
      </c>
      <c r="B81" s="144" t="s">
        <v>12</v>
      </c>
      <c r="C81" s="332">
        <v>0</v>
      </c>
      <c r="D81" s="332">
        <v>0</v>
      </c>
      <c r="E81" s="157"/>
      <c r="F81" s="332">
        <v>0</v>
      </c>
      <c r="G81" s="123"/>
    </row>
    <row r="82" spans="1:7" x14ac:dyDescent="0.25">
      <c r="A82" s="123" t="s">
        <v>547</v>
      </c>
      <c r="B82" s="144" t="s">
        <v>307</v>
      </c>
      <c r="C82" s="332">
        <v>0</v>
      </c>
      <c r="D82" s="332">
        <v>0</v>
      </c>
      <c r="E82" s="157"/>
      <c r="F82" s="332">
        <v>0</v>
      </c>
      <c r="G82" s="123"/>
    </row>
    <row r="83" spans="1:7" x14ac:dyDescent="0.25">
      <c r="A83" s="123" t="s">
        <v>548</v>
      </c>
      <c r="B83" s="144" t="s">
        <v>309</v>
      </c>
      <c r="C83" s="332">
        <v>0</v>
      </c>
      <c r="D83" s="332">
        <v>0</v>
      </c>
      <c r="E83" s="157"/>
      <c r="F83" s="332">
        <v>0</v>
      </c>
      <c r="G83" s="123"/>
    </row>
    <row r="84" spans="1:7" x14ac:dyDescent="0.25">
      <c r="A84" s="123" t="s">
        <v>549</v>
      </c>
      <c r="B84" s="144" t="s">
        <v>311</v>
      </c>
      <c r="C84" s="332">
        <v>0</v>
      </c>
      <c r="D84" s="332">
        <v>0</v>
      </c>
      <c r="E84" s="157"/>
      <c r="F84" s="332">
        <v>0</v>
      </c>
      <c r="G84" s="123"/>
    </row>
    <row r="85" spans="1:7" x14ac:dyDescent="0.25">
      <c r="A85" s="123" t="s">
        <v>550</v>
      </c>
      <c r="B85" s="144" t="s">
        <v>313</v>
      </c>
      <c r="C85" s="332">
        <v>0</v>
      </c>
      <c r="D85" s="332">
        <v>0</v>
      </c>
      <c r="E85" s="157"/>
      <c r="F85" s="332">
        <v>0</v>
      </c>
      <c r="G85" s="123"/>
    </row>
    <row r="86" spans="1:7" x14ac:dyDescent="0.25">
      <c r="A86" s="123" t="s">
        <v>551</v>
      </c>
      <c r="B86" s="144" t="s">
        <v>315</v>
      </c>
      <c r="C86" s="332">
        <v>0</v>
      </c>
      <c r="D86" s="332">
        <v>0</v>
      </c>
      <c r="E86" s="157"/>
      <c r="F86" s="332">
        <v>0</v>
      </c>
      <c r="G86" s="123"/>
    </row>
    <row r="87" spans="1:7" x14ac:dyDescent="0.25">
      <c r="A87" s="123" t="s">
        <v>552</v>
      </c>
      <c r="B87" s="144" t="s">
        <v>128</v>
      </c>
      <c r="C87" s="332">
        <v>0</v>
      </c>
      <c r="D87" s="332">
        <v>0</v>
      </c>
      <c r="E87" s="157"/>
      <c r="F87" s="332">
        <v>0</v>
      </c>
      <c r="G87" s="123"/>
    </row>
    <row r="88" spans="1:7" outlineLevel="1" x14ac:dyDescent="0.25">
      <c r="A88" s="123" t="s">
        <v>553</v>
      </c>
      <c r="B88" s="140" t="s">
        <v>132</v>
      </c>
      <c r="C88" s="157"/>
      <c r="D88" s="157"/>
      <c r="E88" s="157"/>
      <c r="F88" s="157"/>
      <c r="G88" s="123"/>
    </row>
    <row r="89" spans="1:7" outlineLevel="1" x14ac:dyDescent="0.25">
      <c r="A89" s="123" t="s">
        <v>554</v>
      </c>
      <c r="B89" s="140" t="s">
        <v>132</v>
      </c>
      <c r="C89" s="157"/>
      <c r="D89" s="157"/>
      <c r="E89" s="157"/>
      <c r="F89" s="157"/>
      <c r="G89" s="123"/>
    </row>
    <row r="90" spans="1:7" outlineLevel="1" x14ac:dyDescent="0.25">
      <c r="A90" s="123" t="s">
        <v>555</v>
      </c>
      <c r="B90" s="140" t="s">
        <v>132</v>
      </c>
      <c r="C90" s="157"/>
      <c r="D90" s="157"/>
      <c r="E90" s="157"/>
      <c r="F90" s="157"/>
      <c r="G90" s="123"/>
    </row>
    <row r="91" spans="1:7" outlineLevel="1" x14ac:dyDescent="0.25">
      <c r="A91" s="123" t="s">
        <v>556</v>
      </c>
      <c r="B91" s="140" t="s">
        <v>132</v>
      </c>
      <c r="C91" s="157"/>
      <c r="D91" s="157"/>
      <c r="E91" s="157"/>
      <c r="F91" s="157"/>
      <c r="G91" s="123"/>
    </row>
    <row r="92" spans="1:7" outlineLevel="1" x14ac:dyDescent="0.25">
      <c r="A92" s="123" t="s">
        <v>557</v>
      </c>
      <c r="B92" s="140" t="s">
        <v>132</v>
      </c>
      <c r="C92" s="157"/>
      <c r="D92" s="157"/>
      <c r="E92" s="157"/>
      <c r="F92" s="157"/>
      <c r="G92" s="123"/>
    </row>
    <row r="93" spans="1:7" outlineLevel="1" x14ac:dyDescent="0.25">
      <c r="A93" s="123" t="s">
        <v>558</v>
      </c>
      <c r="B93" s="140" t="s">
        <v>132</v>
      </c>
      <c r="C93" s="157"/>
      <c r="D93" s="157"/>
      <c r="E93" s="157"/>
      <c r="F93" s="157"/>
      <c r="G93" s="123"/>
    </row>
    <row r="94" spans="1:7" outlineLevel="1" x14ac:dyDescent="0.25">
      <c r="A94" s="123" t="s">
        <v>559</v>
      </c>
      <c r="B94" s="140" t="s">
        <v>132</v>
      </c>
      <c r="C94" s="157"/>
      <c r="D94" s="157"/>
      <c r="E94" s="157"/>
      <c r="F94" s="157"/>
      <c r="G94" s="123"/>
    </row>
    <row r="95" spans="1:7" outlineLevel="1" x14ac:dyDescent="0.25">
      <c r="A95" s="123" t="s">
        <v>560</v>
      </c>
      <c r="B95" s="140" t="s">
        <v>132</v>
      </c>
      <c r="C95" s="157"/>
      <c r="D95" s="157"/>
      <c r="E95" s="157"/>
      <c r="F95" s="157"/>
      <c r="G95" s="123"/>
    </row>
    <row r="96" spans="1:7" outlineLevel="1" x14ac:dyDescent="0.25">
      <c r="A96" s="123" t="s">
        <v>561</v>
      </c>
      <c r="B96" s="140" t="s">
        <v>132</v>
      </c>
      <c r="C96" s="157"/>
      <c r="D96" s="157"/>
      <c r="E96" s="157"/>
      <c r="F96" s="157"/>
      <c r="G96" s="123"/>
    </row>
    <row r="97" spans="1:7" outlineLevel="1" x14ac:dyDescent="0.25">
      <c r="A97" s="123" t="s">
        <v>562</v>
      </c>
      <c r="B97" s="140" t="s">
        <v>132</v>
      </c>
      <c r="C97" s="157"/>
      <c r="D97" s="157"/>
      <c r="E97" s="157"/>
      <c r="F97" s="157"/>
      <c r="G97" s="123"/>
    </row>
    <row r="98" spans="1:7" ht="15" customHeight="1" x14ac:dyDescent="0.25">
      <c r="A98" s="134"/>
      <c r="B98" s="168" t="s">
        <v>1171</v>
      </c>
      <c r="C98" s="134" t="s">
        <v>471</v>
      </c>
      <c r="D98" s="134" t="s">
        <v>472</v>
      </c>
      <c r="E98" s="141"/>
      <c r="F98" s="136" t="s">
        <v>439</v>
      </c>
      <c r="G98" s="136"/>
    </row>
    <row r="99" spans="1:7" x14ac:dyDescent="0.25">
      <c r="A99" s="123" t="s">
        <v>563</v>
      </c>
      <c r="B99" s="144" t="s">
        <v>2378</v>
      </c>
      <c r="C99" s="157">
        <v>0.32908883817217843</v>
      </c>
      <c r="D99" s="157">
        <v>0.20513507601426953</v>
      </c>
      <c r="E99" s="157"/>
      <c r="F99" s="157">
        <v>0.32211580265885859</v>
      </c>
      <c r="G99" s="123"/>
    </row>
    <row r="100" spans="1:7" x14ac:dyDescent="0.25">
      <c r="A100" s="123" t="s">
        <v>564</v>
      </c>
      <c r="B100" s="144" t="s">
        <v>2379</v>
      </c>
      <c r="C100" s="157">
        <v>0.10115005819591355</v>
      </c>
      <c r="D100" s="157">
        <v>0.20928469637315539</v>
      </c>
      <c r="E100" s="157"/>
      <c r="F100" s="157">
        <v>0.10723318676823827</v>
      </c>
      <c r="G100" s="123"/>
    </row>
    <row r="101" spans="1:7" x14ac:dyDescent="0.25">
      <c r="A101" s="123" t="s">
        <v>565</v>
      </c>
      <c r="B101" s="144" t="s">
        <v>2380</v>
      </c>
      <c r="C101" s="157">
        <v>0.13634768066579078</v>
      </c>
      <c r="D101" s="157">
        <v>0.10064931521293592</v>
      </c>
      <c r="E101" s="157"/>
      <c r="F101" s="157">
        <v>0.13433946432982241</v>
      </c>
      <c r="G101" s="123"/>
    </row>
    <row r="102" spans="1:7" x14ac:dyDescent="0.25">
      <c r="A102" s="123" t="s">
        <v>566</v>
      </c>
      <c r="B102" s="144" t="s">
        <v>2381</v>
      </c>
      <c r="C102" s="157">
        <v>0.22731313688171406</v>
      </c>
      <c r="D102" s="157">
        <v>0.24569101389659506</v>
      </c>
      <c r="E102" s="157"/>
      <c r="F102" s="157">
        <v>0.22834698681779697</v>
      </c>
      <c r="G102" s="123"/>
    </row>
    <row r="103" spans="1:7" x14ac:dyDescent="0.25">
      <c r="A103" s="123" t="s">
        <v>567</v>
      </c>
      <c r="B103" s="144" t="s">
        <v>2382</v>
      </c>
      <c r="C103" s="157">
        <v>0.20610028608440326</v>
      </c>
      <c r="D103" s="157">
        <v>0.23923989850304414</v>
      </c>
      <c r="E103" s="157"/>
      <c r="F103" s="157">
        <v>0.20796455942528383</v>
      </c>
      <c r="G103" s="123"/>
    </row>
    <row r="104" spans="1:7" x14ac:dyDescent="0.25">
      <c r="A104" s="123" t="s">
        <v>568</v>
      </c>
      <c r="B104" s="144"/>
      <c r="C104" s="157"/>
      <c r="D104" s="157"/>
      <c r="E104" s="157"/>
      <c r="F104" s="157"/>
      <c r="G104" s="123"/>
    </row>
    <row r="105" spans="1:7" x14ac:dyDescent="0.25">
      <c r="A105" s="123" t="s">
        <v>569</v>
      </c>
      <c r="B105" s="144"/>
      <c r="C105" s="157"/>
      <c r="D105" s="157"/>
      <c r="E105" s="157"/>
      <c r="F105" s="157"/>
      <c r="G105" s="123"/>
    </row>
    <row r="106" spans="1:7" x14ac:dyDescent="0.25">
      <c r="A106" s="123" t="s">
        <v>570</v>
      </c>
      <c r="B106" s="144"/>
      <c r="C106" s="157"/>
      <c r="D106" s="157"/>
      <c r="E106" s="157"/>
      <c r="F106" s="157"/>
      <c r="G106" s="123"/>
    </row>
    <row r="107" spans="1:7" x14ac:dyDescent="0.25">
      <c r="A107" s="123" t="s">
        <v>571</v>
      </c>
      <c r="B107" s="144"/>
      <c r="C107" s="157"/>
      <c r="D107" s="157"/>
      <c r="E107" s="157"/>
      <c r="F107" s="157"/>
      <c r="G107" s="123"/>
    </row>
    <row r="108" spans="1:7" x14ac:dyDescent="0.25">
      <c r="A108" s="123" t="s">
        <v>572</v>
      </c>
      <c r="B108" s="144"/>
      <c r="C108" s="157"/>
      <c r="D108" s="157"/>
      <c r="E108" s="157"/>
      <c r="F108" s="157"/>
      <c r="G108" s="123"/>
    </row>
    <row r="109" spans="1:7" x14ac:dyDescent="0.25">
      <c r="A109" s="123" t="s">
        <v>573</v>
      </c>
      <c r="B109" s="144"/>
      <c r="C109" s="157"/>
      <c r="D109" s="157"/>
      <c r="E109" s="157"/>
      <c r="F109" s="157"/>
      <c r="G109" s="123"/>
    </row>
    <row r="110" spans="1:7" x14ac:dyDescent="0.25">
      <c r="A110" s="123" t="s">
        <v>574</v>
      </c>
      <c r="B110" s="144"/>
      <c r="C110" s="157"/>
      <c r="D110" s="157"/>
      <c r="E110" s="157"/>
      <c r="F110" s="157"/>
      <c r="G110" s="123"/>
    </row>
    <row r="111" spans="1:7" x14ac:dyDescent="0.25">
      <c r="A111" s="123" t="s">
        <v>575</v>
      </c>
      <c r="B111" s="144"/>
      <c r="C111" s="157"/>
      <c r="D111" s="157"/>
      <c r="E111" s="157"/>
      <c r="F111" s="157"/>
      <c r="G111" s="123"/>
    </row>
    <row r="112" spans="1:7" x14ac:dyDescent="0.25">
      <c r="A112" s="123" t="s">
        <v>576</v>
      </c>
      <c r="B112" s="144"/>
      <c r="C112" s="157"/>
      <c r="D112" s="157"/>
      <c r="E112" s="157"/>
      <c r="F112" s="157"/>
      <c r="G112" s="123"/>
    </row>
    <row r="113" spans="1:7" x14ac:dyDescent="0.25">
      <c r="A113" s="123" t="s">
        <v>577</v>
      </c>
      <c r="B113" s="144"/>
      <c r="C113" s="157"/>
      <c r="D113" s="157"/>
      <c r="E113" s="157"/>
      <c r="F113" s="157"/>
      <c r="G113" s="123"/>
    </row>
    <row r="114" spans="1:7" x14ac:dyDescent="0.25">
      <c r="A114" s="123" t="s">
        <v>578</v>
      </c>
      <c r="B114" s="144"/>
      <c r="C114" s="157"/>
      <c r="D114" s="157"/>
      <c r="E114" s="157"/>
      <c r="F114" s="157"/>
      <c r="G114" s="123"/>
    </row>
    <row r="115" spans="1:7" x14ac:dyDescent="0.25">
      <c r="A115" s="123" t="s">
        <v>579</v>
      </c>
      <c r="B115" s="144"/>
      <c r="C115" s="157"/>
      <c r="D115" s="157"/>
      <c r="E115" s="157"/>
      <c r="F115" s="157"/>
      <c r="G115" s="123"/>
    </row>
    <row r="116" spans="1:7" x14ac:dyDescent="0.25">
      <c r="A116" s="123" t="s">
        <v>580</v>
      </c>
      <c r="B116" s="144"/>
      <c r="C116" s="157"/>
      <c r="D116" s="157"/>
      <c r="E116" s="157"/>
      <c r="F116" s="157"/>
      <c r="G116" s="123"/>
    </row>
    <row r="117" spans="1:7" x14ac:dyDescent="0.25">
      <c r="A117" s="123" t="s">
        <v>581</v>
      </c>
      <c r="B117" s="144"/>
      <c r="C117" s="157"/>
      <c r="D117" s="157"/>
      <c r="E117" s="157"/>
      <c r="F117" s="157"/>
      <c r="G117" s="123"/>
    </row>
    <row r="118" spans="1:7" x14ac:dyDescent="0.25">
      <c r="A118" s="123" t="s">
        <v>582</v>
      </c>
      <c r="B118" s="144"/>
      <c r="C118" s="157"/>
      <c r="D118" s="157"/>
      <c r="E118" s="157"/>
      <c r="F118" s="157"/>
      <c r="G118" s="123"/>
    </row>
    <row r="119" spans="1:7" x14ac:dyDescent="0.25">
      <c r="A119" s="123" t="s">
        <v>583</v>
      </c>
      <c r="B119" s="144"/>
      <c r="C119" s="157"/>
      <c r="D119" s="157"/>
      <c r="E119" s="157"/>
      <c r="F119" s="157"/>
      <c r="G119" s="123"/>
    </row>
    <row r="120" spans="1:7" x14ac:dyDescent="0.25">
      <c r="A120" s="123" t="s">
        <v>584</v>
      </c>
      <c r="B120" s="144"/>
      <c r="C120" s="157"/>
      <c r="D120" s="157"/>
      <c r="E120" s="157"/>
      <c r="F120" s="157"/>
      <c r="G120" s="123"/>
    </row>
    <row r="121" spans="1:7" x14ac:dyDescent="0.25">
      <c r="A121" s="123" t="s">
        <v>585</v>
      </c>
      <c r="B121" s="144"/>
      <c r="C121" s="157"/>
      <c r="D121" s="157"/>
      <c r="E121" s="157"/>
      <c r="F121" s="157"/>
      <c r="G121" s="123"/>
    </row>
    <row r="122" spans="1:7" x14ac:dyDescent="0.25">
      <c r="A122" s="123" t="s">
        <v>586</v>
      </c>
      <c r="B122" s="144"/>
      <c r="C122" s="157"/>
      <c r="D122" s="157"/>
      <c r="E122" s="157"/>
      <c r="F122" s="157"/>
      <c r="G122" s="123"/>
    </row>
    <row r="123" spans="1:7" x14ac:dyDescent="0.25">
      <c r="A123" s="123" t="s">
        <v>587</v>
      </c>
      <c r="B123" s="144"/>
      <c r="C123" s="157"/>
      <c r="D123" s="157"/>
      <c r="E123" s="157"/>
      <c r="F123" s="157"/>
      <c r="G123" s="123"/>
    </row>
    <row r="124" spans="1:7" x14ac:dyDescent="0.25">
      <c r="A124" s="123" t="s">
        <v>588</v>
      </c>
      <c r="B124" s="144"/>
      <c r="C124" s="157"/>
      <c r="D124" s="157"/>
      <c r="E124" s="157"/>
      <c r="F124" s="157"/>
      <c r="G124" s="123"/>
    </row>
    <row r="125" spans="1:7" x14ac:dyDescent="0.25">
      <c r="A125" s="123" t="s">
        <v>589</v>
      </c>
      <c r="B125" s="144"/>
      <c r="C125" s="157"/>
      <c r="D125" s="157"/>
      <c r="E125" s="157"/>
      <c r="F125" s="157"/>
      <c r="G125" s="123"/>
    </row>
    <row r="126" spans="1:7" x14ac:dyDescent="0.25">
      <c r="A126" s="123" t="s">
        <v>590</v>
      </c>
      <c r="B126" s="144"/>
      <c r="C126" s="157"/>
      <c r="D126" s="157"/>
      <c r="E126" s="157"/>
      <c r="F126" s="157"/>
      <c r="G126" s="123"/>
    </row>
    <row r="127" spans="1:7" x14ac:dyDescent="0.25">
      <c r="A127" s="123" t="s">
        <v>591</v>
      </c>
      <c r="B127" s="144"/>
      <c r="C127" s="157"/>
      <c r="D127" s="157"/>
      <c r="E127" s="157"/>
      <c r="F127" s="157"/>
      <c r="G127" s="123"/>
    </row>
    <row r="128" spans="1:7" x14ac:dyDescent="0.25">
      <c r="A128" s="123" t="s">
        <v>592</v>
      </c>
      <c r="B128" s="144"/>
      <c r="C128" s="157"/>
      <c r="D128" s="157"/>
      <c r="E128" s="157"/>
      <c r="F128" s="157"/>
      <c r="G128" s="123"/>
    </row>
    <row r="129" spans="1:7" x14ac:dyDescent="0.25">
      <c r="A129" s="123" t="s">
        <v>593</v>
      </c>
      <c r="B129" s="144"/>
      <c r="C129" s="157"/>
      <c r="D129" s="157"/>
      <c r="E129" s="157"/>
      <c r="F129" s="157"/>
      <c r="G129" s="123"/>
    </row>
    <row r="130" spans="1:7" x14ac:dyDescent="0.25">
      <c r="A130" s="123" t="s">
        <v>1134</v>
      </c>
      <c r="B130" s="144"/>
      <c r="C130" s="157"/>
      <c r="D130" s="157"/>
      <c r="E130" s="157"/>
      <c r="F130" s="157"/>
      <c r="G130" s="123"/>
    </row>
    <row r="131" spans="1:7" x14ac:dyDescent="0.25">
      <c r="A131" s="123" t="s">
        <v>1135</v>
      </c>
      <c r="B131" s="144"/>
      <c r="C131" s="157"/>
      <c r="D131" s="157"/>
      <c r="E131" s="157"/>
      <c r="F131" s="157"/>
      <c r="G131" s="123"/>
    </row>
    <row r="132" spans="1:7" x14ac:dyDescent="0.25">
      <c r="A132" s="123" t="s">
        <v>1136</v>
      </c>
      <c r="B132" s="144"/>
      <c r="C132" s="157"/>
      <c r="D132" s="157"/>
      <c r="E132" s="157"/>
      <c r="F132" s="157"/>
      <c r="G132" s="123"/>
    </row>
    <row r="133" spans="1:7" x14ac:dyDescent="0.25">
      <c r="A133" s="123" t="s">
        <v>1137</v>
      </c>
      <c r="B133" s="144"/>
      <c r="C133" s="157"/>
      <c r="D133" s="157"/>
      <c r="E133" s="157"/>
      <c r="F133" s="157"/>
      <c r="G133" s="123"/>
    </row>
    <row r="134" spans="1:7" x14ac:dyDescent="0.25">
      <c r="A134" s="123" t="s">
        <v>1138</v>
      </c>
      <c r="B134" s="144"/>
      <c r="C134" s="157"/>
      <c r="D134" s="157"/>
      <c r="E134" s="157"/>
      <c r="F134" s="157"/>
      <c r="G134" s="123"/>
    </row>
    <row r="135" spans="1:7" x14ac:dyDescent="0.25">
      <c r="A135" s="123" t="s">
        <v>1139</v>
      </c>
      <c r="B135" s="144"/>
      <c r="C135" s="157"/>
      <c r="D135" s="157"/>
      <c r="E135" s="157"/>
      <c r="F135" s="157"/>
      <c r="G135" s="123"/>
    </row>
    <row r="136" spans="1:7" x14ac:dyDescent="0.25">
      <c r="A136" s="123" t="s">
        <v>1140</v>
      </c>
      <c r="B136" s="144"/>
      <c r="C136" s="157"/>
      <c r="D136" s="157"/>
      <c r="E136" s="157"/>
      <c r="F136" s="157"/>
      <c r="G136" s="123"/>
    </row>
    <row r="137" spans="1:7" x14ac:dyDescent="0.25">
      <c r="A137" s="123" t="s">
        <v>1141</v>
      </c>
      <c r="B137" s="144"/>
      <c r="C137" s="157"/>
      <c r="D137" s="157"/>
      <c r="E137" s="157"/>
      <c r="F137" s="157"/>
      <c r="G137" s="123"/>
    </row>
    <row r="138" spans="1:7" x14ac:dyDescent="0.25">
      <c r="A138" s="123" t="s">
        <v>1142</v>
      </c>
      <c r="B138" s="144"/>
      <c r="C138" s="157"/>
      <c r="D138" s="157"/>
      <c r="E138" s="157"/>
      <c r="F138" s="157"/>
      <c r="G138" s="123"/>
    </row>
    <row r="139" spans="1:7" x14ac:dyDescent="0.25">
      <c r="A139" s="123" t="s">
        <v>1143</v>
      </c>
      <c r="B139" s="144"/>
      <c r="C139" s="157"/>
      <c r="D139" s="157"/>
      <c r="E139" s="157"/>
      <c r="F139" s="157"/>
      <c r="G139" s="123"/>
    </row>
    <row r="140" spans="1:7" x14ac:dyDescent="0.25">
      <c r="A140" s="123" t="s">
        <v>1144</v>
      </c>
      <c r="B140" s="144"/>
      <c r="C140" s="157"/>
      <c r="D140" s="157"/>
      <c r="E140" s="157"/>
      <c r="F140" s="157"/>
      <c r="G140" s="123"/>
    </row>
    <row r="141" spans="1:7" x14ac:dyDescent="0.25">
      <c r="A141" s="123" t="s">
        <v>1145</v>
      </c>
      <c r="B141" s="144"/>
      <c r="C141" s="157"/>
      <c r="D141" s="157"/>
      <c r="E141" s="157"/>
      <c r="F141" s="157"/>
      <c r="G141" s="123"/>
    </row>
    <row r="142" spans="1:7" x14ac:dyDescent="0.25">
      <c r="A142" s="123" t="s">
        <v>1146</v>
      </c>
      <c r="B142" s="144"/>
      <c r="C142" s="157"/>
      <c r="D142" s="157"/>
      <c r="E142" s="157"/>
      <c r="F142" s="157"/>
      <c r="G142" s="123"/>
    </row>
    <row r="143" spans="1:7" x14ac:dyDescent="0.25">
      <c r="A143" s="123" t="s">
        <v>1147</v>
      </c>
      <c r="B143" s="144"/>
      <c r="C143" s="157"/>
      <c r="D143" s="157"/>
      <c r="E143" s="157"/>
      <c r="F143" s="157"/>
      <c r="G143" s="123"/>
    </row>
    <row r="144" spans="1:7" x14ac:dyDescent="0.25">
      <c r="A144" s="123" t="s">
        <v>1148</v>
      </c>
      <c r="B144" s="144"/>
      <c r="C144" s="157"/>
      <c r="D144" s="157"/>
      <c r="E144" s="157"/>
      <c r="F144" s="157"/>
      <c r="G144" s="123"/>
    </row>
    <row r="145" spans="1:7" x14ac:dyDescent="0.25">
      <c r="A145" s="123" t="s">
        <v>1149</v>
      </c>
      <c r="B145" s="144"/>
      <c r="C145" s="157"/>
      <c r="D145" s="157"/>
      <c r="E145" s="157"/>
      <c r="F145" s="157"/>
      <c r="G145" s="123"/>
    </row>
    <row r="146" spans="1:7" x14ac:dyDescent="0.25">
      <c r="A146" s="123" t="s">
        <v>1150</v>
      </c>
      <c r="B146" s="144"/>
      <c r="C146" s="157"/>
      <c r="D146" s="157"/>
      <c r="E146" s="157"/>
      <c r="F146" s="157"/>
      <c r="G146" s="123"/>
    </row>
    <row r="147" spans="1:7" x14ac:dyDescent="0.25">
      <c r="A147" s="123" t="s">
        <v>1151</v>
      </c>
      <c r="B147" s="144"/>
      <c r="C147" s="157"/>
      <c r="D147" s="157"/>
      <c r="E147" s="157"/>
      <c r="F147" s="157"/>
      <c r="G147" s="123"/>
    </row>
    <row r="148" spans="1:7" x14ac:dyDescent="0.25">
      <c r="A148" s="123" t="s">
        <v>1152</v>
      </c>
      <c r="B148" s="144"/>
      <c r="C148" s="157"/>
      <c r="D148" s="157"/>
      <c r="E148" s="157"/>
      <c r="F148" s="157"/>
      <c r="G148" s="123"/>
    </row>
    <row r="149" spans="1:7" ht="15" customHeight="1" x14ac:dyDescent="0.25">
      <c r="A149" s="134"/>
      <c r="B149" s="135" t="s">
        <v>594</v>
      </c>
      <c r="C149" s="134" t="s">
        <v>471</v>
      </c>
      <c r="D149" s="134" t="s">
        <v>472</v>
      </c>
      <c r="E149" s="141"/>
      <c r="F149" s="136" t="s">
        <v>439</v>
      </c>
      <c r="G149" s="136"/>
    </row>
    <row r="150" spans="1:7" x14ac:dyDescent="0.25">
      <c r="A150" s="123" t="s">
        <v>595</v>
      </c>
      <c r="B150" s="123" t="s">
        <v>596</v>
      </c>
      <c r="C150" s="157">
        <v>0.27408812627813656</v>
      </c>
      <c r="D150" s="157">
        <v>0.82237353788207168</v>
      </c>
      <c r="E150" s="158"/>
      <c r="F150" s="157">
        <v>0.30493199563709095</v>
      </c>
    </row>
    <row r="151" spans="1:7" x14ac:dyDescent="0.25">
      <c r="A151" s="123" t="s">
        <v>597</v>
      </c>
      <c r="B151" s="123" t="s">
        <v>598</v>
      </c>
      <c r="C151" s="157">
        <f>C153+C154+C155+C156</f>
        <v>0.7259118737218504</v>
      </c>
      <c r="D151" s="332">
        <f>D153+D154+D155+D156</f>
        <v>0.17762646211792821</v>
      </c>
      <c r="E151" s="158"/>
      <c r="F151" s="332">
        <f>F153+F154+F155+F156</f>
        <v>0.69506800436289629</v>
      </c>
    </row>
    <row r="152" spans="1:7" x14ac:dyDescent="0.25">
      <c r="A152" s="123" t="s">
        <v>599</v>
      </c>
      <c r="B152" s="123" t="s">
        <v>128</v>
      </c>
      <c r="C152" s="157">
        <v>0</v>
      </c>
      <c r="D152" s="157">
        <v>0</v>
      </c>
      <c r="E152" s="158"/>
      <c r="F152" s="157">
        <v>0</v>
      </c>
    </row>
    <row r="153" spans="1:7" outlineLevel="1" x14ac:dyDescent="0.25">
      <c r="A153" s="123" t="s">
        <v>600</v>
      </c>
      <c r="B153" s="123" t="s">
        <v>2383</v>
      </c>
      <c r="C153" s="157">
        <v>0</v>
      </c>
      <c r="D153" s="157">
        <v>0</v>
      </c>
      <c r="E153" s="158"/>
      <c r="F153" s="157">
        <v>0</v>
      </c>
    </row>
    <row r="154" spans="1:7" outlineLevel="1" x14ac:dyDescent="0.25">
      <c r="A154" s="123" t="s">
        <v>601</v>
      </c>
      <c r="B154" s="123" t="s">
        <v>2384</v>
      </c>
      <c r="C154" s="157">
        <v>0.69216914270175323</v>
      </c>
      <c r="D154" s="157">
        <v>0.14238959907013432</v>
      </c>
      <c r="E154" s="158"/>
      <c r="F154" s="157">
        <v>0.66124122074520675</v>
      </c>
    </row>
    <row r="155" spans="1:7" outlineLevel="1" x14ac:dyDescent="0.25">
      <c r="A155" s="123" t="s">
        <v>602</v>
      </c>
      <c r="B155" s="123" t="s">
        <v>2385</v>
      </c>
      <c r="C155" s="157">
        <v>3.3742731020097137E-2</v>
      </c>
      <c r="D155" s="157">
        <v>2.4943799863986107E-2</v>
      </c>
      <c r="E155" s="158"/>
      <c r="F155" s="157">
        <v>3.3247745967907673E-2</v>
      </c>
    </row>
    <row r="156" spans="1:7" outlineLevel="1" x14ac:dyDescent="0.25">
      <c r="A156" s="123" t="s">
        <v>603</v>
      </c>
      <c r="B156" s="123" t="s">
        <v>2386</v>
      </c>
      <c r="C156" s="157">
        <v>0</v>
      </c>
      <c r="D156" s="157">
        <v>1.0293063183807802E-2</v>
      </c>
      <c r="E156" s="158"/>
      <c r="F156" s="157">
        <v>5.7903764978189172E-4</v>
      </c>
    </row>
    <row r="157" spans="1:7" outlineLevel="1" x14ac:dyDescent="0.25">
      <c r="A157" s="123" t="s">
        <v>604</v>
      </c>
      <c r="C157" s="157"/>
      <c r="D157" s="157"/>
      <c r="E157" s="158"/>
      <c r="F157" s="157"/>
    </row>
    <row r="158" spans="1:7" outlineLevel="1" x14ac:dyDescent="0.25">
      <c r="A158" s="123" t="s">
        <v>605</v>
      </c>
      <c r="C158" s="157"/>
      <c r="D158" s="157"/>
      <c r="E158" s="158"/>
      <c r="F158" s="157"/>
    </row>
    <row r="159" spans="1:7" ht="15" customHeight="1" x14ac:dyDescent="0.25">
      <c r="A159" s="134"/>
      <c r="B159" s="135" t="s">
        <v>606</v>
      </c>
      <c r="C159" s="134" t="s">
        <v>471</v>
      </c>
      <c r="D159" s="134" t="s">
        <v>472</v>
      </c>
      <c r="E159" s="141"/>
      <c r="F159" s="136" t="s">
        <v>439</v>
      </c>
      <c r="G159" s="136"/>
    </row>
    <row r="160" spans="1:7" x14ac:dyDescent="0.25">
      <c r="A160" s="123" t="s">
        <v>607</v>
      </c>
      <c r="B160" s="123" t="s">
        <v>608</v>
      </c>
      <c r="C160" s="157">
        <v>3.7191566367171924E-3</v>
      </c>
      <c r="D160" s="157">
        <v>7.6615028879429767E-2</v>
      </c>
      <c r="E160" s="158"/>
      <c r="F160" s="157">
        <v>7.8199237056128471E-3</v>
      </c>
    </row>
    <row r="161" spans="1:7" x14ac:dyDescent="0.25">
      <c r="A161" s="123" t="s">
        <v>609</v>
      </c>
      <c r="B161" s="123" t="s">
        <v>610</v>
      </c>
      <c r="C161" s="157">
        <v>0.99628084336328282</v>
      </c>
      <c r="D161" s="157">
        <v>0.92338497112056972</v>
      </c>
      <c r="E161" s="158"/>
      <c r="F161" s="157">
        <v>0.99218007629438831</v>
      </c>
    </row>
    <row r="162" spans="1:7" x14ac:dyDescent="0.25">
      <c r="A162" s="123" t="s">
        <v>611</v>
      </c>
      <c r="B162" s="123" t="s">
        <v>128</v>
      </c>
      <c r="C162" s="157">
        <v>0</v>
      </c>
      <c r="D162" s="157">
        <v>0</v>
      </c>
      <c r="E162" s="158"/>
      <c r="F162" s="157">
        <v>0</v>
      </c>
    </row>
    <row r="163" spans="1:7" outlineLevel="1" x14ac:dyDescent="0.25">
      <c r="A163" s="123" t="s">
        <v>612</v>
      </c>
      <c r="E163" s="119"/>
    </row>
    <row r="164" spans="1:7" outlineLevel="1" x14ac:dyDescent="0.25">
      <c r="A164" s="123" t="s">
        <v>613</v>
      </c>
      <c r="E164" s="119"/>
    </row>
    <row r="165" spans="1:7" outlineLevel="1" x14ac:dyDescent="0.25">
      <c r="A165" s="123" t="s">
        <v>614</v>
      </c>
      <c r="E165" s="119"/>
    </row>
    <row r="166" spans="1:7" outlineLevel="1" x14ac:dyDescent="0.25">
      <c r="A166" s="123" t="s">
        <v>615</v>
      </c>
      <c r="E166" s="119"/>
    </row>
    <row r="167" spans="1:7" outlineLevel="1" x14ac:dyDescent="0.25">
      <c r="A167" s="123" t="s">
        <v>616</v>
      </c>
      <c r="E167" s="119"/>
    </row>
    <row r="168" spans="1:7" outlineLevel="1" x14ac:dyDescent="0.25">
      <c r="A168" s="123" t="s">
        <v>617</v>
      </c>
      <c r="E168" s="119"/>
    </row>
    <row r="169" spans="1:7" ht="15" customHeight="1" x14ac:dyDescent="0.25">
      <c r="A169" s="134"/>
      <c r="B169" s="135" t="s">
        <v>618</v>
      </c>
      <c r="C169" s="134" t="s">
        <v>471</v>
      </c>
      <c r="D169" s="134" t="s">
        <v>472</v>
      </c>
      <c r="E169" s="141"/>
      <c r="F169" s="136" t="s">
        <v>439</v>
      </c>
      <c r="G169" s="136"/>
    </row>
    <row r="170" spans="1:7" x14ac:dyDescent="0.25">
      <c r="A170" s="123" t="s">
        <v>619</v>
      </c>
      <c r="B170" s="145" t="s">
        <v>620</v>
      </c>
      <c r="C170" s="157">
        <v>5.5477906992466394E-2</v>
      </c>
      <c r="D170" s="157">
        <v>0</v>
      </c>
      <c r="E170" s="158"/>
      <c r="F170" s="157">
        <v>5.2356989894602808E-2</v>
      </c>
    </row>
    <row r="171" spans="1:7" x14ac:dyDescent="0.25">
      <c r="A171" s="123" t="s">
        <v>621</v>
      </c>
      <c r="B171" s="145" t="s">
        <v>622</v>
      </c>
      <c r="C171" s="157">
        <v>6.9039169663729597E-2</v>
      </c>
      <c r="D171" s="157">
        <v>2.3381336346990467E-2</v>
      </c>
      <c r="E171" s="158"/>
      <c r="F171" s="157">
        <v>6.6470682127439382E-2</v>
      </c>
    </row>
    <row r="172" spans="1:7" x14ac:dyDescent="0.25">
      <c r="A172" s="123" t="s">
        <v>623</v>
      </c>
      <c r="B172" s="145" t="s">
        <v>624</v>
      </c>
      <c r="C172" s="157">
        <v>3.6747054447532054E-2</v>
      </c>
      <c r="D172" s="157">
        <v>0.11654810158039858</v>
      </c>
      <c r="E172" s="157"/>
      <c r="F172" s="157">
        <v>4.1236273055908941E-2</v>
      </c>
    </row>
    <row r="173" spans="1:7" x14ac:dyDescent="0.25">
      <c r="A173" s="123" t="s">
        <v>625</v>
      </c>
      <c r="B173" s="145" t="s">
        <v>626</v>
      </c>
      <c r="C173" s="157">
        <v>5.4606812487887554E-2</v>
      </c>
      <c r="D173" s="157">
        <v>0.29526773340781431</v>
      </c>
      <c r="E173" s="157"/>
      <c r="F173" s="157">
        <v>6.8145224868668072E-2</v>
      </c>
    </row>
    <row r="174" spans="1:7" x14ac:dyDescent="0.25">
      <c r="A174" s="123" t="s">
        <v>627</v>
      </c>
      <c r="B174" s="145" t="s">
        <v>628</v>
      </c>
      <c r="C174" s="157">
        <v>0.78412905640838615</v>
      </c>
      <c r="D174" s="157">
        <v>0.56480282866479725</v>
      </c>
      <c r="E174" s="157"/>
      <c r="F174" s="157">
        <v>0.77179083005338156</v>
      </c>
    </row>
    <row r="175" spans="1:7" outlineLevel="1" x14ac:dyDescent="0.25">
      <c r="A175" s="123" t="s">
        <v>629</v>
      </c>
      <c r="B175" s="142"/>
      <c r="C175" s="157"/>
      <c r="D175" s="157"/>
      <c r="E175" s="157"/>
      <c r="F175" s="157"/>
    </row>
    <row r="176" spans="1:7" outlineLevel="1" x14ac:dyDescent="0.25">
      <c r="A176" s="123" t="s">
        <v>630</v>
      </c>
      <c r="B176" s="142"/>
      <c r="C176" s="157"/>
      <c r="D176" s="157"/>
      <c r="E176" s="157"/>
      <c r="F176" s="157"/>
    </row>
    <row r="177" spans="1:7" outlineLevel="1" x14ac:dyDescent="0.25">
      <c r="A177" s="123" t="s">
        <v>631</v>
      </c>
      <c r="B177" s="145"/>
      <c r="C177" s="157"/>
      <c r="D177" s="157"/>
      <c r="E177" s="157"/>
      <c r="F177" s="157"/>
    </row>
    <row r="178" spans="1:7" outlineLevel="1" x14ac:dyDescent="0.25">
      <c r="A178" s="123" t="s">
        <v>632</v>
      </c>
      <c r="B178" s="145"/>
      <c r="C178" s="157"/>
      <c r="D178" s="157"/>
      <c r="E178" s="157"/>
      <c r="F178" s="157"/>
    </row>
    <row r="179" spans="1:7" ht="15" customHeight="1" x14ac:dyDescent="0.25">
      <c r="A179" s="134"/>
      <c r="B179" s="168" t="s">
        <v>633</v>
      </c>
      <c r="C179" s="134" t="s">
        <v>471</v>
      </c>
      <c r="D179" s="134" t="s">
        <v>472</v>
      </c>
      <c r="E179" s="134"/>
      <c r="F179" s="134" t="s">
        <v>439</v>
      </c>
      <c r="G179" s="136"/>
    </row>
    <row r="180" spans="1:7" x14ac:dyDescent="0.25">
      <c r="A180" s="123" t="s">
        <v>634</v>
      </c>
      <c r="B180" s="239" t="s">
        <v>635</v>
      </c>
      <c r="C180" s="315">
        <v>2.7107788657693946E-4</v>
      </c>
      <c r="D180" s="315">
        <v>2.4247833774604263E-4</v>
      </c>
      <c r="E180" s="218"/>
      <c r="F180" s="315">
        <v>2.694690151220438E-4</v>
      </c>
    </row>
    <row r="181" spans="1:7" outlineLevel="1" x14ac:dyDescent="0.25">
      <c r="A181" s="123" t="s">
        <v>2273</v>
      </c>
      <c r="B181" s="206" t="s">
        <v>2272</v>
      </c>
      <c r="C181" s="315" t="s">
        <v>808</v>
      </c>
      <c r="D181" s="315" t="s">
        <v>808</v>
      </c>
      <c r="E181" s="218"/>
      <c r="F181" s="315" t="s">
        <v>808</v>
      </c>
    </row>
    <row r="182" spans="1:7" outlineLevel="1" x14ac:dyDescent="0.25">
      <c r="A182" s="123" t="s">
        <v>636</v>
      </c>
      <c r="B182" s="146"/>
      <c r="C182" s="157"/>
      <c r="D182" s="157"/>
      <c r="E182" s="158"/>
      <c r="F182" s="157"/>
    </row>
    <row r="183" spans="1:7" outlineLevel="1" x14ac:dyDescent="0.25">
      <c r="A183" s="123" t="s">
        <v>637</v>
      </c>
      <c r="B183" s="146"/>
      <c r="C183" s="157"/>
      <c r="D183" s="157"/>
      <c r="E183" s="158"/>
      <c r="F183" s="157"/>
    </row>
    <row r="184" spans="1:7" outlineLevel="1" x14ac:dyDescent="0.25">
      <c r="A184" s="123" t="s">
        <v>638</v>
      </c>
      <c r="B184" s="146"/>
      <c r="C184" s="157"/>
      <c r="D184" s="157"/>
      <c r="E184" s="158"/>
      <c r="F184" s="157"/>
    </row>
    <row r="185" spans="1:7" ht="18.75" x14ac:dyDescent="0.25">
      <c r="A185" s="147"/>
      <c r="B185" s="148" t="s">
        <v>436</v>
      </c>
      <c r="C185" s="147"/>
      <c r="D185" s="147"/>
      <c r="E185" s="147"/>
      <c r="F185" s="149"/>
      <c r="G185" s="149"/>
    </row>
    <row r="186" spans="1:7" ht="15" customHeight="1" x14ac:dyDescent="0.25">
      <c r="A186" s="134"/>
      <c r="B186" s="135" t="s">
        <v>639</v>
      </c>
      <c r="C186" s="134" t="s">
        <v>640</v>
      </c>
      <c r="D186" s="134" t="s">
        <v>641</v>
      </c>
      <c r="E186" s="141"/>
      <c r="F186" s="134" t="s">
        <v>471</v>
      </c>
      <c r="G186" s="134" t="s">
        <v>642</v>
      </c>
    </row>
    <row r="187" spans="1:7" x14ac:dyDescent="0.25">
      <c r="A187" s="123" t="s">
        <v>643</v>
      </c>
      <c r="B187" s="144" t="s">
        <v>644</v>
      </c>
      <c r="C187" s="183">
        <f>C214/D214*1000</f>
        <v>3181.2834766227284</v>
      </c>
      <c r="E187" s="150"/>
      <c r="F187" s="151"/>
      <c r="G187" s="151"/>
    </row>
    <row r="188" spans="1:7" x14ac:dyDescent="0.25">
      <c r="A188" s="150"/>
      <c r="B188" s="152"/>
      <c r="C188" s="150"/>
      <c r="D188" s="150"/>
      <c r="E188" s="150"/>
      <c r="F188" s="151"/>
      <c r="G188" s="151"/>
    </row>
    <row r="189" spans="1:7" x14ac:dyDescent="0.25">
      <c r="B189" s="144" t="s">
        <v>645</v>
      </c>
      <c r="C189" s="150"/>
      <c r="D189" s="150"/>
      <c r="E189" s="150"/>
      <c r="F189" s="151"/>
      <c r="G189" s="151"/>
    </row>
    <row r="190" spans="1:7" x14ac:dyDescent="0.25">
      <c r="A190" s="123" t="s">
        <v>646</v>
      </c>
      <c r="B190" s="144" t="s">
        <v>2387</v>
      </c>
      <c r="C190" s="183">
        <v>5877.0474365500231</v>
      </c>
      <c r="D190" s="186">
        <v>16195</v>
      </c>
      <c r="E190" s="150"/>
      <c r="F190" s="182">
        <f>IF($C$214=0,"",IF(C190="[for completion]","",IF(C190="","",C190/$C$214)))</f>
        <v>9.0186609280141744E-2</v>
      </c>
      <c r="G190" s="182">
        <f>IF($D$214=0,"",IF(D190="[for completion]","",IF(D190="","",D190/$D$214)))</f>
        <v>0.79061706697910561</v>
      </c>
    </row>
    <row r="191" spans="1:7" x14ac:dyDescent="0.25">
      <c r="A191" s="123" t="s">
        <v>647</v>
      </c>
      <c r="B191" s="144" t="s">
        <v>2388</v>
      </c>
      <c r="C191" s="183">
        <v>5614.35020127999</v>
      </c>
      <c r="D191" s="186">
        <v>1711</v>
      </c>
      <c r="E191" s="150"/>
      <c r="F191" s="182">
        <f t="shared" ref="F191:F213" si="1">IF($C$214=0,"",IF(C191="[for completion]","",IF(C191="","",C191/$C$214)))</f>
        <v>8.6155371967179095E-2</v>
      </c>
      <c r="G191" s="182">
        <f t="shared" ref="G191:G213" si="2">IF($D$214=0,"",IF(D191="[for completion]","",IF(D191="","",D191/$D$214)))</f>
        <v>8.3528607693809806E-2</v>
      </c>
    </row>
    <row r="192" spans="1:7" x14ac:dyDescent="0.25">
      <c r="A192" s="123" t="s">
        <v>648</v>
      </c>
      <c r="B192" s="144" t="s">
        <v>2389</v>
      </c>
      <c r="C192" s="183">
        <v>18303.280161609953</v>
      </c>
      <c r="D192" s="186">
        <v>1875</v>
      </c>
      <c r="E192" s="150"/>
      <c r="F192" s="182">
        <f t="shared" si="1"/>
        <v>0.28087416246023972</v>
      </c>
      <c r="G192" s="182">
        <f t="shared" si="2"/>
        <v>9.1534856473345055E-2</v>
      </c>
    </row>
    <row r="193" spans="1:7" x14ac:dyDescent="0.25">
      <c r="A193" s="123" t="s">
        <v>649</v>
      </c>
      <c r="B193" s="144" t="s">
        <v>2390</v>
      </c>
      <c r="C193" s="183">
        <v>14252.88069307001</v>
      </c>
      <c r="D193" s="186">
        <v>463</v>
      </c>
      <c r="E193" s="150"/>
      <c r="F193" s="182">
        <f t="shared" si="1"/>
        <v>0.21871849701062726</v>
      </c>
      <c r="G193" s="182">
        <f t="shared" si="2"/>
        <v>2.2603007225151336E-2</v>
      </c>
    </row>
    <row r="194" spans="1:7" x14ac:dyDescent="0.25">
      <c r="A194" s="123" t="s">
        <v>650</v>
      </c>
      <c r="B194" s="144" t="s">
        <v>2390</v>
      </c>
      <c r="C194" s="183">
        <v>12287.5532236</v>
      </c>
      <c r="D194" s="186">
        <v>180</v>
      </c>
      <c r="E194" s="150"/>
      <c r="F194" s="182">
        <f t="shared" si="1"/>
        <v>0.18855943797456995</v>
      </c>
      <c r="G194" s="182">
        <f t="shared" si="2"/>
        <v>8.7873462214411256E-3</v>
      </c>
    </row>
    <row r="195" spans="1:7" x14ac:dyDescent="0.25">
      <c r="A195" s="123" t="s">
        <v>651</v>
      </c>
      <c r="B195" s="144" t="s">
        <v>2391</v>
      </c>
      <c r="C195" s="183">
        <v>8830.299019029997</v>
      </c>
      <c r="D195" s="186">
        <v>60</v>
      </c>
      <c r="E195" s="150"/>
      <c r="F195" s="182">
        <f t="shared" si="1"/>
        <v>0.13550592130724226</v>
      </c>
      <c r="G195" s="182">
        <f t="shared" si="2"/>
        <v>2.9291154071470417E-3</v>
      </c>
    </row>
    <row r="196" spans="1:7" x14ac:dyDescent="0.25">
      <c r="A196" s="123" t="s">
        <v>652</v>
      </c>
      <c r="B196" s="144"/>
      <c r="C196" s="183"/>
      <c r="D196" s="186"/>
      <c r="E196" s="150"/>
      <c r="F196" s="182" t="str">
        <f t="shared" si="1"/>
        <v/>
      </c>
      <c r="G196" s="182" t="str">
        <f t="shared" si="2"/>
        <v/>
      </c>
    </row>
    <row r="197" spans="1:7" x14ac:dyDescent="0.25">
      <c r="A197" s="123" t="s">
        <v>653</v>
      </c>
      <c r="B197" s="144"/>
      <c r="C197" s="183"/>
      <c r="D197" s="186"/>
      <c r="E197" s="150"/>
      <c r="F197" s="182" t="str">
        <f t="shared" si="1"/>
        <v/>
      </c>
      <c r="G197" s="182" t="str">
        <f t="shared" si="2"/>
        <v/>
      </c>
    </row>
    <row r="198" spans="1:7" x14ac:dyDescent="0.25">
      <c r="A198" s="123" t="s">
        <v>654</v>
      </c>
      <c r="B198" s="144"/>
      <c r="C198" s="183"/>
      <c r="D198" s="186"/>
      <c r="E198" s="150"/>
      <c r="F198" s="182" t="str">
        <f t="shared" si="1"/>
        <v/>
      </c>
      <c r="G198" s="182" t="str">
        <f t="shared" si="2"/>
        <v/>
      </c>
    </row>
    <row r="199" spans="1:7" x14ac:dyDescent="0.25">
      <c r="A199" s="123" t="s">
        <v>655</v>
      </c>
      <c r="B199" s="144"/>
      <c r="C199" s="183"/>
      <c r="D199" s="186"/>
      <c r="E199" s="144"/>
      <c r="F199" s="182" t="str">
        <f t="shared" si="1"/>
        <v/>
      </c>
      <c r="G199" s="182" t="str">
        <f t="shared" si="2"/>
        <v/>
      </c>
    </row>
    <row r="200" spans="1:7" x14ac:dyDescent="0.25">
      <c r="A200" s="123" t="s">
        <v>656</v>
      </c>
      <c r="B200" s="144"/>
      <c r="C200" s="183"/>
      <c r="D200" s="186"/>
      <c r="E200" s="144"/>
      <c r="F200" s="182" t="str">
        <f t="shared" si="1"/>
        <v/>
      </c>
      <c r="G200" s="182" t="str">
        <f t="shared" si="2"/>
        <v/>
      </c>
    </row>
    <row r="201" spans="1:7" x14ac:dyDescent="0.25">
      <c r="A201" s="123" t="s">
        <v>657</v>
      </c>
      <c r="B201" s="144"/>
      <c r="C201" s="183"/>
      <c r="D201" s="186"/>
      <c r="E201" s="144"/>
      <c r="F201" s="182" t="str">
        <f t="shared" si="1"/>
        <v/>
      </c>
      <c r="G201" s="182" t="str">
        <f t="shared" si="2"/>
        <v/>
      </c>
    </row>
    <row r="202" spans="1:7" x14ac:dyDescent="0.25">
      <c r="A202" s="123" t="s">
        <v>658</v>
      </c>
      <c r="B202" s="144"/>
      <c r="C202" s="183"/>
      <c r="D202" s="186"/>
      <c r="E202" s="144"/>
      <c r="F202" s="182" t="str">
        <f t="shared" si="1"/>
        <v/>
      </c>
      <c r="G202" s="182" t="str">
        <f t="shared" si="2"/>
        <v/>
      </c>
    </row>
    <row r="203" spans="1:7" x14ac:dyDescent="0.25">
      <c r="A203" s="123" t="s">
        <v>659</v>
      </c>
      <c r="B203" s="144"/>
      <c r="C203" s="183"/>
      <c r="D203" s="186"/>
      <c r="E203" s="144"/>
      <c r="F203" s="182" t="str">
        <f t="shared" si="1"/>
        <v/>
      </c>
      <c r="G203" s="182" t="str">
        <f t="shared" si="2"/>
        <v/>
      </c>
    </row>
    <row r="204" spans="1:7" x14ac:dyDescent="0.25">
      <c r="A204" s="123" t="s">
        <v>660</v>
      </c>
      <c r="B204" s="144"/>
      <c r="C204" s="183"/>
      <c r="D204" s="186"/>
      <c r="E204" s="144"/>
      <c r="F204" s="182" t="str">
        <f t="shared" si="1"/>
        <v/>
      </c>
      <c r="G204" s="182" t="str">
        <f t="shared" si="2"/>
        <v/>
      </c>
    </row>
    <row r="205" spans="1:7" x14ac:dyDescent="0.25">
      <c r="A205" s="123" t="s">
        <v>661</v>
      </c>
      <c r="B205" s="144"/>
      <c r="C205" s="183"/>
      <c r="D205" s="186"/>
      <c r="F205" s="182" t="str">
        <f t="shared" si="1"/>
        <v/>
      </c>
      <c r="G205" s="182" t="str">
        <f t="shared" si="2"/>
        <v/>
      </c>
    </row>
    <row r="206" spans="1:7" x14ac:dyDescent="0.25">
      <c r="A206" s="123" t="s">
        <v>662</v>
      </c>
      <c r="B206" s="144"/>
      <c r="C206" s="183"/>
      <c r="D206" s="186"/>
      <c r="E206" s="139"/>
      <c r="F206" s="182" t="str">
        <f t="shared" si="1"/>
        <v/>
      </c>
      <c r="G206" s="182" t="str">
        <f t="shared" si="2"/>
        <v/>
      </c>
    </row>
    <row r="207" spans="1:7" x14ac:dyDescent="0.25">
      <c r="A207" s="123" t="s">
        <v>663</v>
      </c>
      <c r="B207" s="144"/>
      <c r="C207" s="183"/>
      <c r="D207" s="186"/>
      <c r="E207" s="139"/>
      <c r="F207" s="182" t="str">
        <f t="shared" si="1"/>
        <v/>
      </c>
      <c r="G207" s="182" t="str">
        <f t="shared" si="2"/>
        <v/>
      </c>
    </row>
    <row r="208" spans="1:7" x14ac:dyDescent="0.25">
      <c r="A208" s="123" t="s">
        <v>664</v>
      </c>
      <c r="B208" s="144"/>
      <c r="C208" s="183"/>
      <c r="D208" s="186"/>
      <c r="E208" s="139"/>
      <c r="F208" s="182" t="str">
        <f t="shared" si="1"/>
        <v/>
      </c>
      <c r="G208" s="182" t="str">
        <f t="shared" si="2"/>
        <v/>
      </c>
    </row>
    <row r="209" spans="1:7" x14ac:dyDescent="0.25">
      <c r="A209" s="123" t="s">
        <v>665</v>
      </c>
      <c r="B209" s="144"/>
      <c r="C209" s="183"/>
      <c r="D209" s="186"/>
      <c r="E209" s="139"/>
      <c r="F209" s="182" t="str">
        <f t="shared" si="1"/>
        <v/>
      </c>
      <c r="G209" s="182" t="str">
        <f t="shared" si="2"/>
        <v/>
      </c>
    </row>
    <row r="210" spans="1:7" x14ac:dyDescent="0.25">
      <c r="A210" s="123" t="s">
        <v>666</v>
      </c>
      <c r="B210" s="144"/>
      <c r="C210" s="183"/>
      <c r="D210" s="186"/>
      <c r="E210" s="139"/>
      <c r="F210" s="182" t="str">
        <f t="shared" si="1"/>
        <v/>
      </c>
      <c r="G210" s="182" t="str">
        <f t="shared" si="2"/>
        <v/>
      </c>
    </row>
    <row r="211" spans="1:7" x14ac:dyDescent="0.25">
      <c r="A211" s="123" t="s">
        <v>667</v>
      </c>
      <c r="B211" s="144"/>
      <c r="C211" s="183"/>
      <c r="D211" s="186"/>
      <c r="E211" s="139"/>
      <c r="F211" s="182" t="str">
        <f t="shared" si="1"/>
        <v/>
      </c>
      <c r="G211" s="182" t="str">
        <f t="shared" si="2"/>
        <v/>
      </c>
    </row>
    <row r="212" spans="1:7" x14ac:dyDescent="0.25">
      <c r="A212" s="123" t="s">
        <v>668</v>
      </c>
      <c r="B212" s="144"/>
      <c r="C212" s="183"/>
      <c r="D212" s="186"/>
      <c r="E212" s="139"/>
      <c r="F212" s="182" t="str">
        <f t="shared" si="1"/>
        <v/>
      </c>
      <c r="G212" s="182" t="str">
        <f t="shared" si="2"/>
        <v/>
      </c>
    </row>
    <row r="213" spans="1:7" x14ac:dyDescent="0.25">
      <c r="A213" s="123" t="s">
        <v>669</v>
      </c>
      <c r="B213" s="144"/>
      <c r="C213" s="183"/>
      <c r="D213" s="186"/>
      <c r="E213" s="139"/>
      <c r="F213" s="182" t="str">
        <f t="shared" si="1"/>
        <v/>
      </c>
      <c r="G213" s="182" t="str">
        <f t="shared" si="2"/>
        <v/>
      </c>
    </row>
    <row r="214" spans="1:7" x14ac:dyDescent="0.25">
      <c r="A214" s="123" t="s">
        <v>670</v>
      </c>
      <c r="B214" s="153" t="s">
        <v>130</v>
      </c>
      <c r="C214" s="189">
        <f>SUM(C190:C213)</f>
        <v>65165.410735139973</v>
      </c>
      <c r="D214" s="187">
        <f>SUM(D190:D213)</f>
        <v>20484</v>
      </c>
      <c r="E214" s="139"/>
      <c r="F214" s="188">
        <f>SUM(F190:F213)</f>
        <v>1</v>
      </c>
      <c r="G214" s="188">
        <f>SUM(G190:G213)</f>
        <v>0.99999999999999989</v>
      </c>
    </row>
    <row r="215" spans="1:7" ht="15" customHeight="1" x14ac:dyDescent="0.25">
      <c r="A215" s="134"/>
      <c r="B215" s="134" t="s">
        <v>671</v>
      </c>
      <c r="C215" s="134" t="s">
        <v>640</v>
      </c>
      <c r="D215" s="134" t="s">
        <v>641</v>
      </c>
      <c r="E215" s="141"/>
      <c r="F215" s="134" t="s">
        <v>471</v>
      </c>
      <c r="G215" s="134" t="s">
        <v>642</v>
      </c>
    </row>
    <row r="216" spans="1:7" x14ac:dyDescent="0.25">
      <c r="A216" s="123" t="s">
        <v>672</v>
      </c>
      <c r="B216" s="123" t="s">
        <v>673</v>
      </c>
      <c r="C216" s="220" t="s">
        <v>808</v>
      </c>
      <c r="F216" s="185"/>
      <c r="G216" s="185"/>
    </row>
    <row r="217" spans="1:7" x14ac:dyDescent="0.25">
      <c r="F217" s="185"/>
      <c r="G217" s="185"/>
    </row>
    <row r="218" spans="1:7" x14ac:dyDescent="0.25">
      <c r="B218" s="144" t="s">
        <v>674</v>
      </c>
      <c r="F218" s="185"/>
      <c r="G218" s="185"/>
    </row>
    <row r="219" spans="1:7" x14ac:dyDescent="0.25">
      <c r="A219" s="123" t="s">
        <v>675</v>
      </c>
      <c r="B219" s="123" t="s">
        <v>676</v>
      </c>
      <c r="C219" s="183" t="s">
        <v>808</v>
      </c>
      <c r="D219" s="186" t="s">
        <v>808</v>
      </c>
      <c r="F219" s="182" t="str">
        <f t="shared" ref="F219:F233" si="3">IF($C$227=0,"",IF(C219="[for completion]","",C219/$C$227))</f>
        <v/>
      </c>
      <c r="G219" s="182" t="str">
        <f t="shared" ref="G219:G233" si="4">IF($D$227=0,"",IF(D219="[for completion]","",D219/$D$227))</f>
        <v/>
      </c>
    </row>
    <row r="220" spans="1:7" x14ac:dyDescent="0.25">
      <c r="A220" s="123" t="s">
        <v>677</v>
      </c>
      <c r="B220" s="123" t="s">
        <v>678</v>
      </c>
      <c r="C220" s="183" t="s">
        <v>808</v>
      </c>
      <c r="D220" s="186" t="s">
        <v>808</v>
      </c>
      <c r="F220" s="182" t="str">
        <f t="shared" si="3"/>
        <v/>
      </c>
      <c r="G220" s="182" t="str">
        <f t="shared" si="4"/>
        <v/>
      </c>
    </row>
    <row r="221" spans="1:7" x14ac:dyDescent="0.25">
      <c r="A221" s="123" t="s">
        <v>679</v>
      </c>
      <c r="B221" s="123" t="s">
        <v>680</v>
      </c>
      <c r="C221" s="183" t="s">
        <v>808</v>
      </c>
      <c r="D221" s="186" t="s">
        <v>808</v>
      </c>
      <c r="F221" s="182" t="str">
        <f t="shared" si="3"/>
        <v/>
      </c>
      <c r="G221" s="182" t="str">
        <f t="shared" si="4"/>
        <v/>
      </c>
    </row>
    <row r="222" spans="1:7" x14ac:dyDescent="0.25">
      <c r="A222" s="123" t="s">
        <v>681</v>
      </c>
      <c r="B222" s="123" t="s">
        <v>682</v>
      </c>
      <c r="C222" s="183" t="s">
        <v>808</v>
      </c>
      <c r="D222" s="186" t="s">
        <v>808</v>
      </c>
      <c r="F222" s="182" t="str">
        <f t="shared" si="3"/>
        <v/>
      </c>
      <c r="G222" s="182" t="str">
        <f t="shared" si="4"/>
        <v/>
      </c>
    </row>
    <row r="223" spans="1:7" x14ac:dyDescent="0.25">
      <c r="A223" s="123" t="s">
        <v>683</v>
      </c>
      <c r="B223" s="123" t="s">
        <v>684</v>
      </c>
      <c r="C223" s="183" t="s">
        <v>808</v>
      </c>
      <c r="D223" s="186" t="s">
        <v>808</v>
      </c>
      <c r="F223" s="182" t="str">
        <f t="shared" si="3"/>
        <v/>
      </c>
      <c r="G223" s="182" t="str">
        <f t="shared" si="4"/>
        <v/>
      </c>
    </row>
    <row r="224" spans="1:7" x14ac:dyDescent="0.25">
      <c r="A224" s="123" t="s">
        <v>685</v>
      </c>
      <c r="B224" s="123" t="s">
        <v>686</v>
      </c>
      <c r="C224" s="183" t="s">
        <v>808</v>
      </c>
      <c r="D224" s="186" t="s">
        <v>808</v>
      </c>
      <c r="F224" s="182" t="str">
        <f t="shared" si="3"/>
        <v/>
      </c>
      <c r="G224" s="182" t="str">
        <f t="shared" si="4"/>
        <v/>
      </c>
    </row>
    <row r="225" spans="1:7" x14ac:dyDescent="0.25">
      <c r="A225" s="123" t="s">
        <v>687</v>
      </c>
      <c r="B225" s="123" t="s">
        <v>688</v>
      </c>
      <c r="C225" s="183" t="s">
        <v>808</v>
      </c>
      <c r="D225" s="186" t="s">
        <v>808</v>
      </c>
      <c r="F225" s="182" t="str">
        <f t="shared" si="3"/>
        <v/>
      </c>
      <c r="G225" s="182" t="str">
        <f t="shared" si="4"/>
        <v/>
      </c>
    </row>
    <row r="226" spans="1:7" x14ac:dyDescent="0.25">
      <c r="A226" s="123" t="s">
        <v>689</v>
      </c>
      <c r="B226" s="123" t="s">
        <v>690</v>
      </c>
      <c r="C226" s="183" t="s">
        <v>808</v>
      </c>
      <c r="D226" s="186" t="s">
        <v>808</v>
      </c>
      <c r="F226" s="182" t="str">
        <f t="shared" si="3"/>
        <v/>
      </c>
      <c r="G226" s="182" t="str">
        <f t="shared" si="4"/>
        <v/>
      </c>
    </row>
    <row r="227" spans="1:7" x14ac:dyDescent="0.25">
      <c r="A227" s="123" t="s">
        <v>691</v>
      </c>
      <c r="B227" s="153" t="s">
        <v>130</v>
      </c>
      <c r="C227" s="183">
        <f>SUM(C219:C226)</f>
        <v>0</v>
      </c>
      <c r="D227" s="186">
        <f>SUM(D219:D226)</f>
        <v>0</v>
      </c>
      <c r="F227" s="157">
        <f>SUM(F219:F226)</f>
        <v>0</v>
      </c>
      <c r="G227" s="157">
        <f>SUM(G219:G226)</f>
        <v>0</v>
      </c>
    </row>
    <row r="228" spans="1:7" outlineLevel="1" x14ac:dyDescent="0.25">
      <c r="A228" s="123" t="s">
        <v>692</v>
      </c>
      <c r="B228" s="140" t="s">
        <v>693</v>
      </c>
      <c r="C228" s="183"/>
      <c r="D228" s="186"/>
      <c r="F228" s="182" t="str">
        <f t="shared" si="3"/>
        <v/>
      </c>
      <c r="G228" s="182" t="str">
        <f t="shared" si="4"/>
        <v/>
      </c>
    </row>
    <row r="229" spans="1:7" outlineLevel="1" x14ac:dyDescent="0.25">
      <c r="A229" s="123" t="s">
        <v>694</v>
      </c>
      <c r="B229" s="140" t="s">
        <v>695</v>
      </c>
      <c r="C229" s="183"/>
      <c r="D229" s="186"/>
      <c r="F229" s="182" t="str">
        <f t="shared" si="3"/>
        <v/>
      </c>
      <c r="G229" s="182" t="str">
        <f t="shared" si="4"/>
        <v/>
      </c>
    </row>
    <row r="230" spans="1:7" outlineLevel="1" x14ac:dyDescent="0.25">
      <c r="A230" s="123" t="s">
        <v>696</v>
      </c>
      <c r="B230" s="140" t="s">
        <v>697</v>
      </c>
      <c r="C230" s="183"/>
      <c r="D230" s="186"/>
      <c r="F230" s="182" t="str">
        <f t="shared" si="3"/>
        <v/>
      </c>
      <c r="G230" s="182" t="str">
        <f t="shared" si="4"/>
        <v/>
      </c>
    </row>
    <row r="231" spans="1:7" outlineLevel="1" x14ac:dyDescent="0.25">
      <c r="A231" s="123" t="s">
        <v>698</v>
      </c>
      <c r="B231" s="140" t="s">
        <v>699</v>
      </c>
      <c r="C231" s="183"/>
      <c r="D231" s="186"/>
      <c r="F231" s="182" t="str">
        <f t="shared" si="3"/>
        <v/>
      </c>
      <c r="G231" s="182" t="str">
        <f t="shared" si="4"/>
        <v/>
      </c>
    </row>
    <row r="232" spans="1:7" outlineLevel="1" x14ac:dyDescent="0.25">
      <c r="A232" s="123" t="s">
        <v>700</v>
      </c>
      <c r="B232" s="140" t="s">
        <v>701</v>
      </c>
      <c r="C232" s="183"/>
      <c r="D232" s="186"/>
      <c r="F232" s="182" t="str">
        <f t="shared" si="3"/>
        <v/>
      </c>
      <c r="G232" s="182" t="str">
        <f t="shared" si="4"/>
        <v/>
      </c>
    </row>
    <row r="233" spans="1:7" outlineLevel="1" x14ac:dyDescent="0.25">
      <c r="A233" s="123" t="s">
        <v>702</v>
      </c>
      <c r="B233" s="140" t="s">
        <v>703</v>
      </c>
      <c r="C233" s="183"/>
      <c r="D233" s="186"/>
      <c r="F233" s="182" t="str">
        <f t="shared" si="3"/>
        <v/>
      </c>
      <c r="G233" s="182" t="str">
        <f t="shared" si="4"/>
        <v/>
      </c>
    </row>
    <row r="234" spans="1:7" outlineLevel="1" x14ac:dyDescent="0.25">
      <c r="A234" s="123" t="s">
        <v>704</v>
      </c>
      <c r="B234" s="140"/>
      <c r="F234" s="182"/>
      <c r="G234" s="182"/>
    </row>
    <row r="235" spans="1:7" outlineLevel="1" x14ac:dyDescent="0.25">
      <c r="A235" s="123" t="s">
        <v>705</v>
      </c>
      <c r="B235" s="140"/>
      <c r="F235" s="182"/>
      <c r="G235" s="182"/>
    </row>
    <row r="236" spans="1:7" outlineLevel="1" x14ac:dyDescent="0.25">
      <c r="A236" s="123" t="s">
        <v>706</v>
      </c>
      <c r="B236" s="140"/>
      <c r="F236" s="182"/>
      <c r="G236" s="182"/>
    </row>
    <row r="237" spans="1:7" ht="15" customHeight="1" x14ac:dyDescent="0.25">
      <c r="A237" s="134"/>
      <c r="B237" s="134" t="s">
        <v>707</v>
      </c>
      <c r="C237" s="134" t="s">
        <v>640</v>
      </c>
      <c r="D237" s="134" t="s">
        <v>641</v>
      </c>
      <c r="E237" s="141"/>
      <c r="F237" s="134" t="s">
        <v>471</v>
      </c>
      <c r="G237" s="134" t="s">
        <v>642</v>
      </c>
    </row>
    <row r="238" spans="1:7" x14ac:dyDescent="0.25">
      <c r="A238" s="123" t="s">
        <v>708</v>
      </c>
      <c r="B238" s="123" t="s">
        <v>673</v>
      </c>
      <c r="C238" s="157">
        <v>0.43588524065605483</v>
      </c>
      <c r="F238" s="185"/>
      <c r="G238" s="185"/>
    </row>
    <row r="239" spans="1:7" x14ac:dyDescent="0.25">
      <c r="F239" s="185"/>
      <c r="G239" s="185"/>
    </row>
    <row r="240" spans="1:7" x14ac:dyDescent="0.25">
      <c r="B240" s="144" t="s">
        <v>674</v>
      </c>
      <c r="F240" s="185"/>
      <c r="G240" s="185"/>
    </row>
    <row r="241" spans="1:7" x14ac:dyDescent="0.25">
      <c r="A241" s="123" t="s">
        <v>709</v>
      </c>
      <c r="B241" s="123" t="s">
        <v>676</v>
      </c>
      <c r="C241" s="183">
        <v>62575.688069018848</v>
      </c>
      <c r="D241" s="186" t="s">
        <v>808</v>
      </c>
      <c r="F241" s="182">
        <f>IF($C$249=0,"",IF(C241="[Mark as ND1 if not relevant]","",C241/$C$249))</f>
        <v>0.96025924433059517</v>
      </c>
      <c r="G241" s="182" t="str">
        <f>IF($D$249=0,"",IF(D241="[Mark as ND1 if not relevant]","",D241/$D$249))</f>
        <v/>
      </c>
    </row>
    <row r="242" spans="1:7" x14ac:dyDescent="0.25">
      <c r="A242" s="123" t="s">
        <v>710</v>
      </c>
      <c r="B242" s="123" t="s">
        <v>678</v>
      </c>
      <c r="C242" s="183">
        <v>1280.6835433440449</v>
      </c>
      <c r="D242" s="186" t="s">
        <v>808</v>
      </c>
      <c r="F242" s="182">
        <f t="shared" ref="F242:F248" si="5">IF($C$249=0,"",IF(C242="[Mark as ND1 if not relevant]","",C242/$C$249))</f>
        <v>1.9652811651096305E-2</v>
      </c>
      <c r="G242" s="182" t="str">
        <f t="shared" ref="G242:G248" si="6">IF($D$249=0,"",IF(D242="[Mark as ND1 if not relevant]","",D242/$D$249))</f>
        <v/>
      </c>
    </row>
    <row r="243" spans="1:7" x14ac:dyDescent="0.25">
      <c r="A243" s="123" t="s">
        <v>711</v>
      </c>
      <c r="B243" s="123" t="s">
        <v>680</v>
      </c>
      <c r="C243" s="183">
        <v>928.57732923022934</v>
      </c>
      <c r="D243" s="186" t="s">
        <v>808</v>
      </c>
      <c r="F243" s="182">
        <f t="shared" si="5"/>
        <v>1.4249543105073896E-2</v>
      </c>
      <c r="G243" s="182" t="str">
        <f t="shared" si="6"/>
        <v/>
      </c>
    </row>
    <row r="244" spans="1:7" x14ac:dyDescent="0.25">
      <c r="A244" s="123" t="s">
        <v>712</v>
      </c>
      <c r="B244" s="123" t="s">
        <v>682</v>
      </c>
      <c r="C244" s="183">
        <v>245.3695889453366</v>
      </c>
      <c r="D244" s="186" t="s">
        <v>808</v>
      </c>
      <c r="F244" s="182">
        <f t="shared" si="5"/>
        <v>3.7653348022714289E-3</v>
      </c>
      <c r="G244" s="182" t="str">
        <f t="shared" si="6"/>
        <v/>
      </c>
    </row>
    <row r="245" spans="1:7" x14ac:dyDescent="0.25">
      <c r="A245" s="123" t="s">
        <v>713</v>
      </c>
      <c r="B245" s="123" t="s">
        <v>684</v>
      </c>
      <c r="C245" s="183">
        <v>103.94023634771709</v>
      </c>
      <c r="D245" s="186" t="s">
        <v>808</v>
      </c>
      <c r="F245" s="182">
        <f t="shared" si="5"/>
        <v>1.5950215793187239E-3</v>
      </c>
      <c r="G245" s="182" t="str">
        <f t="shared" si="6"/>
        <v/>
      </c>
    </row>
    <row r="246" spans="1:7" x14ac:dyDescent="0.25">
      <c r="A246" s="123" t="s">
        <v>714</v>
      </c>
      <c r="B246" s="123" t="s">
        <v>686</v>
      </c>
      <c r="C246" s="183">
        <v>14.793515486244788</v>
      </c>
      <c r="D246" s="186" t="s">
        <v>808</v>
      </c>
      <c r="F246" s="182">
        <f t="shared" si="5"/>
        <v>2.2701484298736076E-4</v>
      </c>
      <c r="G246" s="182" t="str">
        <f t="shared" si="6"/>
        <v/>
      </c>
    </row>
    <row r="247" spans="1:7" x14ac:dyDescent="0.25">
      <c r="A247" s="123" t="s">
        <v>715</v>
      </c>
      <c r="B247" s="123" t="s">
        <v>688</v>
      </c>
      <c r="C247" s="183">
        <v>3.9509798445268314</v>
      </c>
      <c r="D247" s="186" t="s">
        <v>808</v>
      </c>
      <c r="F247" s="182">
        <f t="shared" si="5"/>
        <v>6.0630015217509612E-5</v>
      </c>
      <c r="G247" s="182" t="str">
        <f t="shared" si="6"/>
        <v/>
      </c>
    </row>
    <row r="248" spans="1:7" x14ac:dyDescent="0.25">
      <c r="A248" s="123" t="s">
        <v>716</v>
      </c>
      <c r="B248" s="123" t="s">
        <v>690</v>
      </c>
      <c r="C248" s="183">
        <v>12.40747292351845</v>
      </c>
      <c r="D248" s="186" t="s">
        <v>808</v>
      </c>
      <c r="F248" s="182">
        <f t="shared" si="5"/>
        <v>1.9039967343945113E-4</v>
      </c>
      <c r="G248" s="182" t="str">
        <f t="shared" si="6"/>
        <v/>
      </c>
    </row>
    <row r="249" spans="1:7" x14ac:dyDescent="0.25">
      <c r="A249" s="123" t="s">
        <v>717</v>
      </c>
      <c r="B249" s="153" t="s">
        <v>130</v>
      </c>
      <c r="C249" s="183">
        <f>SUM(C241:C248)</f>
        <v>65165.410735140475</v>
      </c>
      <c r="D249" s="186">
        <f>SUM(D241:D248)</f>
        <v>0</v>
      </c>
      <c r="F249" s="157">
        <f>SUM(F241:F248)</f>
        <v>0.99999999999999989</v>
      </c>
      <c r="G249" s="157">
        <f>SUM(G241:G248)</f>
        <v>0</v>
      </c>
    </row>
    <row r="250" spans="1:7" outlineLevel="1" x14ac:dyDescent="0.25">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25">
      <c r="A251" s="123" t="s">
        <v>719</v>
      </c>
      <c r="B251" s="140" t="s">
        <v>695</v>
      </c>
      <c r="C251" s="183"/>
      <c r="D251" s="186"/>
      <c r="F251" s="182">
        <f t="shared" si="7"/>
        <v>0</v>
      </c>
      <c r="G251" s="182" t="str">
        <f t="shared" si="8"/>
        <v/>
      </c>
    </row>
    <row r="252" spans="1:7" outlineLevel="1" x14ac:dyDescent="0.25">
      <c r="A252" s="123" t="s">
        <v>720</v>
      </c>
      <c r="B252" s="140" t="s">
        <v>697</v>
      </c>
      <c r="C252" s="183"/>
      <c r="D252" s="186"/>
      <c r="F252" s="182">
        <f t="shared" si="7"/>
        <v>0</v>
      </c>
      <c r="G252" s="182" t="str">
        <f t="shared" si="8"/>
        <v/>
      </c>
    </row>
    <row r="253" spans="1:7" outlineLevel="1" x14ac:dyDescent="0.25">
      <c r="A253" s="123" t="s">
        <v>721</v>
      </c>
      <c r="B253" s="140" t="s">
        <v>699</v>
      </c>
      <c r="C253" s="183"/>
      <c r="D253" s="186"/>
      <c r="F253" s="182">
        <f t="shared" si="7"/>
        <v>0</v>
      </c>
      <c r="G253" s="182" t="str">
        <f t="shared" si="8"/>
        <v/>
      </c>
    </row>
    <row r="254" spans="1:7" outlineLevel="1" x14ac:dyDescent="0.25">
      <c r="A254" s="123" t="s">
        <v>722</v>
      </c>
      <c r="B254" s="140" t="s">
        <v>701</v>
      </c>
      <c r="C254" s="183"/>
      <c r="D254" s="186"/>
      <c r="F254" s="182">
        <f t="shared" si="7"/>
        <v>0</v>
      </c>
      <c r="G254" s="182" t="str">
        <f t="shared" si="8"/>
        <v/>
      </c>
    </row>
    <row r="255" spans="1:7" outlineLevel="1" x14ac:dyDescent="0.25">
      <c r="A255" s="123" t="s">
        <v>723</v>
      </c>
      <c r="B255" s="140" t="s">
        <v>703</v>
      </c>
      <c r="C255" s="183"/>
      <c r="D255" s="186"/>
      <c r="F255" s="182">
        <f t="shared" si="7"/>
        <v>0</v>
      </c>
      <c r="G255" s="182" t="str">
        <f t="shared" si="8"/>
        <v/>
      </c>
    </row>
    <row r="256" spans="1:7" outlineLevel="1" x14ac:dyDescent="0.25">
      <c r="A256" s="123" t="s">
        <v>724</v>
      </c>
      <c r="B256" s="140"/>
      <c r="F256" s="137"/>
      <c r="G256" s="137"/>
    </row>
    <row r="257" spans="1:14" outlineLevel="1" x14ac:dyDescent="0.25">
      <c r="A257" s="123" t="s">
        <v>725</v>
      </c>
      <c r="B257" s="140"/>
      <c r="F257" s="137"/>
      <c r="G257" s="137"/>
    </row>
    <row r="258" spans="1:14" outlineLevel="1" x14ac:dyDescent="0.25">
      <c r="A258" s="123" t="s">
        <v>726</v>
      </c>
      <c r="B258" s="140"/>
      <c r="F258" s="137"/>
      <c r="G258" s="137"/>
    </row>
    <row r="259" spans="1:14" ht="15" customHeight="1" x14ac:dyDescent="0.25">
      <c r="A259" s="134"/>
      <c r="B259" s="296" t="s">
        <v>727</v>
      </c>
      <c r="C259" s="134" t="s">
        <v>471</v>
      </c>
      <c r="D259" s="134"/>
      <c r="E259" s="141"/>
      <c r="F259" s="134"/>
      <c r="G259" s="134"/>
    </row>
    <row r="260" spans="1:14" x14ac:dyDescent="0.25">
      <c r="A260" s="123" t="s">
        <v>728</v>
      </c>
      <c r="B260" s="123" t="s">
        <v>729</v>
      </c>
      <c r="C260" s="157">
        <v>4.2910663782896978E-2</v>
      </c>
      <c r="E260" s="139"/>
      <c r="F260" s="139"/>
      <c r="G260" s="139"/>
    </row>
    <row r="261" spans="1:14" x14ac:dyDescent="0.25">
      <c r="A261" s="123" t="s">
        <v>730</v>
      </c>
      <c r="B261" s="123" t="s">
        <v>731</v>
      </c>
      <c r="C261" s="157">
        <v>1.7688143208133399E-3</v>
      </c>
      <c r="E261" s="139"/>
      <c r="F261" s="139"/>
    </row>
    <row r="262" spans="1:14" x14ac:dyDescent="0.25">
      <c r="A262" s="123" t="s">
        <v>732</v>
      </c>
      <c r="B262" s="123" t="s">
        <v>733</v>
      </c>
      <c r="C262" s="157">
        <v>0</v>
      </c>
      <c r="E262" s="139"/>
      <c r="F262" s="139"/>
    </row>
    <row r="263" spans="1:14" s="238" customFormat="1" x14ac:dyDescent="0.25">
      <c r="A263" s="239" t="s">
        <v>734</v>
      </c>
      <c r="B263" s="239" t="s">
        <v>1813</v>
      </c>
      <c r="C263" s="240">
        <v>0.92306109921675827</v>
      </c>
      <c r="D263" s="239"/>
      <c r="E263" s="206"/>
      <c r="F263" s="206"/>
      <c r="G263" s="237"/>
    </row>
    <row r="264" spans="1:14" x14ac:dyDescent="0.25">
      <c r="A264" s="239" t="s">
        <v>991</v>
      </c>
      <c r="B264" s="144" t="s">
        <v>983</v>
      </c>
      <c r="C264" s="157">
        <v>0</v>
      </c>
      <c r="D264" s="150"/>
      <c r="E264" s="150"/>
      <c r="F264" s="151"/>
      <c r="G264" s="151"/>
      <c r="H264" s="119"/>
      <c r="I264" s="123"/>
      <c r="J264" s="123"/>
      <c r="K264" s="123"/>
      <c r="L264" s="119"/>
      <c r="M264" s="119"/>
      <c r="N264" s="119"/>
    </row>
    <row r="265" spans="1:14" x14ac:dyDescent="0.25">
      <c r="A265" s="239" t="s">
        <v>1814</v>
      </c>
      <c r="B265" s="123" t="s">
        <v>128</v>
      </c>
      <c r="C265" s="157">
        <f>C266+C270</f>
        <v>3.2259422679528749E-2</v>
      </c>
      <c r="E265" s="139"/>
      <c r="F265" s="139"/>
    </row>
    <row r="266" spans="1:14" outlineLevel="1" x14ac:dyDescent="0.25">
      <c r="A266" s="123" t="s">
        <v>735</v>
      </c>
      <c r="B266" s="140" t="s">
        <v>737</v>
      </c>
      <c r="C266" s="190">
        <v>9.4983025475848571E-4</v>
      </c>
      <c r="E266" s="139"/>
      <c r="F266" s="139"/>
    </row>
    <row r="267" spans="1:14" outlineLevel="1" x14ac:dyDescent="0.25">
      <c r="A267" s="239" t="s">
        <v>736</v>
      </c>
      <c r="B267" s="140" t="s">
        <v>739</v>
      </c>
      <c r="C267" s="157"/>
      <c r="E267" s="139"/>
      <c r="F267" s="139"/>
    </row>
    <row r="268" spans="1:14" outlineLevel="1" x14ac:dyDescent="0.25">
      <c r="A268" s="239" t="s">
        <v>738</v>
      </c>
      <c r="B268" s="140" t="s">
        <v>741</v>
      </c>
      <c r="C268" s="157"/>
      <c r="E268" s="139"/>
      <c r="F268" s="139"/>
    </row>
    <row r="269" spans="1:14" outlineLevel="1" x14ac:dyDescent="0.25">
      <c r="A269" s="239" t="s">
        <v>740</v>
      </c>
      <c r="B269" s="140" t="s">
        <v>743</v>
      </c>
      <c r="C269" s="157"/>
      <c r="E269" s="139"/>
      <c r="F269" s="139"/>
    </row>
    <row r="270" spans="1:14" outlineLevel="1" x14ac:dyDescent="0.25">
      <c r="A270" s="239" t="s">
        <v>742</v>
      </c>
      <c r="B270" s="140" t="s">
        <v>2392</v>
      </c>
      <c r="C270" s="157">
        <v>3.1309592424770265E-2</v>
      </c>
      <c r="E270" s="139"/>
      <c r="F270" s="139"/>
    </row>
    <row r="271" spans="1:14" outlineLevel="1" x14ac:dyDescent="0.25">
      <c r="A271" s="239" t="s">
        <v>744</v>
      </c>
      <c r="B271" s="140" t="s">
        <v>132</v>
      </c>
      <c r="C271" s="157"/>
      <c r="E271" s="139"/>
      <c r="F271" s="139"/>
    </row>
    <row r="272" spans="1:14" outlineLevel="1" x14ac:dyDescent="0.25">
      <c r="A272" s="239" t="s">
        <v>745</v>
      </c>
      <c r="B272" s="140" t="s">
        <v>132</v>
      </c>
      <c r="C272" s="157"/>
      <c r="E272" s="139"/>
      <c r="F272" s="139"/>
    </row>
    <row r="273" spans="1:7" outlineLevel="1" x14ac:dyDescent="0.25">
      <c r="A273" s="239" t="s">
        <v>746</v>
      </c>
      <c r="B273" s="140" t="s">
        <v>132</v>
      </c>
      <c r="C273" s="157"/>
      <c r="E273" s="139"/>
      <c r="F273" s="139"/>
    </row>
    <row r="274" spans="1:7" outlineLevel="1" x14ac:dyDescent="0.25">
      <c r="A274" s="239" t="s">
        <v>747</v>
      </c>
      <c r="B274" s="140" t="s">
        <v>132</v>
      </c>
      <c r="C274" s="157"/>
      <c r="E274" s="139"/>
      <c r="F274" s="139"/>
    </row>
    <row r="275" spans="1:7" outlineLevel="1" x14ac:dyDescent="0.25">
      <c r="A275" s="239" t="s">
        <v>748</v>
      </c>
      <c r="B275" s="140" t="s">
        <v>132</v>
      </c>
      <c r="C275" s="157"/>
      <c r="E275" s="139"/>
      <c r="F275" s="139"/>
    </row>
    <row r="276" spans="1:7" ht="15" customHeight="1" x14ac:dyDescent="0.25">
      <c r="A276" s="134"/>
      <c r="B276" s="296" t="s">
        <v>749</v>
      </c>
      <c r="C276" s="134" t="s">
        <v>471</v>
      </c>
      <c r="D276" s="134"/>
      <c r="E276" s="141"/>
      <c r="F276" s="134"/>
      <c r="G276" s="136"/>
    </row>
    <row r="277" spans="1:7" x14ac:dyDescent="0.25">
      <c r="A277" s="123" t="s">
        <v>7</v>
      </c>
      <c r="B277" s="123" t="s">
        <v>984</v>
      </c>
      <c r="C277" s="157">
        <v>1</v>
      </c>
      <c r="E277" s="119"/>
      <c r="F277" s="119"/>
    </row>
    <row r="278" spans="1:7" x14ac:dyDescent="0.25">
      <c r="A278" s="123" t="s">
        <v>750</v>
      </c>
      <c r="B278" s="123" t="s">
        <v>751</v>
      </c>
      <c r="C278" s="157">
        <v>0</v>
      </c>
      <c r="E278" s="119"/>
      <c r="F278" s="119"/>
    </row>
    <row r="279" spans="1:7" x14ac:dyDescent="0.25">
      <c r="A279" s="123" t="s">
        <v>752</v>
      </c>
      <c r="B279" s="123" t="s">
        <v>128</v>
      </c>
      <c r="C279" s="157">
        <v>0</v>
      </c>
      <c r="E279" s="119"/>
      <c r="F279" s="119"/>
    </row>
    <row r="280" spans="1:7" outlineLevel="1" x14ac:dyDescent="0.25">
      <c r="A280" s="123" t="s">
        <v>753</v>
      </c>
      <c r="C280" s="157"/>
      <c r="E280" s="119"/>
      <c r="F280" s="119"/>
    </row>
    <row r="281" spans="1:7" outlineLevel="1" x14ac:dyDescent="0.25">
      <c r="A281" s="123" t="s">
        <v>754</v>
      </c>
      <c r="C281" s="157"/>
      <c r="E281" s="119"/>
      <c r="F281" s="119"/>
    </row>
    <row r="282" spans="1:7" outlineLevel="1" x14ac:dyDescent="0.25">
      <c r="A282" s="123" t="s">
        <v>755</v>
      </c>
      <c r="C282" s="157"/>
      <c r="E282" s="119"/>
      <c r="F282" s="119"/>
    </row>
    <row r="283" spans="1:7" outlineLevel="1" x14ac:dyDescent="0.25">
      <c r="A283" s="123" t="s">
        <v>756</v>
      </c>
      <c r="C283" s="157"/>
      <c r="E283" s="119"/>
      <c r="F283" s="119"/>
    </row>
    <row r="284" spans="1:7" outlineLevel="1" x14ac:dyDescent="0.25">
      <c r="A284" s="123" t="s">
        <v>757</v>
      </c>
      <c r="C284" s="157"/>
      <c r="E284" s="119"/>
      <c r="F284" s="119"/>
    </row>
    <row r="285" spans="1:7" outlineLevel="1" x14ac:dyDescent="0.25">
      <c r="A285" s="123" t="s">
        <v>758</v>
      </c>
      <c r="C285" s="157"/>
      <c r="E285" s="119"/>
      <c r="F285" s="119"/>
    </row>
    <row r="286" spans="1:7" s="191" customFormat="1" x14ac:dyDescent="0.25">
      <c r="A286" s="135"/>
      <c r="B286" s="135" t="s">
        <v>1902</v>
      </c>
      <c r="C286" s="135" t="s">
        <v>98</v>
      </c>
      <c r="D286" s="135" t="s">
        <v>1246</v>
      </c>
      <c r="E286" s="135"/>
      <c r="F286" s="135" t="s">
        <v>471</v>
      </c>
      <c r="G286" s="135" t="s">
        <v>1505</v>
      </c>
    </row>
    <row r="287" spans="1:7" s="191" customFormat="1" x14ac:dyDescent="0.25">
      <c r="A287" s="304" t="s">
        <v>1585</v>
      </c>
      <c r="B287" s="305" t="s">
        <v>2393</v>
      </c>
      <c r="C287" s="220">
        <v>8547.4408485299973</v>
      </c>
      <c r="D287" s="226">
        <v>236</v>
      </c>
      <c r="E287" s="228"/>
      <c r="F287" s="219">
        <f>IF($C$305=0,"",IF(C287="[For completion]","",C287/$C$305))</f>
        <v>0.1311653030665369</v>
      </c>
      <c r="G287" s="219">
        <f>IF($D$305=0,"",IF(D287="[For completion]","",D287/$D$305))</f>
        <v>1.6305098797844409E-2</v>
      </c>
    </row>
    <row r="288" spans="1:7" s="191" customFormat="1" x14ac:dyDescent="0.25">
      <c r="A288" s="304" t="s">
        <v>1586</v>
      </c>
      <c r="B288" s="305" t="s">
        <v>2394</v>
      </c>
      <c r="C288" s="220">
        <v>4451.6830450200014</v>
      </c>
      <c r="D288" s="226">
        <v>374</v>
      </c>
      <c r="E288" s="228"/>
      <c r="F288" s="219">
        <f t="shared" ref="F288:F304" si="9">IF($C$305=0,"",IF(C288="[For completion]","",C288/$C$305))</f>
        <v>6.8313588371498757E-2</v>
      </c>
      <c r="G288" s="219">
        <f t="shared" ref="G288:G304" si="10">IF($D$305=0,"",IF(D288="[For completion]","",D288/$D$305))</f>
        <v>2.5839436230482245E-2</v>
      </c>
    </row>
    <row r="289" spans="1:7" s="191" customFormat="1" x14ac:dyDescent="0.25">
      <c r="A289" s="304" t="s">
        <v>1587</v>
      </c>
      <c r="B289" s="305" t="s">
        <v>2395</v>
      </c>
      <c r="C289" s="220">
        <v>9379.2501519899834</v>
      </c>
      <c r="D289" s="226">
        <v>1314</v>
      </c>
      <c r="E289" s="228"/>
      <c r="F289" s="219">
        <f t="shared" si="9"/>
        <v>0.14392988621081898</v>
      </c>
      <c r="G289" s="219">
        <f t="shared" si="10"/>
        <v>9.0783473815116755E-2</v>
      </c>
    </row>
    <row r="290" spans="1:7" s="191" customFormat="1" x14ac:dyDescent="0.25">
      <c r="A290" s="304" t="s">
        <v>1588</v>
      </c>
      <c r="B290" s="305" t="s">
        <v>2396</v>
      </c>
      <c r="C290" s="220">
        <v>2960.8235626599981</v>
      </c>
      <c r="D290" s="226">
        <v>880</v>
      </c>
      <c r="E290" s="228"/>
      <c r="F290" s="219">
        <f t="shared" si="9"/>
        <v>4.5435508335764908E-2</v>
      </c>
      <c r="G290" s="219">
        <f t="shared" si="10"/>
        <v>6.0798673483487636E-2</v>
      </c>
    </row>
    <row r="291" spans="1:7" s="191" customFormat="1" x14ac:dyDescent="0.25">
      <c r="A291" s="304" t="s">
        <v>1589</v>
      </c>
      <c r="B291" s="305" t="s">
        <v>2397</v>
      </c>
      <c r="C291" s="220">
        <v>474.05038812999959</v>
      </c>
      <c r="D291" s="226">
        <v>275</v>
      </c>
      <c r="E291" s="228"/>
      <c r="F291" s="219">
        <f t="shared" si="9"/>
        <v>7.2745707083278011E-3</v>
      </c>
      <c r="G291" s="219">
        <f t="shared" si="10"/>
        <v>1.8999585463589885E-2</v>
      </c>
    </row>
    <row r="292" spans="1:7" s="191" customFormat="1" x14ac:dyDescent="0.25">
      <c r="A292" s="304" t="s">
        <v>1590</v>
      </c>
      <c r="B292" s="305" t="s">
        <v>2398</v>
      </c>
      <c r="C292" s="220">
        <v>128.53869605999998</v>
      </c>
      <c r="D292" s="226">
        <v>132</v>
      </c>
      <c r="E292" s="228"/>
      <c r="F292" s="219">
        <f t="shared" si="9"/>
        <v>1.9724988242986142E-3</v>
      </c>
      <c r="G292" s="219">
        <f t="shared" si="10"/>
        <v>9.1198010225231451E-3</v>
      </c>
    </row>
    <row r="293" spans="1:7" s="191" customFormat="1" x14ac:dyDescent="0.25">
      <c r="A293" s="304" t="s">
        <v>1591</v>
      </c>
      <c r="B293" s="305" t="s">
        <v>2399</v>
      </c>
      <c r="C293" s="220">
        <v>19.334931740000002</v>
      </c>
      <c r="D293" s="226">
        <v>50</v>
      </c>
      <c r="E293" s="228"/>
      <c r="F293" s="219">
        <f t="shared" si="9"/>
        <v>2.9670543808256499E-4</v>
      </c>
      <c r="G293" s="219">
        <f t="shared" si="10"/>
        <v>3.4544700842890699E-3</v>
      </c>
    </row>
    <row r="294" spans="1:7" s="191" customFormat="1" x14ac:dyDescent="0.25">
      <c r="A294" s="304" t="s">
        <v>1592</v>
      </c>
      <c r="B294" s="305" t="s">
        <v>2400</v>
      </c>
      <c r="C294" s="220">
        <v>5863.4375899800007</v>
      </c>
      <c r="D294" s="226">
        <v>139</v>
      </c>
      <c r="E294" s="228"/>
      <c r="F294" s="219">
        <f t="shared" si="9"/>
        <v>8.9977758504607736E-2</v>
      </c>
      <c r="G294" s="219">
        <f t="shared" si="10"/>
        <v>9.6034268343236154E-3</v>
      </c>
    </row>
    <row r="295" spans="1:7" s="191" customFormat="1" x14ac:dyDescent="0.25">
      <c r="A295" s="304" t="s">
        <v>1593</v>
      </c>
      <c r="B295" s="305" t="s">
        <v>2401</v>
      </c>
      <c r="C295" s="220">
        <v>5752.7371908000023</v>
      </c>
      <c r="D295" s="226">
        <v>225</v>
      </c>
      <c r="E295" s="228"/>
      <c r="F295" s="219">
        <f t="shared" si="9"/>
        <v>8.8278998411927087E-2</v>
      </c>
      <c r="G295" s="219">
        <f t="shared" si="10"/>
        <v>1.5545115379300815E-2</v>
      </c>
    </row>
    <row r="296" spans="1:7" s="191" customFormat="1" x14ac:dyDescent="0.25">
      <c r="A296" s="304" t="s">
        <v>1594</v>
      </c>
      <c r="B296" s="305" t="s">
        <v>2402</v>
      </c>
      <c r="C296" s="220">
        <v>13032.483971259988</v>
      </c>
      <c r="D296" s="226">
        <v>2183</v>
      </c>
      <c r="E296" s="228"/>
      <c r="F296" s="219">
        <f t="shared" si="9"/>
        <v>0.19999082065529447</v>
      </c>
      <c r="G296" s="219">
        <f t="shared" si="10"/>
        <v>0.15082216388006081</v>
      </c>
    </row>
    <row r="297" spans="1:7" s="191" customFormat="1" x14ac:dyDescent="0.25">
      <c r="A297" s="304" t="s">
        <v>1595</v>
      </c>
      <c r="B297" s="305" t="s">
        <v>2403</v>
      </c>
      <c r="C297" s="220">
        <v>5214.8444701599892</v>
      </c>
      <c r="D297" s="226">
        <v>4373</v>
      </c>
      <c r="E297" s="228"/>
      <c r="F297" s="219">
        <f t="shared" si="9"/>
        <v>8.0024731085565293E-2</v>
      </c>
      <c r="G297" s="219">
        <f t="shared" si="10"/>
        <v>0.30212795357192207</v>
      </c>
    </row>
    <row r="298" spans="1:7" s="191" customFormat="1" x14ac:dyDescent="0.25">
      <c r="A298" s="304" t="s">
        <v>1596</v>
      </c>
      <c r="B298" s="305" t="s">
        <v>2404</v>
      </c>
      <c r="C298" s="220">
        <v>1013.1200124399999</v>
      </c>
      <c r="D298" s="226">
        <v>2596</v>
      </c>
      <c r="E298" s="228"/>
      <c r="F298" s="219">
        <f t="shared" si="9"/>
        <v>1.554689828562197E-2</v>
      </c>
      <c r="G298" s="219">
        <f t="shared" si="10"/>
        <v>0.1793560867762885</v>
      </c>
    </row>
    <row r="299" spans="1:7" s="191" customFormat="1" x14ac:dyDescent="0.25">
      <c r="A299" s="304" t="s">
        <v>1597</v>
      </c>
      <c r="B299" s="305" t="s">
        <v>2405</v>
      </c>
      <c r="C299" s="220">
        <v>207.74891141000009</v>
      </c>
      <c r="D299" s="226">
        <v>828</v>
      </c>
      <c r="E299" s="228"/>
      <c r="F299" s="219">
        <f t="shared" si="9"/>
        <v>3.1880242764736055E-3</v>
      </c>
      <c r="G299" s="219">
        <f t="shared" si="10"/>
        <v>5.7206024595827E-2</v>
      </c>
    </row>
    <row r="300" spans="1:7" s="191" customFormat="1" x14ac:dyDescent="0.25">
      <c r="A300" s="304" t="s">
        <v>1598</v>
      </c>
      <c r="B300" s="305" t="s">
        <v>2406</v>
      </c>
      <c r="C300" s="220"/>
      <c r="D300" s="226"/>
      <c r="E300" s="228"/>
      <c r="F300" s="219">
        <f t="shared" si="9"/>
        <v>0</v>
      </c>
      <c r="G300" s="219">
        <f t="shared" si="10"/>
        <v>0</v>
      </c>
    </row>
    <row r="301" spans="1:7" s="191" customFormat="1" x14ac:dyDescent="0.25">
      <c r="A301" s="304" t="s">
        <v>1599</v>
      </c>
      <c r="B301" s="305"/>
      <c r="C301" s="220"/>
      <c r="D301" s="226"/>
      <c r="E301" s="228"/>
      <c r="F301" s="219">
        <f t="shared" si="9"/>
        <v>0</v>
      </c>
      <c r="G301" s="219">
        <f t="shared" si="10"/>
        <v>0</v>
      </c>
    </row>
    <row r="302" spans="1:7" s="191" customFormat="1" x14ac:dyDescent="0.25">
      <c r="A302" s="304" t="s">
        <v>1600</v>
      </c>
      <c r="B302" s="305"/>
      <c r="C302" s="220"/>
      <c r="D302" s="226"/>
      <c r="E302" s="228"/>
      <c r="F302" s="219">
        <f t="shared" si="9"/>
        <v>0</v>
      </c>
      <c r="G302" s="219">
        <f t="shared" si="10"/>
        <v>0</v>
      </c>
    </row>
    <row r="303" spans="1:7" s="191" customFormat="1" x14ac:dyDescent="0.25">
      <c r="A303" s="304" t="s">
        <v>1601</v>
      </c>
      <c r="B303" s="305"/>
      <c r="C303" s="220"/>
      <c r="D303" s="226"/>
      <c r="E303" s="228"/>
      <c r="F303" s="219">
        <f t="shared" si="9"/>
        <v>0</v>
      </c>
      <c r="G303" s="219">
        <f t="shared" si="10"/>
        <v>0</v>
      </c>
    </row>
    <row r="304" spans="1:7" s="191" customFormat="1" x14ac:dyDescent="0.25">
      <c r="A304" s="304" t="s">
        <v>1602</v>
      </c>
      <c r="B304" s="227" t="s">
        <v>1640</v>
      </c>
      <c r="C304" s="369">
        <f>C346-C287-C288-C289-C290-C291-C292-C293-C294-C295-C296-C297-C298-C299-C300</f>
        <v>8119.9169649600599</v>
      </c>
      <c r="D304" s="369">
        <f>D346-D287-D288-D289-D290-D291-D292-D293-D294-D295-D296-D297-D298-D299-D300</f>
        <v>869</v>
      </c>
      <c r="E304" s="228"/>
      <c r="F304" s="219">
        <f t="shared" si="9"/>
        <v>0.12460470782518138</v>
      </c>
      <c r="G304" s="219">
        <f t="shared" si="10"/>
        <v>6.0038690064944035E-2</v>
      </c>
    </row>
    <row r="305" spans="1:7" s="191" customFormat="1" x14ac:dyDescent="0.25">
      <c r="A305" s="304" t="s">
        <v>1603</v>
      </c>
      <c r="B305" s="227" t="s">
        <v>130</v>
      </c>
      <c r="C305" s="220">
        <f>SUM(C287:C304)</f>
        <v>65165.410735140016</v>
      </c>
      <c r="D305" s="226">
        <f>SUM(D287:D304)</f>
        <v>14474</v>
      </c>
      <c r="E305" s="228"/>
      <c r="F305" s="271">
        <f>SUM(F287:F304)</f>
        <v>1</v>
      </c>
      <c r="G305" s="271">
        <f>SUM(G287:G304)</f>
        <v>0.99999999999999989</v>
      </c>
    </row>
    <row r="306" spans="1:7" s="191" customFormat="1" x14ac:dyDescent="0.25">
      <c r="A306" s="304" t="s">
        <v>1604</v>
      </c>
      <c r="B306" s="227"/>
      <c r="C306" s="226"/>
      <c r="D306" s="226"/>
      <c r="E306" s="228"/>
      <c r="F306" s="228"/>
      <c r="G306" s="228"/>
    </row>
    <row r="307" spans="1:7" s="191" customFormat="1" x14ac:dyDescent="0.25">
      <c r="A307" s="304" t="s">
        <v>1605</v>
      </c>
      <c r="B307" s="227"/>
      <c r="C307" s="226"/>
      <c r="D307" s="226"/>
      <c r="E307" s="228"/>
      <c r="F307" s="228"/>
      <c r="G307" s="228"/>
    </row>
    <row r="308" spans="1:7" s="191" customFormat="1" x14ac:dyDescent="0.25">
      <c r="A308" s="304" t="s">
        <v>1606</v>
      </c>
      <c r="B308" s="227"/>
      <c r="C308" s="226"/>
      <c r="D308" s="226"/>
      <c r="E308" s="228"/>
      <c r="F308" s="228"/>
      <c r="G308" s="228"/>
    </row>
    <row r="309" spans="1:7" s="233" customFormat="1" x14ac:dyDescent="0.25">
      <c r="A309" s="135"/>
      <c r="B309" s="135" t="s">
        <v>1940</v>
      </c>
      <c r="C309" s="135" t="s">
        <v>98</v>
      </c>
      <c r="D309" s="135" t="s">
        <v>1246</v>
      </c>
      <c r="E309" s="135"/>
      <c r="F309" s="135" t="s">
        <v>471</v>
      </c>
      <c r="G309" s="135" t="s">
        <v>1505</v>
      </c>
    </row>
    <row r="310" spans="1:7" s="233" customFormat="1" x14ac:dyDescent="0.25">
      <c r="A310" s="304" t="s">
        <v>1607</v>
      </c>
      <c r="B310" s="305" t="s">
        <v>2407</v>
      </c>
      <c r="C310" s="220">
        <v>8547.4408485299973</v>
      </c>
      <c r="D310" s="243">
        <v>236</v>
      </c>
      <c r="E310" s="246"/>
      <c r="F310" s="219">
        <f>IF($C$328=0,"",IF(C310="[For completion]","",C310/$C$328))</f>
        <v>0.1311653030665369</v>
      </c>
      <c r="G310" s="219">
        <f>IF($D$328=0,"",IF(D310="[For completion]","",D310/$D$328))</f>
        <v>1.6305098797844409E-2</v>
      </c>
    </row>
    <row r="311" spans="1:7" s="233" customFormat="1" x14ac:dyDescent="0.25">
      <c r="A311" s="304" t="s">
        <v>1608</v>
      </c>
      <c r="B311" s="305" t="s">
        <v>2408</v>
      </c>
      <c r="C311" s="220">
        <v>4451.6830450200014</v>
      </c>
      <c r="D311" s="243">
        <v>374</v>
      </c>
      <c r="E311" s="246"/>
      <c r="F311" s="333">
        <f t="shared" ref="F311:F327" si="11">IF($C$328=0,"",IF(C311="[For completion]","",C311/$C$328))</f>
        <v>6.8313588371498757E-2</v>
      </c>
      <c r="G311" s="333">
        <f t="shared" ref="G311:G327" si="12">IF($D$328=0,"",IF(D311="[For completion]","",D311/$D$328))</f>
        <v>2.5839436230482245E-2</v>
      </c>
    </row>
    <row r="312" spans="1:7" s="233" customFormat="1" x14ac:dyDescent="0.25">
      <c r="A312" s="304" t="s">
        <v>1609</v>
      </c>
      <c r="B312" s="305" t="s">
        <v>2409</v>
      </c>
      <c r="C312" s="220">
        <v>9379.2501519899834</v>
      </c>
      <c r="D312" s="243">
        <v>1314</v>
      </c>
      <c r="E312" s="246"/>
      <c r="F312" s="333">
        <f t="shared" si="11"/>
        <v>0.14392988621081898</v>
      </c>
      <c r="G312" s="333">
        <f t="shared" si="12"/>
        <v>9.0783473815116755E-2</v>
      </c>
    </row>
    <row r="313" spans="1:7" s="233" customFormat="1" x14ac:dyDescent="0.25">
      <c r="A313" s="304" t="s">
        <v>1610</v>
      </c>
      <c r="B313" s="305" t="s">
        <v>2410</v>
      </c>
      <c r="C313" s="220">
        <v>2960.8235626599981</v>
      </c>
      <c r="D313" s="243">
        <v>880</v>
      </c>
      <c r="E313" s="246"/>
      <c r="F313" s="333">
        <f t="shared" si="11"/>
        <v>4.5435508335764908E-2</v>
      </c>
      <c r="G313" s="333">
        <f t="shared" si="12"/>
        <v>6.0798673483487636E-2</v>
      </c>
    </row>
    <row r="314" spans="1:7" s="233" customFormat="1" x14ac:dyDescent="0.25">
      <c r="A314" s="304" t="s">
        <v>1611</v>
      </c>
      <c r="B314" s="305" t="s">
        <v>2411</v>
      </c>
      <c r="C314" s="220">
        <v>474.05038812999959</v>
      </c>
      <c r="D314" s="243">
        <v>275</v>
      </c>
      <c r="E314" s="246"/>
      <c r="F314" s="333">
        <f t="shared" si="11"/>
        <v>7.2745707083278011E-3</v>
      </c>
      <c r="G314" s="333">
        <f t="shared" si="12"/>
        <v>1.8999585463589885E-2</v>
      </c>
    </row>
    <row r="315" spans="1:7" s="233" customFormat="1" x14ac:dyDescent="0.25">
      <c r="A315" s="304" t="s">
        <v>1612</v>
      </c>
      <c r="B315" s="305" t="s">
        <v>2412</v>
      </c>
      <c r="C315" s="220">
        <v>128.53869605999998</v>
      </c>
      <c r="D315" s="243">
        <v>132</v>
      </c>
      <c r="E315" s="246"/>
      <c r="F315" s="333">
        <f t="shared" si="11"/>
        <v>1.9724988242986142E-3</v>
      </c>
      <c r="G315" s="333">
        <f t="shared" si="12"/>
        <v>9.1198010225231451E-3</v>
      </c>
    </row>
    <row r="316" spans="1:7" s="233" customFormat="1" x14ac:dyDescent="0.25">
      <c r="A316" s="304" t="s">
        <v>1613</v>
      </c>
      <c r="B316" s="305" t="s">
        <v>2413</v>
      </c>
      <c r="C316" s="220">
        <v>19.334931740000002</v>
      </c>
      <c r="D316" s="243">
        <v>50</v>
      </c>
      <c r="E316" s="246"/>
      <c r="F316" s="333">
        <f t="shared" si="11"/>
        <v>2.9670543808256499E-4</v>
      </c>
      <c r="G316" s="333">
        <f t="shared" si="12"/>
        <v>3.4544700842890699E-3</v>
      </c>
    </row>
    <row r="317" spans="1:7" s="233" customFormat="1" x14ac:dyDescent="0.25">
      <c r="A317" s="304" t="s">
        <v>1614</v>
      </c>
      <c r="B317" s="305" t="s">
        <v>2414</v>
      </c>
      <c r="C317" s="220">
        <v>5863.4375899800007</v>
      </c>
      <c r="D317" s="243">
        <v>139</v>
      </c>
      <c r="E317" s="246"/>
      <c r="F317" s="333">
        <f t="shared" si="11"/>
        <v>8.9977758504607736E-2</v>
      </c>
      <c r="G317" s="333">
        <f t="shared" si="12"/>
        <v>9.6034268343236154E-3</v>
      </c>
    </row>
    <row r="318" spans="1:7" s="233" customFormat="1" x14ac:dyDescent="0.25">
      <c r="A318" s="304" t="s">
        <v>1615</v>
      </c>
      <c r="B318" s="305" t="s">
        <v>2415</v>
      </c>
      <c r="C318" s="220">
        <v>5752.7371908000023</v>
      </c>
      <c r="D318" s="243">
        <v>225</v>
      </c>
      <c r="E318" s="246"/>
      <c r="F318" s="333">
        <f t="shared" si="11"/>
        <v>8.8278998411927087E-2</v>
      </c>
      <c r="G318" s="333">
        <f t="shared" si="12"/>
        <v>1.5545115379300815E-2</v>
      </c>
    </row>
    <row r="319" spans="1:7" s="233" customFormat="1" x14ac:dyDescent="0.25">
      <c r="A319" s="304" t="s">
        <v>1616</v>
      </c>
      <c r="B319" s="305" t="s">
        <v>2416</v>
      </c>
      <c r="C319" s="220">
        <v>13032.483971259988</v>
      </c>
      <c r="D319" s="243">
        <v>2183</v>
      </c>
      <c r="E319" s="246"/>
      <c r="F319" s="333">
        <f t="shared" si="11"/>
        <v>0.19999082065529447</v>
      </c>
      <c r="G319" s="333">
        <f t="shared" si="12"/>
        <v>0.15082216388006081</v>
      </c>
    </row>
    <row r="320" spans="1:7" s="233" customFormat="1" x14ac:dyDescent="0.25">
      <c r="A320" s="304" t="s">
        <v>1717</v>
      </c>
      <c r="B320" s="305" t="s">
        <v>2417</v>
      </c>
      <c r="C320" s="220">
        <v>5214.8444701599892</v>
      </c>
      <c r="D320" s="243">
        <v>4373</v>
      </c>
      <c r="E320" s="246"/>
      <c r="F320" s="333">
        <f t="shared" si="11"/>
        <v>8.0024731085565293E-2</v>
      </c>
      <c r="G320" s="333">
        <f t="shared" si="12"/>
        <v>0.30212795357192207</v>
      </c>
    </row>
    <row r="321" spans="1:7" s="233" customFormat="1" x14ac:dyDescent="0.25">
      <c r="A321" s="304" t="s">
        <v>1759</v>
      </c>
      <c r="B321" s="305" t="s">
        <v>2418</v>
      </c>
      <c r="C321" s="220">
        <v>1013.1200124399999</v>
      </c>
      <c r="D321" s="243">
        <v>2596</v>
      </c>
      <c r="E321" s="246"/>
      <c r="F321" s="333">
        <f>IF($C$328=0,"",IF(C321="[For completion]","",C321/$C$328))</f>
        <v>1.554689828562197E-2</v>
      </c>
      <c r="G321" s="333">
        <f t="shared" si="12"/>
        <v>0.1793560867762885</v>
      </c>
    </row>
    <row r="322" spans="1:7" s="233" customFormat="1" x14ac:dyDescent="0.25">
      <c r="A322" s="304" t="s">
        <v>1760</v>
      </c>
      <c r="B322" s="305" t="s">
        <v>2419</v>
      </c>
      <c r="C322" s="220">
        <v>207.74891141000009</v>
      </c>
      <c r="D322" s="243">
        <v>828</v>
      </c>
      <c r="E322" s="246"/>
      <c r="F322" s="333">
        <f t="shared" si="11"/>
        <v>3.1880242764736055E-3</v>
      </c>
      <c r="G322" s="333">
        <f t="shared" si="12"/>
        <v>5.7206024595827E-2</v>
      </c>
    </row>
    <row r="323" spans="1:7" s="233" customFormat="1" x14ac:dyDescent="0.25">
      <c r="A323" s="304" t="s">
        <v>1761</v>
      </c>
      <c r="B323" s="305" t="s">
        <v>2420</v>
      </c>
      <c r="C323" s="220"/>
      <c r="D323" s="243"/>
      <c r="E323" s="246"/>
      <c r="F323" s="333">
        <f t="shared" si="11"/>
        <v>0</v>
      </c>
      <c r="G323" s="333">
        <f t="shared" si="12"/>
        <v>0</v>
      </c>
    </row>
    <row r="324" spans="1:7" s="233" customFormat="1" x14ac:dyDescent="0.25">
      <c r="A324" s="304" t="s">
        <v>1762</v>
      </c>
      <c r="B324" s="305"/>
      <c r="C324" s="220"/>
      <c r="D324" s="243"/>
      <c r="E324" s="246"/>
      <c r="F324" s="333">
        <f t="shared" si="11"/>
        <v>0</v>
      </c>
      <c r="G324" s="333">
        <f t="shared" si="12"/>
        <v>0</v>
      </c>
    </row>
    <row r="325" spans="1:7" s="233" customFormat="1" x14ac:dyDescent="0.25">
      <c r="A325" s="304" t="s">
        <v>1763</v>
      </c>
      <c r="B325" s="305"/>
      <c r="C325" s="220"/>
      <c r="D325" s="243"/>
      <c r="E325" s="246"/>
      <c r="F325" s="333">
        <f t="shared" si="11"/>
        <v>0</v>
      </c>
      <c r="G325" s="333">
        <f t="shared" si="12"/>
        <v>0</v>
      </c>
    </row>
    <row r="326" spans="1:7" s="233" customFormat="1" x14ac:dyDescent="0.25">
      <c r="A326" s="304" t="s">
        <v>1764</v>
      </c>
      <c r="B326" s="305"/>
      <c r="C326" s="220"/>
      <c r="D326" s="243"/>
      <c r="E326" s="246"/>
      <c r="F326" s="333">
        <f t="shared" si="11"/>
        <v>0</v>
      </c>
      <c r="G326" s="333">
        <f t="shared" si="12"/>
        <v>0</v>
      </c>
    </row>
    <row r="327" spans="1:7" s="233" customFormat="1" x14ac:dyDescent="0.25">
      <c r="A327" s="304" t="s">
        <v>1765</v>
      </c>
      <c r="B327" s="245" t="s">
        <v>1640</v>
      </c>
      <c r="C327" s="369">
        <f>C346-C310-C311-C312-C313-C314-C315-C316-C317-C318-C319-C320-C321-C322-C323</f>
        <v>8119.9169649600599</v>
      </c>
      <c r="D327" s="369">
        <f>D346-D310-D311-D312-D313-D314-D315-D316-D317-D318-D319-D320-D321-D322-D323</f>
        <v>869</v>
      </c>
      <c r="E327" s="246"/>
      <c r="F327" s="333">
        <f t="shared" si="11"/>
        <v>0.12460470782518138</v>
      </c>
      <c r="G327" s="333">
        <f t="shared" si="12"/>
        <v>6.0038690064944035E-2</v>
      </c>
    </row>
    <row r="328" spans="1:7" s="233" customFormat="1" x14ac:dyDescent="0.25">
      <c r="A328" s="304" t="s">
        <v>1766</v>
      </c>
      <c r="B328" s="245" t="s">
        <v>130</v>
      </c>
      <c r="C328" s="220">
        <f>SUM(C310:C327)</f>
        <v>65165.410735140016</v>
      </c>
      <c r="D328" s="243">
        <f>SUM(D310:D327)</f>
        <v>14474</v>
      </c>
      <c r="E328" s="246"/>
      <c r="F328" s="271">
        <f>SUM(F310:F327)</f>
        <v>1</v>
      </c>
      <c r="G328" s="271">
        <f>SUM(G310:G327)</f>
        <v>0.99999999999999989</v>
      </c>
    </row>
    <row r="329" spans="1:7" s="233" customFormat="1" x14ac:dyDescent="0.25">
      <c r="A329" s="304" t="s">
        <v>1617</v>
      </c>
      <c r="B329" s="245"/>
      <c r="C329" s="243"/>
      <c r="D329" s="243"/>
      <c r="E329" s="246"/>
      <c r="F329" s="246"/>
      <c r="G329" s="246"/>
    </row>
    <row r="330" spans="1:7" s="233" customFormat="1" x14ac:dyDescent="0.25">
      <c r="A330" s="304" t="s">
        <v>1767</v>
      </c>
      <c r="B330" s="245"/>
      <c r="C330" s="243"/>
      <c r="D330" s="243"/>
      <c r="E330" s="246"/>
      <c r="F330" s="246"/>
      <c r="G330" s="246"/>
    </row>
    <row r="331" spans="1:7" s="233" customFormat="1" x14ac:dyDescent="0.25">
      <c r="A331" s="304" t="s">
        <v>1768</v>
      </c>
      <c r="B331" s="245"/>
      <c r="C331" s="243"/>
      <c r="D331" s="243"/>
      <c r="E331" s="246"/>
      <c r="F331" s="246"/>
      <c r="G331" s="246"/>
    </row>
    <row r="332" spans="1:7" s="191" customFormat="1" x14ac:dyDescent="0.25">
      <c r="A332" s="135"/>
      <c r="B332" s="135" t="s">
        <v>1903</v>
      </c>
      <c r="C332" s="135" t="s">
        <v>98</v>
      </c>
      <c r="D332" s="135" t="s">
        <v>1246</v>
      </c>
      <c r="E332" s="135"/>
      <c r="F332" s="135" t="s">
        <v>471</v>
      </c>
      <c r="G332" s="135" t="s">
        <v>1505</v>
      </c>
    </row>
    <row r="333" spans="1:7" s="191" customFormat="1" x14ac:dyDescent="0.25">
      <c r="A333" s="304" t="s">
        <v>1769</v>
      </c>
      <c r="B333" s="227" t="s">
        <v>1239</v>
      </c>
      <c r="C333" s="220">
        <v>4160.9057537600065</v>
      </c>
      <c r="D333" s="226">
        <v>3217</v>
      </c>
      <c r="E333" s="228"/>
      <c r="F333" s="219">
        <f>IF($C$346=0,"",IF(C333="[For completion]","",C333/$C$346))</f>
        <v>6.385144675404103E-2</v>
      </c>
      <c r="G333" s="219">
        <f>IF($D$346=0,"",IF(D333="[For completion]","",D333/$D$346))</f>
        <v>0.22226060522315877</v>
      </c>
    </row>
    <row r="334" spans="1:7" s="191" customFormat="1" x14ac:dyDescent="0.25">
      <c r="A334" s="304" t="s">
        <v>1770</v>
      </c>
      <c r="B334" s="227" t="s">
        <v>1240</v>
      </c>
      <c r="C334" s="220">
        <v>2210.0108452900063</v>
      </c>
      <c r="D334" s="226">
        <v>1760</v>
      </c>
      <c r="E334" s="228"/>
      <c r="F334" s="333">
        <f t="shared" ref="F334:F345" si="13">IF($C$346=0,"",IF(C334="[For completion]","",C334/$C$346))</f>
        <v>3.391386351069637E-2</v>
      </c>
      <c r="G334" s="333">
        <f t="shared" ref="G334:G345" si="14">IF($D$346=0,"",IF(D334="[For completion]","",D334/$D$346))</f>
        <v>0.12159734696697527</v>
      </c>
    </row>
    <row r="335" spans="1:7" s="191" customFormat="1" x14ac:dyDescent="0.25">
      <c r="A335" s="304" t="s">
        <v>1771</v>
      </c>
      <c r="B335" s="319" t="s">
        <v>1921</v>
      </c>
      <c r="C335" s="220">
        <v>5038.4200532400046</v>
      </c>
      <c r="D335" s="226">
        <v>1418</v>
      </c>
      <c r="E335" s="228"/>
      <c r="F335" s="333">
        <f t="shared" si="13"/>
        <v>7.731739885317826E-2</v>
      </c>
      <c r="G335" s="333">
        <f t="shared" si="14"/>
        <v>9.7968771590438028E-2</v>
      </c>
    </row>
    <row r="336" spans="1:7" s="191" customFormat="1" x14ac:dyDescent="0.25">
      <c r="A336" s="304" t="s">
        <v>1772</v>
      </c>
      <c r="B336" s="227" t="s">
        <v>1241</v>
      </c>
      <c r="C336" s="220">
        <v>5055.9749530800082</v>
      </c>
      <c r="D336" s="226">
        <v>1961</v>
      </c>
      <c r="E336" s="228"/>
      <c r="F336" s="333">
        <f t="shared" si="13"/>
        <v>7.7586788697299E-2</v>
      </c>
      <c r="G336" s="333">
        <f t="shared" si="14"/>
        <v>0.13548431670581731</v>
      </c>
    </row>
    <row r="337" spans="1:7" s="191" customFormat="1" x14ac:dyDescent="0.25">
      <c r="A337" s="304" t="s">
        <v>1773</v>
      </c>
      <c r="B337" s="227" t="s">
        <v>1242</v>
      </c>
      <c r="C337" s="220">
        <v>12251.747525359993</v>
      </c>
      <c r="D337" s="226">
        <v>2238</v>
      </c>
      <c r="E337" s="228"/>
      <c r="F337" s="333">
        <f t="shared" si="13"/>
        <v>0.18800997933023569</v>
      </c>
      <c r="G337" s="333">
        <f t="shared" si="14"/>
        <v>0.15462208097277877</v>
      </c>
    </row>
    <row r="338" spans="1:7" s="191" customFormat="1" x14ac:dyDescent="0.25">
      <c r="A338" s="304" t="s">
        <v>1774</v>
      </c>
      <c r="B338" s="227" t="s">
        <v>1243</v>
      </c>
      <c r="C338" s="220">
        <v>2599.1143922100027</v>
      </c>
      <c r="D338" s="226">
        <v>1014</v>
      </c>
      <c r="E338" s="228"/>
      <c r="F338" s="333">
        <f t="shared" si="13"/>
        <v>3.9884877005899814E-2</v>
      </c>
      <c r="G338" s="333">
        <f t="shared" si="14"/>
        <v>7.0056653309382336E-2</v>
      </c>
    </row>
    <row r="339" spans="1:7" s="191" customFormat="1" x14ac:dyDescent="0.25">
      <c r="A339" s="304" t="s">
        <v>1775</v>
      </c>
      <c r="B339" s="227" t="s">
        <v>1244</v>
      </c>
      <c r="C339" s="220">
        <v>8101.5075571399939</v>
      </c>
      <c r="D339" s="226">
        <v>1236</v>
      </c>
      <c r="E339" s="228"/>
      <c r="F339" s="333">
        <f t="shared" si="13"/>
        <v>0.12432220507391523</v>
      </c>
      <c r="G339" s="333">
        <f t="shared" si="14"/>
        <v>8.5394500483625818E-2</v>
      </c>
    </row>
    <row r="340" spans="1:7" s="191" customFormat="1" x14ac:dyDescent="0.25">
      <c r="A340" s="304" t="s">
        <v>1776</v>
      </c>
      <c r="B340" s="227" t="s">
        <v>1245</v>
      </c>
      <c r="C340" s="220">
        <v>4292.6618532699958</v>
      </c>
      <c r="D340" s="226">
        <v>833</v>
      </c>
      <c r="E340" s="228"/>
      <c r="F340" s="333">
        <f t="shared" si="13"/>
        <v>6.5873318449832255E-2</v>
      </c>
      <c r="G340" s="333">
        <f t="shared" si="14"/>
        <v>5.7551471604255909E-2</v>
      </c>
    </row>
    <row r="341" spans="1:7" s="191" customFormat="1" x14ac:dyDescent="0.25">
      <c r="A341" s="335" t="s">
        <v>1777</v>
      </c>
      <c r="B341" s="336" t="s">
        <v>2295</v>
      </c>
      <c r="C341" s="220">
        <v>2463.9891744200008</v>
      </c>
      <c r="D341" s="335">
        <v>290</v>
      </c>
      <c r="E341" s="345"/>
      <c r="F341" s="333">
        <f t="shared" si="13"/>
        <v>3.7811304288937919E-2</v>
      </c>
      <c r="G341" s="333">
        <f t="shared" si="14"/>
        <v>2.0035926488876605E-2</v>
      </c>
    </row>
    <row r="342" spans="1:7" s="191" customFormat="1" x14ac:dyDescent="0.25">
      <c r="A342" s="335" t="s">
        <v>1778</v>
      </c>
      <c r="B342" s="335" t="s">
        <v>2298</v>
      </c>
      <c r="C342" s="220">
        <v>5337.5051056600032</v>
      </c>
      <c r="D342" s="335">
        <v>197</v>
      </c>
      <c r="E342" s="91"/>
      <c r="F342" s="333">
        <f t="shared" si="13"/>
        <v>8.1907027753632941E-2</v>
      </c>
      <c r="G342" s="333">
        <f t="shared" si="14"/>
        <v>1.3610612132098935E-2</v>
      </c>
    </row>
    <row r="343" spans="1:7" s="191" customFormat="1" x14ac:dyDescent="0.25">
      <c r="A343" s="335" t="s">
        <v>1779</v>
      </c>
      <c r="B343" s="335" t="s">
        <v>2296</v>
      </c>
      <c r="C343" s="220">
        <v>7611.8619835799982</v>
      </c>
      <c r="D343" s="335">
        <v>157</v>
      </c>
      <c r="E343" s="91"/>
      <c r="F343" s="333">
        <f t="shared" si="13"/>
        <v>0.11680831744493789</v>
      </c>
      <c r="G343" s="333">
        <f t="shared" si="14"/>
        <v>1.084703606466768E-2</v>
      </c>
    </row>
    <row r="344" spans="1:7" s="329" customFormat="1" x14ac:dyDescent="0.25">
      <c r="A344" s="335" t="s">
        <v>2292</v>
      </c>
      <c r="B344" s="336" t="s">
        <v>2297</v>
      </c>
      <c r="C344" s="220">
        <v>1867.3757813899999</v>
      </c>
      <c r="D344" s="335">
        <v>41</v>
      </c>
      <c r="E344" s="345"/>
      <c r="F344" s="333">
        <f t="shared" si="13"/>
        <v>2.8655935109191753E-2</v>
      </c>
      <c r="G344" s="333">
        <f t="shared" si="14"/>
        <v>2.8326654691170376E-3</v>
      </c>
    </row>
    <row r="345" spans="1:7" s="329" customFormat="1" x14ac:dyDescent="0.25">
      <c r="A345" s="335" t="s">
        <v>2293</v>
      </c>
      <c r="B345" s="335" t="s">
        <v>1640</v>
      </c>
      <c r="C345" s="220">
        <v>4174.3357567399999</v>
      </c>
      <c r="D345" s="335">
        <v>112</v>
      </c>
      <c r="E345" s="91"/>
      <c r="F345" s="333">
        <f t="shared" si="13"/>
        <v>6.405753772820183E-2</v>
      </c>
      <c r="G345" s="333">
        <f t="shared" si="14"/>
        <v>7.7380129888075166E-3</v>
      </c>
    </row>
    <row r="346" spans="1:7" s="329" customFormat="1" x14ac:dyDescent="0.25">
      <c r="A346" s="335" t="s">
        <v>2294</v>
      </c>
      <c r="B346" s="336" t="s">
        <v>130</v>
      </c>
      <c r="C346" s="220">
        <f>SUM(C333:C345)</f>
        <v>65165.410735140016</v>
      </c>
      <c r="D346" s="335">
        <f>SUM(D333:D345)</f>
        <v>14474</v>
      </c>
      <c r="E346" s="345"/>
      <c r="F346" s="346">
        <f>SUM(F333:F345)</f>
        <v>0.99999999999999978</v>
      </c>
      <c r="G346" s="346">
        <f>SUM(G333:G345)</f>
        <v>1</v>
      </c>
    </row>
    <row r="347" spans="1:7" s="329" customFormat="1" x14ac:dyDescent="0.25">
      <c r="A347" s="335" t="s">
        <v>1780</v>
      </c>
      <c r="B347" s="336"/>
      <c r="C347" s="220"/>
      <c r="D347" s="335"/>
      <c r="E347" s="345"/>
      <c r="F347" s="346"/>
      <c r="G347" s="346"/>
    </row>
    <row r="348" spans="1:7" s="329" customFormat="1" x14ac:dyDescent="0.25">
      <c r="A348" s="335" t="s">
        <v>2299</v>
      </c>
      <c r="B348" s="336"/>
      <c r="C348" s="220"/>
      <c r="D348" s="335"/>
      <c r="E348" s="345"/>
      <c r="F348" s="346"/>
      <c r="G348" s="346"/>
    </row>
    <row r="349" spans="1:7" s="329" customFormat="1" x14ac:dyDescent="0.25">
      <c r="A349" s="335" t="s">
        <v>2300</v>
      </c>
      <c r="B349" s="91"/>
      <c r="C349" s="91"/>
      <c r="D349" s="91"/>
      <c r="E349" s="91"/>
      <c r="F349" s="91"/>
      <c r="G349" s="91"/>
    </row>
    <row r="350" spans="1:7" s="329" customFormat="1" x14ac:dyDescent="0.25">
      <c r="A350" s="335" t="s">
        <v>2301</v>
      </c>
      <c r="B350" s="91"/>
      <c r="C350" s="91"/>
      <c r="D350" s="91"/>
      <c r="E350" s="91"/>
      <c r="F350" s="91"/>
      <c r="G350" s="91"/>
    </row>
    <row r="351" spans="1:7" s="329" customFormat="1" x14ac:dyDescent="0.25">
      <c r="A351" s="335" t="s">
        <v>2302</v>
      </c>
      <c r="B351" s="336"/>
      <c r="C351" s="220"/>
      <c r="D351" s="335"/>
      <c r="E351" s="345"/>
      <c r="F351" s="346"/>
      <c r="G351" s="346"/>
    </row>
    <row r="352" spans="1:7" s="329" customFormat="1" x14ac:dyDescent="0.25">
      <c r="A352" s="335" t="s">
        <v>2303</v>
      </c>
      <c r="B352" s="336"/>
      <c r="C352" s="220"/>
      <c r="D352" s="335"/>
      <c r="E352" s="345"/>
      <c r="F352" s="346"/>
      <c r="G352" s="346"/>
    </row>
    <row r="353" spans="1:7" s="329" customFormat="1" x14ac:dyDescent="0.25">
      <c r="A353" s="335" t="s">
        <v>2304</v>
      </c>
      <c r="B353" s="336"/>
      <c r="C353" s="220"/>
      <c r="D353" s="335"/>
      <c r="E353" s="345"/>
      <c r="F353" s="346"/>
      <c r="G353" s="346"/>
    </row>
    <row r="354" spans="1:7" s="329" customFormat="1" x14ac:dyDescent="0.25">
      <c r="A354" s="335" t="s">
        <v>2305</v>
      </c>
      <c r="B354" s="336"/>
      <c r="C354" s="220"/>
      <c r="D354" s="335"/>
      <c r="E354" s="345"/>
      <c r="F354" s="346"/>
      <c r="G354" s="346"/>
    </row>
    <row r="355" spans="1:7" s="191" customFormat="1" x14ac:dyDescent="0.25">
      <c r="A355" s="335" t="s">
        <v>2306</v>
      </c>
      <c r="B355" s="336"/>
      <c r="C355" s="335"/>
      <c r="D355" s="335"/>
      <c r="E355" s="345"/>
      <c r="F355" s="345"/>
      <c r="G355" s="345"/>
    </row>
    <row r="356" spans="1:7" s="329" customFormat="1" x14ac:dyDescent="0.25">
      <c r="A356" s="335" t="s">
        <v>2322</v>
      </c>
      <c r="B356" s="336"/>
      <c r="C356" s="335"/>
      <c r="D356" s="335"/>
      <c r="E356" s="345"/>
      <c r="F356" s="345"/>
      <c r="G356" s="345"/>
    </row>
    <row r="357" spans="1:7" s="191" customFormat="1" x14ac:dyDescent="0.25">
      <c r="A357" s="135"/>
      <c r="B357" s="135" t="s">
        <v>1904</v>
      </c>
      <c r="C357" s="135" t="s">
        <v>98</v>
      </c>
      <c r="D357" s="135" t="s">
        <v>1246</v>
      </c>
      <c r="E357" s="135"/>
      <c r="F357" s="135" t="s">
        <v>471</v>
      </c>
      <c r="G357" s="135" t="s">
        <v>1505</v>
      </c>
    </row>
    <row r="358" spans="1:7" s="191" customFormat="1" x14ac:dyDescent="0.25">
      <c r="A358" s="304" t="s">
        <v>2097</v>
      </c>
      <c r="B358" s="245" t="s">
        <v>1628</v>
      </c>
      <c r="C358" s="220">
        <v>2781.0344493000057</v>
      </c>
      <c r="D358" s="243">
        <v>8873</v>
      </c>
      <c r="E358" s="246"/>
      <c r="F358" s="219">
        <f>IF($C$365=0,"",IF(C358="[For completion]","",C358/$C$365))</f>
        <v>4.2676542937837299E-2</v>
      </c>
      <c r="G358" s="219">
        <f>IF($D$365=0,"",IF(D358="[For completion]","",D358/$D$365))</f>
        <v>0.61294556507322462</v>
      </c>
    </row>
    <row r="359" spans="1:7" s="191" customFormat="1" x14ac:dyDescent="0.25">
      <c r="A359" s="304" t="s">
        <v>2098</v>
      </c>
      <c r="B359" s="241" t="s">
        <v>1629</v>
      </c>
      <c r="C359" s="220">
        <v>124.06188189999992</v>
      </c>
      <c r="D359" s="243">
        <v>516</v>
      </c>
      <c r="E359" s="246"/>
      <c r="F359" s="219">
        <f t="shared" ref="F359:F364" si="15">IF($C$365=0,"",IF(C359="[For completion]","",C359/$C$365))</f>
        <v>1.9037995847864795E-3</v>
      </c>
      <c r="G359" s="219">
        <f t="shared" ref="G359:G364" si="16">IF($D$365=0,"",IF(D359="[For completion]","",D359/$D$365))</f>
        <v>3.5645205857971818E-2</v>
      </c>
    </row>
    <row r="360" spans="1:7" s="191" customFormat="1" x14ac:dyDescent="0.25">
      <c r="A360" s="304" t="s">
        <v>2099</v>
      </c>
      <c r="B360" s="245" t="s">
        <v>1630</v>
      </c>
      <c r="C360" s="220"/>
      <c r="D360" s="243"/>
      <c r="E360" s="246"/>
      <c r="F360" s="219">
        <f t="shared" si="15"/>
        <v>0</v>
      </c>
      <c r="G360" s="219">
        <f t="shared" si="16"/>
        <v>0</v>
      </c>
    </row>
    <row r="361" spans="1:7" s="191" customFormat="1" x14ac:dyDescent="0.25">
      <c r="A361" s="304" t="s">
        <v>2100</v>
      </c>
      <c r="B361" s="245" t="s">
        <v>1631</v>
      </c>
      <c r="C361" s="220">
        <v>6.460210860000001</v>
      </c>
      <c r="D361" s="243">
        <v>99</v>
      </c>
      <c r="E361" s="246"/>
      <c r="F361" s="219">
        <f t="shared" si="15"/>
        <v>9.9135581086982655E-5</v>
      </c>
      <c r="G361" s="219">
        <f t="shared" si="16"/>
        <v>6.8389057750759879E-3</v>
      </c>
    </row>
    <row r="362" spans="1:7" s="191" customFormat="1" x14ac:dyDescent="0.25">
      <c r="A362" s="304" t="s">
        <v>2101</v>
      </c>
      <c r="B362" s="245" t="s">
        <v>1632</v>
      </c>
      <c r="C362" s="220">
        <v>62253.854193079991</v>
      </c>
      <c r="D362" s="243">
        <v>4988</v>
      </c>
      <c r="E362" s="246"/>
      <c r="F362" s="219">
        <f t="shared" si="15"/>
        <v>0.95532052189628924</v>
      </c>
      <c r="G362" s="219">
        <f t="shared" si="16"/>
        <v>0.34457032329372755</v>
      </c>
    </row>
    <row r="363" spans="1:7" s="191" customFormat="1" x14ac:dyDescent="0.25">
      <c r="A363" s="304" t="s">
        <v>2102</v>
      </c>
      <c r="B363" s="245" t="s">
        <v>1633</v>
      </c>
      <c r="C363" s="220"/>
      <c r="D363" s="243"/>
      <c r="E363" s="246"/>
      <c r="F363" s="219">
        <f t="shared" si="15"/>
        <v>0</v>
      </c>
      <c r="G363" s="219">
        <f t="shared" si="16"/>
        <v>0</v>
      </c>
    </row>
    <row r="364" spans="1:7" s="191" customFormat="1" x14ac:dyDescent="0.25">
      <c r="A364" s="304" t="s">
        <v>2103</v>
      </c>
      <c r="B364" s="245" t="s">
        <v>1247</v>
      </c>
      <c r="C364" s="220"/>
      <c r="D364" s="243"/>
      <c r="E364" s="246"/>
      <c r="F364" s="219">
        <f t="shared" si="15"/>
        <v>0</v>
      </c>
      <c r="G364" s="219">
        <f t="shared" si="16"/>
        <v>0</v>
      </c>
    </row>
    <row r="365" spans="1:7" s="191" customFormat="1" x14ac:dyDescent="0.25">
      <c r="A365" s="304" t="s">
        <v>2104</v>
      </c>
      <c r="B365" s="245" t="s">
        <v>130</v>
      </c>
      <c r="C365" s="220">
        <f>SUM(C358:C364)</f>
        <v>65165.410735139994</v>
      </c>
      <c r="D365" s="243">
        <f>SUM(D358:D364)</f>
        <v>14476</v>
      </c>
      <c r="E365" s="246"/>
      <c r="F365" s="271">
        <f>SUM(F358:F364)</f>
        <v>1</v>
      </c>
      <c r="G365" s="271">
        <f>SUM(G358:G364)</f>
        <v>1</v>
      </c>
    </row>
    <row r="366" spans="1:7" s="191" customFormat="1" x14ac:dyDescent="0.25">
      <c r="A366" s="304" t="s">
        <v>1781</v>
      </c>
      <c r="B366" s="245"/>
      <c r="C366" s="243"/>
      <c r="D366" s="243"/>
      <c r="E366" s="246"/>
      <c r="F366" s="246"/>
      <c r="G366" s="246"/>
    </row>
    <row r="367" spans="1:7" s="191" customFormat="1" x14ac:dyDescent="0.25">
      <c r="A367" s="135"/>
      <c r="B367" s="135" t="s">
        <v>1905</v>
      </c>
      <c r="C367" s="135" t="s">
        <v>98</v>
      </c>
      <c r="D367" s="135" t="s">
        <v>1246</v>
      </c>
      <c r="E367" s="135"/>
      <c r="F367" s="135" t="s">
        <v>471</v>
      </c>
      <c r="G367" s="135" t="s">
        <v>1505</v>
      </c>
    </row>
    <row r="368" spans="1:7" s="191" customFormat="1" x14ac:dyDescent="0.25">
      <c r="A368" s="304" t="s">
        <v>2105</v>
      </c>
      <c r="B368" s="245" t="s">
        <v>1822</v>
      </c>
      <c r="C368" s="220">
        <v>9479.2377649699993</v>
      </c>
      <c r="D368" s="243">
        <v>198</v>
      </c>
      <c r="E368" s="246"/>
      <c r="F368" s="219">
        <f>IF($C$372=0,"",IF(C368="[For completion]","",C368/$C$372))</f>
        <v>0.14546425255412923</v>
      </c>
      <c r="G368" s="219">
        <f>IF($D$372=0,"",IF(D368="[For completion]","",D368/$D$372))</f>
        <v>1.3679701533784717E-2</v>
      </c>
    </row>
    <row r="369" spans="1:7" s="191" customFormat="1" x14ac:dyDescent="0.25">
      <c r="A369" s="304" t="s">
        <v>2106</v>
      </c>
      <c r="B369" s="241" t="s">
        <v>1869</v>
      </c>
      <c r="C369" s="220">
        <v>55686.172970170206</v>
      </c>
      <c r="D369" s="243">
        <v>14276</v>
      </c>
      <c r="E369" s="246"/>
      <c r="F369" s="219">
        <f>IF($C$372=0,"",IF(C369="[For completion]","",C369/$C$372))</f>
        <v>0.8545357474458708</v>
      </c>
      <c r="G369" s="219">
        <f>IF($D$372=0,"",IF(D369="[For completion]","",D369/$D$372))</f>
        <v>0.98632029846621527</v>
      </c>
    </row>
    <row r="370" spans="1:7" s="191" customFormat="1" x14ac:dyDescent="0.25">
      <c r="A370" s="304" t="s">
        <v>2107</v>
      </c>
      <c r="B370" s="245" t="s">
        <v>1247</v>
      </c>
      <c r="C370" s="220"/>
      <c r="D370" s="243"/>
      <c r="E370" s="246"/>
      <c r="F370" s="219">
        <f>IF($C$372=0,"",IF(C370="[For completion]","",C370/$C$372))</f>
        <v>0</v>
      </c>
      <c r="G370" s="219">
        <f>IF($D$372=0,"",IF(D370="[For completion]","",D370/$D$372))</f>
        <v>0</v>
      </c>
    </row>
    <row r="371" spans="1:7" s="191" customFormat="1" x14ac:dyDescent="0.25">
      <c r="A371" s="304" t="s">
        <v>2108</v>
      </c>
      <c r="B371" s="243" t="s">
        <v>1640</v>
      </c>
      <c r="C371" s="220"/>
      <c r="D371" s="243"/>
      <c r="E371" s="246"/>
      <c r="F371" s="219">
        <f>IF($C$372=0,"",IF(C371="[For completion]","",C371/$C$372))</f>
        <v>0</v>
      </c>
      <c r="G371" s="219">
        <f>IF($D$372=0,"",IF(D371="[For completion]","",D371/$D$372))</f>
        <v>0</v>
      </c>
    </row>
    <row r="372" spans="1:7" s="191" customFormat="1" x14ac:dyDescent="0.25">
      <c r="A372" s="304" t="s">
        <v>2109</v>
      </c>
      <c r="B372" s="245" t="s">
        <v>130</v>
      </c>
      <c r="C372" s="220">
        <f>SUM(C368:C371)</f>
        <v>65165.410735140205</v>
      </c>
      <c r="D372" s="243">
        <f>SUM(D368:D371)</f>
        <v>14474</v>
      </c>
      <c r="E372" s="246"/>
      <c r="F372" s="271">
        <f>SUM(F368:F371)</f>
        <v>1</v>
      </c>
      <c r="G372" s="271">
        <f>SUM(G368:G371)</f>
        <v>1</v>
      </c>
    </row>
    <row r="373" spans="1:7" s="191" customFormat="1" x14ac:dyDescent="0.25">
      <c r="A373" s="304" t="s">
        <v>2110</v>
      </c>
      <c r="B373" s="245"/>
      <c r="C373" s="243"/>
      <c r="D373" s="243"/>
      <c r="E373" s="246"/>
      <c r="F373" s="246"/>
      <c r="G373" s="246"/>
    </row>
    <row r="374" spans="1:7" s="191" customFormat="1" x14ac:dyDescent="0.25">
      <c r="A374" s="135"/>
      <c r="B374" s="135" t="s">
        <v>2286</v>
      </c>
      <c r="C374" s="135" t="s">
        <v>2283</v>
      </c>
      <c r="D374" s="135" t="s">
        <v>2284</v>
      </c>
      <c r="E374" s="135"/>
      <c r="F374" s="135" t="s">
        <v>2285</v>
      </c>
      <c r="G374" s="135"/>
    </row>
    <row r="375" spans="1:7" s="191" customFormat="1" x14ac:dyDescent="0.25">
      <c r="A375" s="304" t="s">
        <v>2111</v>
      </c>
      <c r="B375" s="245" t="s">
        <v>1628</v>
      </c>
      <c r="C375" s="347"/>
      <c r="D375" s="335">
        <v>6839.816340281609</v>
      </c>
      <c r="E375" s="320"/>
      <c r="F375" s="352"/>
      <c r="G375" s="219" t="str">
        <f>IF($D$393=0,"",IF(D375="[For completion]","",D375/$D$393))</f>
        <v/>
      </c>
    </row>
    <row r="376" spans="1:7" s="191" customFormat="1" x14ac:dyDescent="0.25">
      <c r="A376" s="304" t="s">
        <v>2112</v>
      </c>
      <c r="B376" s="245" t="s">
        <v>1629</v>
      </c>
      <c r="C376" s="347"/>
      <c r="D376" s="335">
        <v>69.135716836217455</v>
      </c>
      <c r="E376" s="320"/>
      <c r="F376" s="352"/>
      <c r="G376" s="219" t="str">
        <f t="shared" ref="G376:G393" si="17">IF($D$393=0,"",IF(D376="[For completion]","",D376/$D$393))</f>
        <v/>
      </c>
    </row>
    <row r="377" spans="1:7" s="191" customFormat="1" x14ac:dyDescent="0.25">
      <c r="A377" s="304" t="s">
        <v>2113</v>
      </c>
      <c r="B377" s="245" t="s">
        <v>1630</v>
      </c>
      <c r="C377" s="347"/>
      <c r="D377" s="335">
        <v>0</v>
      </c>
      <c r="E377" s="320"/>
      <c r="F377" s="352"/>
      <c r="G377" s="219" t="str">
        <f t="shared" si="17"/>
        <v/>
      </c>
    </row>
    <row r="378" spans="1:7" s="191" customFormat="1" x14ac:dyDescent="0.25">
      <c r="A378" s="304" t="s">
        <v>2114</v>
      </c>
      <c r="B378" s="245" t="s">
        <v>1631</v>
      </c>
      <c r="C378" s="347"/>
      <c r="D378" s="335">
        <v>5.6049612559239366</v>
      </c>
      <c r="E378" s="320"/>
      <c r="F378" s="352"/>
      <c r="G378" s="219" t="str">
        <f t="shared" si="17"/>
        <v/>
      </c>
    </row>
    <row r="379" spans="1:7" s="191" customFormat="1" x14ac:dyDescent="0.25">
      <c r="A379" s="304" t="s">
        <v>2115</v>
      </c>
      <c r="B379" s="245" t="s">
        <v>1632</v>
      </c>
      <c r="C379" s="347"/>
      <c r="D379" s="335">
        <v>21058.639755306067</v>
      </c>
      <c r="E379" s="320"/>
      <c r="F379" s="352"/>
      <c r="G379" s="219" t="str">
        <f t="shared" si="17"/>
        <v/>
      </c>
    </row>
    <row r="380" spans="1:7" s="191" customFormat="1" x14ac:dyDescent="0.25">
      <c r="A380" s="304" t="s">
        <v>2116</v>
      </c>
      <c r="B380" s="245" t="s">
        <v>1633</v>
      </c>
      <c r="C380" s="347"/>
      <c r="D380" s="335"/>
      <c r="E380" s="320"/>
      <c r="F380" s="352"/>
      <c r="G380" s="219" t="str">
        <f t="shared" si="17"/>
        <v/>
      </c>
    </row>
    <row r="381" spans="1:7" s="191" customFormat="1" x14ac:dyDescent="0.25">
      <c r="A381" s="304" t="s">
        <v>2117</v>
      </c>
      <c r="B381" s="245" t="s">
        <v>1247</v>
      </c>
      <c r="C381" s="347"/>
      <c r="D381" s="335"/>
      <c r="E381" s="320"/>
      <c r="F381" s="352"/>
      <c r="G381" s="219" t="str">
        <f t="shared" si="17"/>
        <v/>
      </c>
    </row>
    <row r="382" spans="1:7" s="191" customFormat="1" x14ac:dyDescent="0.25">
      <c r="A382" s="304" t="s">
        <v>2118</v>
      </c>
      <c r="B382" s="245" t="s">
        <v>1640</v>
      </c>
      <c r="C382" s="347"/>
      <c r="D382" s="335"/>
      <c r="E382" s="320"/>
      <c r="F382" s="352"/>
      <c r="G382" s="219" t="str">
        <f t="shared" si="17"/>
        <v/>
      </c>
    </row>
    <row r="383" spans="1:7" s="191" customFormat="1" x14ac:dyDescent="0.25">
      <c r="A383" s="304" t="s">
        <v>2119</v>
      </c>
      <c r="B383" s="245" t="s">
        <v>130</v>
      </c>
      <c r="C383" s="349">
        <v>0</v>
      </c>
      <c r="D383" s="349">
        <f>SUM(D375:D382)</f>
        <v>27973.196773679818</v>
      </c>
      <c r="E383" s="320"/>
      <c r="F383" s="335"/>
      <c r="G383" s="219" t="str">
        <f t="shared" si="17"/>
        <v/>
      </c>
    </row>
    <row r="384" spans="1:7" s="191" customFormat="1" x14ac:dyDescent="0.25">
      <c r="A384" s="304" t="s">
        <v>2120</v>
      </c>
      <c r="B384" s="245" t="s">
        <v>2282</v>
      </c>
      <c r="C384" s="239"/>
      <c r="D384" s="239"/>
      <c r="E384" s="239"/>
      <c r="F384" s="314" t="s">
        <v>69</v>
      </c>
      <c r="G384" s="219" t="str">
        <f t="shared" si="17"/>
        <v/>
      </c>
    </row>
    <row r="385" spans="1:7" s="191" customFormat="1" x14ac:dyDescent="0.25">
      <c r="A385" s="304" t="s">
        <v>2121</v>
      </c>
      <c r="B385" s="319"/>
      <c r="C385" s="220"/>
      <c r="D385" s="304"/>
      <c r="E385" s="320"/>
      <c r="F385" s="219"/>
      <c r="G385" s="219" t="str">
        <f t="shared" si="17"/>
        <v/>
      </c>
    </row>
    <row r="386" spans="1:7" s="191" customFormat="1" x14ac:dyDescent="0.25">
      <c r="A386" s="304" t="s">
        <v>2122</v>
      </c>
      <c r="B386" s="319"/>
      <c r="C386" s="220"/>
      <c r="D386" s="304"/>
      <c r="E386" s="320"/>
      <c r="F386" s="219"/>
      <c r="G386" s="219" t="str">
        <f t="shared" si="17"/>
        <v/>
      </c>
    </row>
    <row r="387" spans="1:7" s="191" customFormat="1" x14ac:dyDescent="0.25">
      <c r="A387" s="304" t="s">
        <v>2123</v>
      </c>
      <c r="B387" s="319"/>
      <c r="C387" s="220"/>
      <c r="D387" s="304"/>
      <c r="E387" s="320"/>
      <c r="F387" s="219"/>
      <c r="G387" s="219" t="str">
        <f t="shared" si="17"/>
        <v/>
      </c>
    </row>
    <row r="388" spans="1:7" s="191" customFormat="1" x14ac:dyDescent="0.25">
      <c r="A388" s="304" t="s">
        <v>2124</v>
      </c>
      <c r="B388" s="319"/>
      <c r="C388" s="220"/>
      <c r="D388" s="304"/>
      <c r="E388" s="320"/>
      <c r="F388" s="219"/>
      <c r="G388" s="219" t="str">
        <f t="shared" si="17"/>
        <v/>
      </c>
    </row>
    <row r="389" spans="1:7" s="191" customFormat="1" x14ac:dyDescent="0.25">
      <c r="A389" s="304" t="s">
        <v>2125</v>
      </c>
      <c r="B389" s="319"/>
      <c r="C389" s="220"/>
      <c r="D389" s="304"/>
      <c r="E389" s="320"/>
      <c r="F389" s="219"/>
      <c r="G389" s="219" t="str">
        <f t="shared" si="17"/>
        <v/>
      </c>
    </row>
    <row r="390" spans="1:7" s="191" customFormat="1" x14ac:dyDescent="0.25">
      <c r="A390" s="304" t="s">
        <v>2126</v>
      </c>
      <c r="B390" s="319"/>
      <c r="C390" s="220"/>
      <c r="D390" s="304"/>
      <c r="E390" s="320"/>
      <c r="F390" s="219"/>
      <c r="G390" s="219" t="str">
        <f t="shared" si="17"/>
        <v/>
      </c>
    </row>
    <row r="391" spans="1:7" s="191" customFormat="1" x14ac:dyDescent="0.25">
      <c r="A391" s="304" t="s">
        <v>2127</v>
      </c>
      <c r="B391" s="319"/>
      <c r="C391" s="220"/>
      <c r="D391" s="304"/>
      <c r="E391" s="320"/>
      <c r="F391" s="219"/>
      <c r="G391" s="219" t="str">
        <f t="shared" si="17"/>
        <v/>
      </c>
    </row>
    <row r="392" spans="1:7" s="191" customFormat="1" x14ac:dyDescent="0.25">
      <c r="A392" s="304" t="s">
        <v>2128</v>
      </c>
      <c r="B392" s="319"/>
      <c r="C392" s="220"/>
      <c r="D392" s="304"/>
      <c r="E392" s="320"/>
      <c r="F392" s="219"/>
      <c r="G392" s="219" t="str">
        <f t="shared" si="17"/>
        <v/>
      </c>
    </row>
    <row r="393" spans="1:7" s="191" customFormat="1" x14ac:dyDescent="0.25">
      <c r="A393" s="304" t="s">
        <v>2129</v>
      </c>
      <c r="B393" s="319"/>
      <c r="C393" s="220"/>
      <c r="D393" s="304"/>
      <c r="E393" s="320"/>
      <c r="F393" s="219"/>
      <c r="G393" s="219" t="str">
        <f t="shared" si="17"/>
        <v/>
      </c>
    </row>
    <row r="394" spans="1:7" s="191" customFormat="1" x14ac:dyDescent="0.25">
      <c r="A394" s="304" t="s">
        <v>2130</v>
      </c>
      <c r="B394" s="304"/>
      <c r="C394" s="321"/>
      <c r="D394" s="304"/>
      <c r="E394" s="320"/>
      <c r="F394" s="320"/>
      <c r="G394" s="320"/>
    </row>
    <row r="395" spans="1:7" s="191" customFormat="1" x14ac:dyDescent="0.25">
      <c r="A395" s="304" t="s">
        <v>2131</v>
      </c>
      <c r="B395" s="304"/>
      <c r="C395" s="321"/>
      <c r="D395" s="304"/>
      <c r="E395" s="320"/>
      <c r="F395" s="320"/>
      <c r="G395" s="320"/>
    </row>
    <row r="396" spans="1:7" s="191" customFormat="1" x14ac:dyDescent="0.25">
      <c r="A396" s="304" t="s">
        <v>2132</v>
      </c>
      <c r="B396" s="304"/>
      <c r="C396" s="321"/>
      <c r="D396" s="304"/>
      <c r="E396" s="320"/>
      <c r="F396" s="320"/>
      <c r="G396" s="320"/>
    </row>
    <row r="397" spans="1:7" s="191" customFormat="1" x14ac:dyDescent="0.25">
      <c r="A397" s="304" t="s">
        <v>2133</v>
      </c>
      <c r="B397" s="304"/>
      <c r="C397" s="321"/>
      <c r="D397" s="304"/>
      <c r="E397" s="320"/>
      <c r="F397" s="320"/>
      <c r="G397" s="320"/>
    </row>
    <row r="398" spans="1:7" s="191" customFormat="1" x14ac:dyDescent="0.25">
      <c r="A398" s="304" t="s">
        <v>2134</v>
      </c>
      <c r="B398" s="304"/>
      <c r="C398" s="321"/>
      <c r="D398" s="304"/>
      <c r="E398" s="320"/>
      <c r="F398" s="320"/>
      <c r="G398" s="320"/>
    </row>
    <row r="399" spans="1:7" s="191" customFormat="1" x14ac:dyDescent="0.25">
      <c r="A399" s="304" t="s">
        <v>2135</v>
      </c>
      <c r="B399" s="304"/>
      <c r="C399" s="321"/>
      <c r="D399" s="304"/>
      <c r="E399" s="320"/>
      <c r="F399" s="320"/>
      <c r="G399" s="320"/>
    </row>
    <row r="400" spans="1:7" s="191" customFormat="1" x14ac:dyDescent="0.25">
      <c r="A400" s="304" t="s">
        <v>2136</v>
      </c>
      <c r="B400" s="304"/>
      <c r="C400" s="321"/>
      <c r="D400" s="304"/>
      <c r="E400" s="320"/>
      <c r="F400" s="320"/>
      <c r="G400" s="320"/>
    </row>
    <row r="401" spans="1:7" s="191" customFormat="1" x14ac:dyDescent="0.25">
      <c r="A401" s="304" t="s">
        <v>2137</v>
      </c>
      <c r="B401" s="304"/>
      <c r="C401" s="321"/>
      <c r="D401" s="304"/>
      <c r="E401" s="320"/>
      <c r="F401" s="320"/>
      <c r="G401" s="320"/>
    </row>
    <row r="402" spans="1:7" s="191" customFormat="1" x14ac:dyDescent="0.25">
      <c r="A402" s="304" t="s">
        <v>2138</v>
      </c>
      <c r="B402" s="304"/>
      <c r="C402" s="321"/>
      <c r="D402" s="304"/>
      <c r="E402" s="320"/>
      <c r="F402" s="320"/>
      <c r="G402" s="320"/>
    </row>
    <row r="403" spans="1:7" s="191" customFormat="1" x14ac:dyDescent="0.25">
      <c r="A403" s="304" t="s">
        <v>2139</v>
      </c>
      <c r="B403" s="304"/>
      <c r="C403" s="321"/>
      <c r="D403" s="304"/>
      <c r="E403" s="320"/>
      <c r="F403" s="320"/>
      <c r="G403" s="320"/>
    </row>
    <row r="404" spans="1:7" s="191" customFormat="1" x14ac:dyDescent="0.25">
      <c r="A404" s="304" t="s">
        <v>2140</v>
      </c>
      <c r="B404" s="304"/>
      <c r="C404" s="321"/>
      <c r="D404" s="304"/>
      <c r="E404" s="320"/>
      <c r="F404" s="320"/>
      <c r="G404" s="320"/>
    </row>
    <row r="405" spans="1:7" s="191" customFormat="1" x14ac:dyDescent="0.25">
      <c r="A405" s="304" t="s">
        <v>2141</v>
      </c>
      <c r="B405" s="304"/>
      <c r="C405" s="321"/>
      <c r="D405" s="304"/>
      <c r="E405" s="320"/>
      <c r="F405" s="320"/>
      <c r="G405" s="320"/>
    </row>
    <row r="406" spans="1:7" s="191" customFormat="1" x14ac:dyDescent="0.25">
      <c r="A406" s="304" t="s">
        <v>2142</v>
      </c>
      <c r="B406" s="304"/>
      <c r="C406" s="321"/>
      <c r="D406" s="304"/>
      <c r="E406" s="320"/>
      <c r="F406" s="320"/>
      <c r="G406" s="320"/>
    </row>
    <row r="407" spans="1:7" s="191" customFormat="1" x14ac:dyDescent="0.25">
      <c r="A407" s="304" t="s">
        <v>2143</v>
      </c>
      <c r="B407" s="304"/>
      <c r="C407" s="321"/>
      <c r="D407" s="304"/>
      <c r="E407" s="320"/>
      <c r="F407" s="320"/>
      <c r="G407" s="320"/>
    </row>
    <row r="408" spans="1:7" s="191" customFormat="1" x14ac:dyDescent="0.25">
      <c r="A408" s="304" t="s">
        <v>2144</v>
      </c>
      <c r="B408" s="304"/>
      <c r="C408" s="321"/>
      <c r="D408" s="304"/>
      <c r="E408" s="320"/>
      <c r="F408" s="320"/>
      <c r="G408" s="320"/>
    </row>
    <row r="409" spans="1:7" s="191" customFormat="1" x14ac:dyDescent="0.25">
      <c r="A409" s="304" t="s">
        <v>2145</v>
      </c>
      <c r="B409" s="304"/>
      <c r="C409" s="321"/>
      <c r="D409" s="304"/>
      <c r="E409" s="320"/>
      <c r="F409" s="320"/>
      <c r="G409" s="320"/>
    </row>
    <row r="410" spans="1:7" s="191" customFormat="1" x14ac:dyDescent="0.25">
      <c r="A410" s="304" t="s">
        <v>2146</v>
      </c>
      <c r="B410" s="304"/>
      <c r="C410" s="321"/>
      <c r="D410" s="304"/>
      <c r="E410" s="320"/>
      <c r="F410" s="320"/>
      <c r="G410" s="320"/>
    </row>
    <row r="411" spans="1:7" s="191" customFormat="1" x14ac:dyDescent="0.25">
      <c r="A411" s="304" t="s">
        <v>2147</v>
      </c>
      <c r="B411" s="304"/>
      <c r="C411" s="321"/>
      <c r="D411" s="304"/>
      <c r="E411" s="320"/>
      <c r="F411" s="320"/>
      <c r="G411" s="320"/>
    </row>
    <row r="412" spans="1:7" s="191" customFormat="1" x14ac:dyDescent="0.25">
      <c r="A412" s="304" t="s">
        <v>2148</v>
      </c>
      <c r="B412" s="304"/>
      <c r="C412" s="321"/>
      <c r="D412" s="304"/>
      <c r="E412" s="320"/>
      <c r="F412" s="320"/>
      <c r="G412" s="320"/>
    </row>
    <row r="413" spans="1:7" s="233" customFormat="1" x14ac:dyDescent="0.25">
      <c r="A413" s="304" t="s">
        <v>2149</v>
      </c>
      <c r="B413" s="304"/>
      <c r="C413" s="321"/>
      <c r="D413" s="304"/>
      <c r="E413" s="320"/>
      <c r="F413" s="320"/>
      <c r="G413" s="320"/>
    </row>
    <row r="414" spans="1:7" s="233" customFormat="1" x14ac:dyDescent="0.25">
      <c r="A414" s="304" t="s">
        <v>2150</v>
      </c>
      <c r="B414" s="304"/>
      <c r="C414" s="321"/>
      <c r="D414" s="304"/>
      <c r="E414" s="320"/>
      <c r="F414" s="320"/>
      <c r="G414" s="320"/>
    </row>
    <row r="415" spans="1:7" s="233" customFormat="1" x14ac:dyDescent="0.25">
      <c r="A415" s="304" t="s">
        <v>2151</v>
      </c>
      <c r="B415" s="304"/>
      <c r="C415" s="321"/>
      <c r="D415" s="304"/>
      <c r="E415" s="320"/>
      <c r="F415" s="320"/>
      <c r="G415" s="320"/>
    </row>
    <row r="416" spans="1:7" s="233" customFormat="1" x14ac:dyDescent="0.25">
      <c r="A416" s="304" t="s">
        <v>2152</v>
      </c>
      <c r="B416" s="304"/>
      <c r="C416" s="321"/>
      <c r="D416" s="304"/>
      <c r="E416" s="320"/>
      <c r="F416" s="320"/>
      <c r="G416" s="320"/>
    </row>
    <row r="417" spans="1:7" s="233" customFormat="1" x14ac:dyDescent="0.25">
      <c r="A417" s="304" t="s">
        <v>2153</v>
      </c>
      <c r="B417" s="304"/>
      <c r="C417" s="321"/>
      <c r="D417" s="304"/>
      <c r="E417" s="320"/>
      <c r="F417" s="320"/>
      <c r="G417" s="320"/>
    </row>
    <row r="418" spans="1:7" s="233" customFormat="1" x14ac:dyDescent="0.25">
      <c r="A418" s="304" t="s">
        <v>2154</v>
      </c>
      <c r="B418" s="304"/>
      <c r="C418" s="321"/>
      <c r="D418" s="304"/>
      <c r="E418" s="320"/>
      <c r="F418" s="320"/>
      <c r="G418" s="320"/>
    </row>
    <row r="419" spans="1:7" s="233" customFormat="1" x14ac:dyDescent="0.25">
      <c r="A419" s="304" t="s">
        <v>2155</v>
      </c>
      <c r="B419" s="304"/>
      <c r="C419" s="321"/>
      <c r="D419" s="304"/>
      <c r="E419" s="320"/>
      <c r="F419" s="320"/>
      <c r="G419" s="320"/>
    </row>
    <row r="420" spans="1:7" s="233" customFormat="1" x14ac:dyDescent="0.25">
      <c r="A420" s="304" t="s">
        <v>2156</v>
      </c>
      <c r="B420" s="304"/>
      <c r="C420" s="321"/>
      <c r="D420" s="304"/>
      <c r="E420" s="320"/>
      <c r="F420" s="320"/>
      <c r="G420" s="320"/>
    </row>
    <row r="421" spans="1:7" s="233" customFormat="1" x14ac:dyDescent="0.25">
      <c r="A421" s="304" t="s">
        <v>2157</v>
      </c>
      <c r="B421" s="304"/>
      <c r="C421" s="321"/>
      <c r="D421" s="304"/>
      <c r="E421" s="320"/>
      <c r="F421" s="320"/>
      <c r="G421" s="320"/>
    </row>
    <row r="422" spans="1:7" s="191" customFormat="1" x14ac:dyDescent="0.25">
      <c r="A422" s="304" t="s">
        <v>2158</v>
      </c>
      <c r="B422" s="304"/>
      <c r="C422" s="321"/>
      <c r="D422" s="304"/>
      <c r="E422" s="320"/>
      <c r="F422" s="320"/>
      <c r="G422" s="320"/>
    </row>
    <row r="423" spans="1:7" ht="18.75" x14ac:dyDescent="0.25">
      <c r="A423" s="147"/>
      <c r="B423" s="148" t="s">
        <v>759</v>
      </c>
      <c r="C423" s="147"/>
      <c r="D423" s="147"/>
      <c r="E423" s="147"/>
      <c r="F423" s="149"/>
      <c r="G423" s="149"/>
    </row>
    <row r="424" spans="1:7" ht="15" customHeight="1" x14ac:dyDescent="0.25">
      <c r="A424" s="134"/>
      <c r="B424" s="134" t="s">
        <v>1922</v>
      </c>
      <c r="C424" s="134" t="s">
        <v>640</v>
      </c>
      <c r="D424" s="134" t="s">
        <v>641</v>
      </c>
      <c r="E424" s="134"/>
      <c r="F424" s="134" t="s">
        <v>472</v>
      </c>
      <c r="G424" s="134" t="s">
        <v>642</v>
      </c>
    </row>
    <row r="425" spans="1:7" x14ac:dyDescent="0.25">
      <c r="A425" s="304" t="s">
        <v>1662</v>
      </c>
      <c r="B425" s="123" t="s">
        <v>644</v>
      </c>
      <c r="C425" s="369">
        <f>(C452/D452)*1000</f>
        <v>4831.3516695149237</v>
      </c>
      <c r="D425" s="150"/>
      <c r="E425" s="150"/>
      <c r="F425" s="151"/>
      <c r="G425" s="151"/>
    </row>
    <row r="426" spans="1:7" x14ac:dyDescent="0.25">
      <c r="A426" s="322"/>
      <c r="D426" s="150"/>
      <c r="E426" s="150"/>
      <c r="F426" s="151"/>
      <c r="G426" s="151"/>
    </row>
    <row r="427" spans="1:7" x14ac:dyDescent="0.25">
      <c r="A427" s="304"/>
      <c r="B427" s="123" t="s">
        <v>645</v>
      </c>
      <c r="D427" s="150"/>
      <c r="E427" s="150"/>
      <c r="F427" s="151"/>
      <c r="G427" s="151"/>
    </row>
    <row r="428" spans="1:7" x14ac:dyDescent="0.25">
      <c r="A428" s="304" t="s">
        <v>1663</v>
      </c>
      <c r="B428" s="144" t="s">
        <v>2387</v>
      </c>
      <c r="C428" s="183">
        <v>252.69284407000006</v>
      </c>
      <c r="D428" s="186">
        <v>436</v>
      </c>
      <c r="E428" s="150"/>
      <c r="F428" s="182">
        <f t="shared" ref="F428:F451" si="18">IF($C$452=0,"",IF(C428="[for completion]","",C428/$C$452))</f>
        <v>6.5053137025765859E-2</v>
      </c>
      <c r="G428" s="182">
        <f t="shared" ref="G428:G451" si="19">IF($D$452=0,"",IF(D428="[for completion]","",D428/$D$452))</f>
        <v>0.54228855721393032</v>
      </c>
    </row>
    <row r="429" spans="1:7" x14ac:dyDescent="0.25">
      <c r="A429" s="304" t="s">
        <v>1664</v>
      </c>
      <c r="B429" s="144" t="s">
        <v>2388</v>
      </c>
      <c r="C429" s="183">
        <v>501.39423637999994</v>
      </c>
      <c r="D429" s="186">
        <v>150</v>
      </c>
      <c r="E429" s="150"/>
      <c r="F429" s="182">
        <f t="shared" si="18"/>
        <v>0.12907871642824145</v>
      </c>
      <c r="G429" s="182">
        <f t="shared" si="19"/>
        <v>0.18656716417910449</v>
      </c>
    </row>
    <row r="430" spans="1:7" x14ac:dyDescent="0.25">
      <c r="A430" s="304" t="s">
        <v>1665</v>
      </c>
      <c r="B430" s="144" t="s">
        <v>2389</v>
      </c>
      <c r="C430" s="183">
        <v>1882.2357255599993</v>
      </c>
      <c r="D430" s="186">
        <v>191</v>
      </c>
      <c r="E430" s="150"/>
      <c r="F430" s="182">
        <f t="shared" si="18"/>
        <v>0.48456195512891964</v>
      </c>
      <c r="G430" s="182">
        <f t="shared" si="19"/>
        <v>0.23756218905472637</v>
      </c>
    </row>
    <row r="431" spans="1:7" x14ac:dyDescent="0.25">
      <c r="A431" s="304" t="s">
        <v>1666</v>
      </c>
      <c r="B431" s="144" t="s">
        <v>2390</v>
      </c>
      <c r="C431" s="183">
        <v>604.16817001000004</v>
      </c>
      <c r="D431" s="186">
        <v>20</v>
      </c>
      <c r="E431" s="150"/>
      <c r="F431" s="182">
        <f t="shared" si="18"/>
        <v>0.15553679367105128</v>
      </c>
      <c r="G431" s="182">
        <f t="shared" si="19"/>
        <v>2.4875621890547265E-2</v>
      </c>
    </row>
    <row r="432" spans="1:7" x14ac:dyDescent="0.25">
      <c r="A432" s="304" t="s">
        <v>1667</v>
      </c>
      <c r="B432" s="144" t="s">
        <v>2390</v>
      </c>
      <c r="C432" s="183">
        <v>444.54067943999996</v>
      </c>
      <c r="D432" s="186">
        <v>6</v>
      </c>
      <c r="E432" s="150"/>
      <c r="F432" s="182">
        <f t="shared" si="18"/>
        <v>0.11444236119771718</v>
      </c>
      <c r="G432" s="182">
        <f t="shared" si="19"/>
        <v>7.462686567164179E-3</v>
      </c>
    </row>
    <row r="433" spans="1:7" x14ac:dyDescent="0.25">
      <c r="A433" s="304" t="s">
        <v>1668</v>
      </c>
      <c r="B433" s="144" t="s">
        <v>2391</v>
      </c>
      <c r="C433" s="183">
        <v>199.37508683000001</v>
      </c>
      <c r="D433" s="186">
        <v>1</v>
      </c>
      <c r="E433" s="150"/>
      <c r="F433" s="182">
        <f t="shared" si="18"/>
        <v>5.1327036548304714E-2</v>
      </c>
      <c r="G433" s="182">
        <f t="shared" si="19"/>
        <v>1.2437810945273632E-3</v>
      </c>
    </row>
    <row r="434" spans="1:7" x14ac:dyDescent="0.25">
      <c r="A434" s="304" t="s">
        <v>1669</v>
      </c>
      <c r="B434" s="144"/>
      <c r="C434" s="183"/>
      <c r="D434" s="186"/>
      <c r="E434" s="150"/>
      <c r="F434" s="182">
        <f t="shared" si="18"/>
        <v>0</v>
      </c>
      <c r="G434" s="182">
        <f t="shared" si="19"/>
        <v>0</v>
      </c>
    </row>
    <row r="435" spans="1:7" x14ac:dyDescent="0.25">
      <c r="A435" s="304" t="s">
        <v>1670</v>
      </c>
      <c r="B435" s="144"/>
      <c r="C435" s="183"/>
      <c r="D435" s="186"/>
      <c r="E435" s="150"/>
      <c r="F435" s="182">
        <f t="shared" si="18"/>
        <v>0</v>
      </c>
      <c r="G435" s="182">
        <f t="shared" si="19"/>
        <v>0</v>
      </c>
    </row>
    <row r="436" spans="1:7" x14ac:dyDescent="0.25">
      <c r="A436" s="304" t="s">
        <v>1671</v>
      </c>
      <c r="B436" s="210"/>
      <c r="C436" s="183"/>
      <c r="D436" s="186"/>
      <c r="E436" s="150"/>
      <c r="F436" s="182">
        <f t="shared" si="18"/>
        <v>0</v>
      </c>
      <c r="G436" s="182">
        <f t="shared" si="19"/>
        <v>0</v>
      </c>
    </row>
    <row r="437" spans="1:7" x14ac:dyDescent="0.25">
      <c r="A437" s="304" t="s">
        <v>1923</v>
      </c>
      <c r="B437" s="144"/>
      <c r="C437" s="183"/>
      <c r="D437" s="186"/>
      <c r="E437" s="144"/>
      <c r="F437" s="182">
        <f t="shared" si="18"/>
        <v>0</v>
      </c>
      <c r="G437" s="182">
        <f t="shared" si="19"/>
        <v>0</v>
      </c>
    </row>
    <row r="438" spans="1:7" x14ac:dyDescent="0.25">
      <c r="A438" s="304" t="s">
        <v>1924</v>
      </c>
      <c r="B438" s="144"/>
      <c r="C438" s="183"/>
      <c r="D438" s="186"/>
      <c r="E438" s="144"/>
      <c r="F438" s="182">
        <f t="shared" si="18"/>
        <v>0</v>
      </c>
      <c r="G438" s="182">
        <f t="shared" si="19"/>
        <v>0</v>
      </c>
    </row>
    <row r="439" spans="1:7" x14ac:dyDescent="0.25">
      <c r="A439" s="304" t="s">
        <v>1925</v>
      </c>
      <c r="B439" s="144"/>
      <c r="C439" s="183"/>
      <c r="D439" s="186"/>
      <c r="E439" s="144"/>
      <c r="F439" s="182">
        <f t="shared" si="18"/>
        <v>0</v>
      </c>
      <c r="G439" s="182">
        <f t="shared" si="19"/>
        <v>0</v>
      </c>
    </row>
    <row r="440" spans="1:7" x14ac:dyDescent="0.25">
      <c r="A440" s="304" t="s">
        <v>1926</v>
      </c>
      <c r="B440" s="144"/>
      <c r="C440" s="183"/>
      <c r="D440" s="186"/>
      <c r="E440" s="144"/>
      <c r="F440" s="182">
        <f t="shared" si="18"/>
        <v>0</v>
      </c>
      <c r="G440" s="182">
        <f t="shared" si="19"/>
        <v>0</v>
      </c>
    </row>
    <row r="441" spans="1:7" x14ac:dyDescent="0.25">
      <c r="A441" s="304" t="s">
        <v>1927</v>
      </c>
      <c r="B441" s="144"/>
      <c r="C441" s="183"/>
      <c r="D441" s="186"/>
      <c r="E441" s="144"/>
      <c r="F441" s="182">
        <f t="shared" si="18"/>
        <v>0</v>
      </c>
      <c r="G441" s="182">
        <f t="shared" si="19"/>
        <v>0</v>
      </c>
    </row>
    <row r="442" spans="1:7" x14ac:dyDescent="0.25">
      <c r="A442" s="304" t="s">
        <v>1928</v>
      </c>
      <c r="B442" s="144"/>
      <c r="C442" s="183"/>
      <c r="D442" s="186"/>
      <c r="E442" s="144"/>
      <c r="F442" s="182">
        <f t="shared" si="18"/>
        <v>0</v>
      </c>
      <c r="G442" s="182">
        <f t="shared" si="19"/>
        <v>0</v>
      </c>
    </row>
    <row r="443" spans="1:7" x14ac:dyDescent="0.25">
      <c r="A443" s="304" t="s">
        <v>1929</v>
      </c>
      <c r="B443" s="144"/>
      <c r="C443" s="183"/>
      <c r="D443" s="186"/>
      <c r="F443" s="182">
        <f t="shared" si="18"/>
        <v>0</v>
      </c>
      <c r="G443" s="182">
        <f t="shared" si="19"/>
        <v>0</v>
      </c>
    </row>
    <row r="444" spans="1:7" x14ac:dyDescent="0.25">
      <c r="A444" s="304" t="s">
        <v>1930</v>
      </c>
      <c r="B444" s="144"/>
      <c r="C444" s="183"/>
      <c r="D444" s="186"/>
      <c r="E444" s="139"/>
      <c r="F444" s="182">
        <f t="shared" si="18"/>
        <v>0</v>
      </c>
      <c r="G444" s="182">
        <f t="shared" si="19"/>
        <v>0</v>
      </c>
    </row>
    <row r="445" spans="1:7" x14ac:dyDescent="0.25">
      <c r="A445" s="304" t="s">
        <v>1931</v>
      </c>
      <c r="B445" s="144"/>
      <c r="C445" s="183"/>
      <c r="D445" s="186"/>
      <c r="E445" s="139"/>
      <c r="F445" s="182">
        <f t="shared" si="18"/>
        <v>0</v>
      </c>
      <c r="G445" s="182">
        <f t="shared" si="19"/>
        <v>0</v>
      </c>
    </row>
    <row r="446" spans="1:7" x14ac:dyDescent="0.25">
      <c r="A446" s="304" t="s">
        <v>1932</v>
      </c>
      <c r="B446" s="144"/>
      <c r="C446" s="183"/>
      <c r="D446" s="186"/>
      <c r="E446" s="139"/>
      <c r="F446" s="182">
        <f t="shared" si="18"/>
        <v>0</v>
      </c>
      <c r="G446" s="182">
        <f t="shared" si="19"/>
        <v>0</v>
      </c>
    </row>
    <row r="447" spans="1:7" x14ac:dyDescent="0.25">
      <c r="A447" s="304" t="s">
        <v>1933</v>
      </c>
      <c r="B447" s="144"/>
      <c r="C447" s="183"/>
      <c r="D447" s="186"/>
      <c r="E447" s="139"/>
      <c r="F447" s="182">
        <f t="shared" si="18"/>
        <v>0</v>
      </c>
      <c r="G447" s="182">
        <f t="shared" si="19"/>
        <v>0</v>
      </c>
    </row>
    <row r="448" spans="1:7" x14ac:dyDescent="0.25">
      <c r="A448" s="304" t="s">
        <v>1934</v>
      </c>
      <c r="B448" s="144"/>
      <c r="C448" s="183"/>
      <c r="D448" s="186"/>
      <c r="E448" s="139"/>
      <c r="F448" s="182">
        <f t="shared" si="18"/>
        <v>0</v>
      </c>
      <c r="G448" s="182">
        <f t="shared" si="19"/>
        <v>0</v>
      </c>
    </row>
    <row r="449" spans="1:7" x14ac:dyDescent="0.25">
      <c r="A449" s="304" t="s">
        <v>1935</v>
      </c>
      <c r="B449" s="144"/>
      <c r="C449" s="183"/>
      <c r="D449" s="186"/>
      <c r="E449" s="139"/>
      <c r="F449" s="182">
        <f t="shared" si="18"/>
        <v>0</v>
      </c>
      <c r="G449" s="182">
        <f t="shared" si="19"/>
        <v>0</v>
      </c>
    </row>
    <row r="450" spans="1:7" x14ac:dyDescent="0.25">
      <c r="A450" s="304" t="s">
        <v>1936</v>
      </c>
      <c r="B450" s="144"/>
      <c r="C450" s="183"/>
      <c r="D450" s="186"/>
      <c r="E450" s="139"/>
      <c r="F450" s="182">
        <f t="shared" si="18"/>
        <v>0</v>
      </c>
      <c r="G450" s="182">
        <f t="shared" si="19"/>
        <v>0</v>
      </c>
    </row>
    <row r="451" spans="1:7" x14ac:dyDescent="0.25">
      <c r="A451" s="304" t="s">
        <v>1937</v>
      </c>
      <c r="B451" s="144"/>
      <c r="C451" s="183"/>
      <c r="D451" s="186"/>
      <c r="E451" s="139"/>
      <c r="F451" s="182">
        <f t="shared" si="18"/>
        <v>0</v>
      </c>
      <c r="G451" s="182">
        <f t="shared" si="19"/>
        <v>0</v>
      </c>
    </row>
    <row r="452" spans="1:7" x14ac:dyDescent="0.25">
      <c r="A452" s="304" t="s">
        <v>1938</v>
      </c>
      <c r="B452" s="210" t="s">
        <v>130</v>
      </c>
      <c r="C452" s="189">
        <f>SUM(C428:C451)</f>
        <v>3884.4067422899989</v>
      </c>
      <c r="D452" s="187">
        <f>SUM(D428:D451)</f>
        <v>804</v>
      </c>
      <c r="E452" s="139"/>
      <c r="F452" s="188">
        <f>SUM(F428:F451)</f>
        <v>1.0000000000000002</v>
      </c>
      <c r="G452" s="188">
        <f>SUM(G428:G451)</f>
        <v>1</v>
      </c>
    </row>
    <row r="453" spans="1:7" ht="15" customHeight="1" x14ac:dyDescent="0.25">
      <c r="A453" s="134"/>
      <c r="B453" s="134" t="s">
        <v>1939</v>
      </c>
      <c r="C453" s="134" t="s">
        <v>640</v>
      </c>
      <c r="D453" s="134" t="s">
        <v>641</v>
      </c>
      <c r="E453" s="134"/>
      <c r="F453" s="134" t="s">
        <v>472</v>
      </c>
      <c r="G453" s="134" t="s">
        <v>642</v>
      </c>
    </row>
    <row r="454" spans="1:7" x14ac:dyDescent="0.25">
      <c r="A454" s="304" t="s">
        <v>1672</v>
      </c>
      <c r="B454" s="123" t="s">
        <v>673</v>
      </c>
      <c r="C454" s="157" t="s">
        <v>808</v>
      </c>
      <c r="G454" s="123"/>
    </row>
    <row r="455" spans="1:7" x14ac:dyDescent="0.25">
      <c r="A455" s="304"/>
      <c r="G455" s="123"/>
    </row>
    <row r="456" spans="1:7" x14ac:dyDescent="0.25">
      <c r="A456" s="304"/>
      <c r="B456" s="144" t="s">
        <v>674</v>
      </c>
      <c r="G456" s="123"/>
    </row>
    <row r="457" spans="1:7" x14ac:dyDescent="0.25">
      <c r="A457" s="304" t="s">
        <v>1673</v>
      </c>
      <c r="B457" s="123" t="s">
        <v>676</v>
      </c>
      <c r="C457" s="183" t="s">
        <v>808</v>
      </c>
      <c r="D457" s="186" t="s">
        <v>808</v>
      </c>
      <c r="F457" s="182" t="str">
        <f>IF($C$465=0,"",IF(C457="[for completion]","",C457/$C$465))</f>
        <v/>
      </c>
      <c r="G457" s="182" t="str">
        <f>IF($D$465=0,"",IF(D457="[for completion]","",D457/$D$465))</f>
        <v/>
      </c>
    </row>
    <row r="458" spans="1:7" x14ac:dyDescent="0.25">
      <c r="A458" s="304" t="s">
        <v>1674</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25">
      <c r="A459" s="304" t="s">
        <v>1675</v>
      </c>
      <c r="B459" s="123" t="s">
        <v>680</v>
      </c>
      <c r="C459" s="183" t="s">
        <v>808</v>
      </c>
      <c r="D459" s="186" t="s">
        <v>808</v>
      </c>
      <c r="F459" s="182" t="str">
        <f t="shared" si="20"/>
        <v/>
      </c>
      <c r="G459" s="182" t="str">
        <f t="shared" si="21"/>
        <v/>
      </c>
    </row>
    <row r="460" spans="1:7" x14ac:dyDescent="0.25">
      <c r="A460" s="304" t="s">
        <v>1676</v>
      </c>
      <c r="B460" s="123" t="s">
        <v>682</v>
      </c>
      <c r="C460" s="183" t="s">
        <v>808</v>
      </c>
      <c r="D460" s="186" t="s">
        <v>808</v>
      </c>
      <c r="F460" s="182" t="str">
        <f t="shared" si="20"/>
        <v/>
      </c>
      <c r="G460" s="182" t="str">
        <f t="shared" si="21"/>
        <v/>
      </c>
    </row>
    <row r="461" spans="1:7" x14ac:dyDescent="0.25">
      <c r="A461" s="304" t="s">
        <v>1677</v>
      </c>
      <c r="B461" s="123" t="s">
        <v>684</v>
      </c>
      <c r="C461" s="183" t="s">
        <v>808</v>
      </c>
      <c r="D461" s="186" t="s">
        <v>808</v>
      </c>
      <c r="F461" s="182" t="str">
        <f t="shared" si="20"/>
        <v/>
      </c>
      <c r="G461" s="182" t="str">
        <f t="shared" si="21"/>
        <v/>
      </c>
    </row>
    <row r="462" spans="1:7" x14ac:dyDescent="0.25">
      <c r="A462" s="304" t="s">
        <v>1678</v>
      </c>
      <c r="B462" s="123" t="s">
        <v>686</v>
      </c>
      <c r="C462" s="183" t="s">
        <v>808</v>
      </c>
      <c r="D462" s="186" t="s">
        <v>808</v>
      </c>
      <c r="F462" s="182" t="str">
        <f t="shared" si="20"/>
        <v/>
      </c>
      <c r="G462" s="182" t="str">
        <f t="shared" si="21"/>
        <v/>
      </c>
    </row>
    <row r="463" spans="1:7" x14ac:dyDescent="0.25">
      <c r="A463" s="304" t="s">
        <v>1679</v>
      </c>
      <c r="B463" s="123" t="s">
        <v>688</v>
      </c>
      <c r="C463" s="183" t="s">
        <v>808</v>
      </c>
      <c r="D463" s="186" t="s">
        <v>808</v>
      </c>
      <c r="F463" s="182" t="str">
        <f t="shared" si="20"/>
        <v/>
      </c>
      <c r="G463" s="182" t="str">
        <f t="shared" si="21"/>
        <v/>
      </c>
    </row>
    <row r="464" spans="1:7" x14ac:dyDescent="0.25">
      <c r="A464" s="304" t="s">
        <v>1680</v>
      </c>
      <c r="B464" s="123" t="s">
        <v>690</v>
      </c>
      <c r="C464" s="183" t="s">
        <v>808</v>
      </c>
      <c r="D464" s="186" t="s">
        <v>808</v>
      </c>
      <c r="F464" s="182" t="str">
        <f t="shared" si="20"/>
        <v/>
      </c>
      <c r="G464" s="182" t="str">
        <f t="shared" si="21"/>
        <v/>
      </c>
    </row>
    <row r="465" spans="1:7" x14ac:dyDescent="0.25">
      <c r="A465" s="304" t="s">
        <v>1681</v>
      </c>
      <c r="B465" s="153" t="s">
        <v>130</v>
      </c>
      <c r="C465" s="183">
        <f>SUM(C457:C464)</f>
        <v>0</v>
      </c>
      <c r="D465" s="186">
        <f>SUM(D457:D464)</f>
        <v>0</v>
      </c>
      <c r="F465" s="157">
        <f>SUM(F457:F464)</f>
        <v>0</v>
      </c>
      <c r="G465" s="157">
        <f>SUM(G457:G464)</f>
        <v>0</v>
      </c>
    </row>
    <row r="466" spans="1:7" outlineLevel="1" x14ac:dyDescent="0.25">
      <c r="A466" s="304" t="s">
        <v>1682</v>
      </c>
      <c r="B466" s="140" t="s">
        <v>693</v>
      </c>
      <c r="C466" s="183"/>
      <c r="D466" s="186"/>
      <c r="F466" s="182" t="str">
        <f t="shared" si="20"/>
        <v/>
      </c>
      <c r="G466" s="182" t="str">
        <f t="shared" si="21"/>
        <v/>
      </c>
    </row>
    <row r="467" spans="1:7" outlineLevel="1" x14ac:dyDescent="0.25">
      <c r="A467" s="304" t="s">
        <v>1683</v>
      </c>
      <c r="B467" s="140" t="s">
        <v>695</v>
      </c>
      <c r="C467" s="183"/>
      <c r="D467" s="186"/>
      <c r="F467" s="182" t="str">
        <f t="shared" si="20"/>
        <v/>
      </c>
      <c r="G467" s="182" t="str">
        <f t="shared" si="21"/>
        <v/>
      </c>
    </row>
    <row r="468" spans="1:7" outlineLevel="1" x14ac:dyDescent="0.25">
      <c r="A468" s="304" t="s">
        <v>1684</v>
      </c>
      <c r="B468" s="140" t="s">
        <v>697</v>
      </c>
      <c r="C468" s="183"/>
      <c r="D468" s="186"/>
      <c r="F468" s="182" t="str">
        <f t="shared" si="20"/>
        <v/>
      </c>
      <c r="G468" s="182" t="str">
        <f t="shared" si="21"/>
        <v/>
      </c>
    </row>
    <row r="469" spans="1:7" outlineLevel="1" x14ac:dyDescent="0.25">
      <c r="A469" s="304" t="s">
        <v>1685</v>
      </c>
      <c r="B469" s="140" t="s">
        <v>699</v>
      </c>
      <c r="C469" s="183"/>
      <c r="D469" s="186"/>
      <c r="F469" s="182" t="str">
        <f t="shared" si="20"/>
        <v/>
      </c>
      <c r="G469" s="182" t="str">
        <f t="shared" si="21"/>
        <v/>
      </c>
    </row>
    <row r="470" spans="1:7" outlineLevel="1" x14ac:dyDescent="0.25">
      <c r="A470" s="304" t="s">
        <v>1686</v>
      </c>
      <c r="B470" s="140" t="s">
        <v>701</v>
      </c>
      <c r="C470" s="183"/>
      <c r="D470" s="186"/>
      <c r="F470" s="182" t="str">
        <f t="shared" si="20"/>
        <v/>
      </c>
      <c r="G470" s="182" t="str">
        <f t="shared" si="21"/>
        <v/>
      </c>
    </row>
    <row r="471" spans="1:7" outlineLevel="1" x14ac:dyDescent="0.25">
      <c r="A471" s="304" t="s">
        <v>1687</v>
      </c>
      <c r="B471" s="140" t="s">
        <v>703</v>
      </c>
      <c r="C471" s="183"/>
      <c r="D471" s="186"/>
      <c r="F471" s="182" t="str">
        <f t="shared" si="20"/>
        <v/>
      </c>
      <c r="G471" s="182" t="str">
        <f t="shared" si="21"/>
        <v/>
      </c>
    </row>
    <row r="472" spans="1:7" outlineLevel="1" x14ac:dyDescent="0.25">
      <c r="A472" s="304" t="s">
        <v>1688</v>
      </c>
      <c r="B472" s="140"/>
      <c r="F472" s="137"/>
      <c r="G472" s="137"/>
    </row>
    <row r="473" spans="1:7" outlineLevel="1" x14ac:dyDescent="0.25">
      <c r="A473" s="304" t="s">
        <v>1689</v>
      </c>
      <c r="B473" s="140"/>
      <c r="F473" s="137"/>
      <c r="G473" s="137"/>
    </row>
    <row r="474" spans="1:7" outlineLevel="1" x14ac:dyDescent="0.25">
      <c r="A474" s="304" t="s">
        <v>1690</v>
      </c>
      <c r="B474" s="140"/>
      <c r="F474" s="139"/>
      <c r="G474" s="139"/>
    </row>
    <row r="475" spans="1:7" ht="15" customHeight="1" x14ac:dyDescent="0.25">
      <c r="A475" s="134"/>
      <c r="B475" s="134" t="s">
        <v>2007</v>
      </c>
      <c r="C475" s="134" t="s">
        <v>640</v>
      </c>
      <c r="D475" s="134" t="s">
        <v>641</v>
      </c>
      <c r="E475" s="134"/>
      <c r="F475" s="134" t="s">
        <v>472</v>
      </c>
      <c r="G475" s="134" t="s">
        <v>642</v>
      </c>
    </row>
    <row r="476" spans="1:7" x14ac:dyDescent="0.25">
      <c r="A476" s="304" t="s">
        <v>1782</v>
      </c>
      <c r="B476" s="123" t="s">
        <v>673</v>
      </c>
      <c r="C476" s="157">
        <v>0.61005097903106975</v>
      </c>
      <c r="G476" s="123"/>
    </row>
    <row r="477" spans="1:7" x14ac:dyDescent="0.25">
      <c r="A477" s="304"/>
      <c r="G477" s="123"/>
    </row>
    <row r="478" spans="1:7" x14ac:dyDescent="0.25">
      <c r="A478" s="304"/>
      <c r="B478" s="144" t="s">
        <v>674</v>
      </c>
      <c r="G478" s="123"/>
    </row>
    <row r="479" spans="1:7" x14ac:dyDescent="0.25">
      <c r="A479" s="304" t="s">
        <v>1783</v>
      </c>
      <c r="B479" s="123" t="s">
        <v>676</v>
      </c>
      <c r="C479" s="183">
        <v>2897.4722076025041</v>
      </c>
      <c r="D479" s="186" t="s">
        <v>808</v>
      </c>
      <c r="F479" s="182">
        <f>IF($C$487=0,"",IF(C479="[Mark as ND1 if not relevant]","",C479/$C$487))</f>
        <v>0.74592399813783117</v>
      </c>
      <c r="G479" s="182" t="str">
        <f>IF($D$487=0,"",IF(D479="[Mark as ND1 if not relevant]","",D479/$D$487))</f>
        <v/>
      </c>
    </row>
    <row r="480" spans="1:7" x14ac:dyDescent="0.25">
      <c r="A480" s="304" t="s">
        <v>1784</v>
      </c>
      <c r="B480" s="123" t="s">
        <v>678</v>
      </c>
      <c r="C480" s="183">
        <v>438.40117654312417</v>
      </c>
      <c r="D480" s="186" t="s">
        <v>808</v>
      </c>
      <c r="F480" s="182">
        <f t="shared" ref="F480:F486" si="22">IF($C$487=0,"",IF(C480="[Mark as ND1 if not relevant]","",C480/$C$487))</f>
        <v>0.11286181021420807</v>
      </c>
      <c r="G480" s="182" t="str">
        <f t="shared" ref="G480:G486" si="23">IF($D$487=0,"",IF(D480="[Mark as ND1 if not relevant]","",D480/$D$487))</f>
        <v/>
      </c>
    </row>
    <row r="481" spans="1:7" x14ac:dyDescent="0.25">
      <c r="A481" s="304" t="s">
        <v>1785</v>
      </c>
      <c r="B481" s="123" t="s">
        <v>680</v>
      </c>
      <c r="C481" s="183">
        <v>263.93115469808521</v>
      </c>
      <c r="D481" s="186" t="s">
        <v>808</v>
      </c>
      <c r="F481" s="182">
        <f t="shared" si="22"/>
        <v>6.7946322877219648E-2</v>
      </c>
      <c r="G481" s="182" t="str">
        <f t="shared" si="23"/>
        <v/>
      </c>
    </row>
    <row r="482" spans="1:7" x14ac:dyDescent="0.25">
      <c r="A482" s="304" t="s">
        <v>1786</v>
      </c>
      <c r="B482" s="123" t="s">
        <v>682</v>
      </c>
      <c r="C482" s="183">
        <v>158.37281286557294</v>
      </c>
      <c r="D482" s="186" t="s">
        <v>808</v>
      </c>
      <c r="F482" s="182">
        <f t="shared" si="22"/>
        <v>4.0771428785082997E-2</v>
      </c>
      <c r="G482" s="182" t="str">
        <f t="shared" si="23"/>
        <v/>
      </c>
    </row>
    <row r="483" spans="1:7" x14ac:dyDescent="0.25">
      <c r="A483" s="304" t="s">
        <v>1787</v>
      </c>
      <c r="B483" s="123" t="s">
        <v>684</v>
      </c>
      <c r="C483" s="183">
        <v>64.581671252548404</v>
      </c>
      <c r="D483" s="186" t="s">
        <v>808</v>
      </c>
      <c r="F483" s="182">
        <f t="shared" si="22"/>
        <v>1.6625877653192199E-2</v>
      </c>
      <c r="G483" s="182" t="str">
        <f t="shared" si="23"/>
        <v/>
      </c>
    </row>
    <row r="484" spans="1:7" x14ac:dyDescent="0.25">
      <c r="A484" s="304" t="s">
        <v>1788</v>
      </c>
      <c r="B484" s="123" t="s">
        <v>686</v>
      </c>
      <c r="C484" s="183">
        <v>24.239296522279741</v>
      </c>
      <c r="D484" s="186" t="s">
        <v>808</v>
      </c>
      <c r="F484" s="182">
        <f t="shared" si="22"/>
        <v>6.2401540648108836E-3</v>
      </c>
      <c r="G484" s="182" t="str">
        <f t="shared" si="23"/>
        <v/>
      </c>
    </row>
    <row r="485" spans="1:7" x14ac:dyDescent="0.25">
      <c r="A485" s="304" t="s">
        <v>1789</v>
      </c>
      <c r="B485" s="123" t="s">
        <v>688</v>
      </c>
      <c r="C485" s="183">
        <v>10.34377332101179</v>
      </c>
      <c r="D485" s="186" t="s">
        <v>808</v>
      </c>
      <c r="F485" s="182">
        <f t="shared" si="22"/>
        <v>2.6628965521035418E-3</v>
      </c>
      <c r="G485" s="182" t="str">
        <f t="shared" si="23"/>
        <v/>
      </c>
    </row>
    <row r="486" spans="1:7" x14ac:dyDescent="0.25">
      <c r="A486" s="304" t="s">
        <v>1790</v>
      </c>
      <c r="B486" s="123" t="s">
        <v>690</v>
      </c>
      <c r="C486" s="183">
        <v>27.064649484872927</v>
      </c>
      <c r="D486" s="186" t="s">
        <v>808</v>
      </c>
      <c r="F486" s="182">
        <f t="shared" si="22"/>
        <v>6.9675117155515312E-3</v>
      </c>
      <c r="G486" s="182" t="str">
        <f t="shared" si="23"/>
        <v/>
      </c>
    </row>
    <row r="487" spans="1:7" x14ac:dyDescent="0.25">
      <c r="A487" s="304" t="s">
        <v>1791</v>
      </c>
      <c r="B487" s="153" t="s">
        <v>130</v>
      </c>
      <c r="C487" s="183">
        <f>SUM(C479:C486)</f>
        <v>3884.4067422899993</v>
      </c>
      <c r="D487" s="186">
        <f>SUM(D479:D486)</f>
        <v>0</v>
      </c>
      <c r="F487" s="157">
        <f>SUM(F479:F486)</f>
        <v>1</v>
      </c>
      <c r="G487" s="157">
        <f>SUM(G479:G486)</f>
        <v>0</v>
      </c>
    </row>
    <row r="488" spans="1:7" outlineLevel="1" x14ac:dyDescent="0.25">
      <c r="A488" s="304" t="s">
        <v>1792</v>
      </c>
      <c r="B488" s="140" t="s">
        <v>693</v>
      </c>
      <c r="C488" s="183"/>
      <c r="D488" s="186"/>
      <c r="F488" s="182">
        <f t="shared" ref="F488:F493" si="24">IF($C$487=0,"",IF(C488="[for completion]","",C488/$C$487))</f>
        <v>0</v>
      </c>
      <c r="G488" s="182" t="str">
        <f t="shared" ref="G488:G493" si="25">IF($D$487=0,"",IF(D488="[for completion]","",D488/$D$487))</f>
        <v/>
      </c>
    </row>
    <row r="489" spans="1:7" outlineLevel="1" x14ac:dyDescent="0.25">
      <c r="A489" s="304" t="s">
        <v>1793</v>
      </c>
      <c r="B489" s="140" t="s">
        <v>695</v>
      </c>
      <c r="C489" s="183"/>
      <c r="D489" s="186"/>
      <c r="F489" s="182">
        <f t="shared" si="24"/>
        <v>0</v>
      </c>
      <c r="G489" s="182" t="str">
        <f t="shared" si="25"/>
        <v/>
      </c>
    </row>
    <row r="490" spans="1:7" outlineLevel="1" x14ac:dyDescent="0.25">
      <c r="A490" s="304" t="s">
        <v>1794</v>
      </c>
      <c r="B490" s="140" t="s">
        <v>697</v>
      </c>
      <c r="C490" s="183"/>
      <c r="D490" s="186"/>
      <c r="F490" s="182">
        <f t="shared" si="24"/>
        <v>0</v>
      </c>
      <c r="G490" s="182" t="str">
        <f t="shared" si="25"/>
        <v/>
      </c>
    </row>
    <row r="491" spans="1:7" outlineLevel="1" x14ac:dyDescent="0.25">
      <c r="A491" s="304" t="s">
        <v>1795</v>
      </c>
      <c r="B491" s="140" t="s">
        <v>699</v>
      </c>
      <c r="C491" s="183"/>
      <c r="D491" s="186"/>
      <c r="F491" s="182">
        <f t="shared" si="24"/>
        <v>0</v>
      </c>
      <c r="G491" s="182" t="str">
        <f t="shared" si="25"/>
        <v/>
      </c>
    </row>
    <row r="492" spans="1:7" outlineLevel="1" x14ac:dyDescent="0.25">
      <c r="A492" s="304" t="s">
        <v>1796</v>
      </c>
      <c r="B492" s="140" t="s">
        <v>701</v>
      </c>
      <c r="C492" s="183"/>
      <c r="D492" s="186"/>
      <c r="F492" s="182">
        <f t="shared" si="24"/>
        <v>0</v>
      </c>
      <c r="G492" s="182" t="str">
        <f t="shared" si="25"/>
        <v/>
      </c>
    </row>
    <row r="493" spans="1:7" outlineLevel="1" x14ac:dyDescent="0.25">
      <c r="A493" s="304" t="s">
        <v>1797</v>
      </c>
      <c r="B493" s="140" t="s">
        <v>703</v>
      </c>
      <c r="C493" s="183"/>
      <c r="D493" s="186"/>
      <c r="F493" s="182">
        <f t="shared" si="24"/>
        <v>0</v>
      </c>
      <c r="G493" s="182" t="str">
        <f t="shared" si="25"/>
        <v/>
      </c>
    </row>
    <row r="494" spans="1:7" outlineLevel="1" x14ac:dyDescent="0.25">
      <c r="A494" s="304" t="s">
        <v>1798</v>
      </c>
      <c r="B494" s="140"/>
      <c r="F494" s="182"/>
      <c r="G494" s="182"/>
    </row>
    <row r="495" spans="1:7" outlineLevel="1" x14ac:dyDescent="0.25">
      <c r="A495" s="304" t="s">
        <v>1799</v>
      </c>
      <c r="B495" s="140"/>
      <c r="F495" s="182"/>
      <c r="G495" s="182"/>
    </row>
    <row r="496" spans="1:7" outlineLevel="1" x14ac:dyDescent="0.25">
      <c r="A496" s="304" t="s">
        <v>1800</v>
      </c>
      <c r="B496" s="140"/>
      <c r="F496" s="182"/>
      <c r="G496" s="157"/>
    </row>
    <row r="497" spans="1:7" ht="15" customHeight="1" x14ac:dyDescent="0.25">
      <c r="A497" s="134"/>
      <c r="B497" s="134" t="s">
        <v>2008</v>
      </c>
      <c r="C497" s="134" t="s">
        <v>760</v>
      </c>
      <c r="D497" s="134"/>
      <c r="E497" s="134"/>
      <c r="F497" s="134"/>
      <c r="G497" s="136"/>
    </row>
    <row r="498" spans="1:7" x14ac:dyDescent="0.25">
      <c r="A498" s="304" t="s">
        <v>2066</v>
      </c>
      <c r="B498" s="144" t="s">
        <v>761</v>
      </c>
      <c r="C498" s="157">
        <v>0</v>
      </c>
      <c r="G498" s="123"/>
    </row>
    <row r="499" spans="1:7" x14ac:dyDescent="0.25">
      <c r="A499" s="304" t="s">
        <v>2067</v>
      </c>
      <c r="B499" s="144" t="s">
        <v>762</v>
      </c>
      <c r="C499" s="157">
        <v>1.3017852775167699E-2</v>
      </c>
      <c r="G499" s="123"/>
    </row>
    <row r="500" spans="1:7" x14ac:dyDescent="0.25">
      <c r="A500" s="304" t="s">
        <v>2068</v>
      </c>
      <c r="B500" s="144" t="s">
        <v>763</v>
      </c>
      <c r="C500" s="157">
        <v>5.8547926385774217E-5</v>
      </c>
      <c r="G500" s="123"/>
    </row>
    <row r="501" spans="1:7" x14ac:dyDescent="0.25">
      <c r="A501" s="304" t="s">
        <v>2069</v>
      </c>
      <c r="B501" s="144" t="s">
        <v>764</v>
      </c>
      <c r="C501" s="157">
        <v>0</v>
      </c>
      <c r="G501" s="123"/>
    </row>
    <row r="502" spans="1:7" x14ac:dyDescent="0.25">
      <c r="A502" s="304" t="s">
        <v>2070</v>
      </c>
      <c r="B502" s="144" t="s">
        <v>765</v>
      </c>
      <c r="C502" s="157">
        <v>7.3574652388620375E-3</v>
      </c>
      <c r="G502" s="123"/>
    </row>
    <row r="503" spans="1:7" x14ac:dyDescent="0.25">
      <c r="A503" s="304" t="s">
        <v>2071</v>
      </c>
      <c r="B503" s="144" t="s">
        <v>766</v>
      </c>
      <c r="C503" s="157">
        <v>2.441906254752311E-3</v>
      </c>
      <c r="G503" s="123"/>
    </row>
    <row r="504" spans="1:7" x14ac:dyDescent="0.25">
      <c r="A504" s="304" t="s">
        <v>2072</v>
      </c>
      <c r="B504" s="144" t="s">
        <v>767</v>
      </c>
      <c r="C504" s="157">
        <v>2.923128280151742E-4</v>
      </c>
      <c r="G504" s="123"/>
    </row>
    <row r="505" spans="1:7" s="238" customFormat="1" x14ac:dyDescent="0.25">
      <c r="A505" s="304" t="s">
        <v>2073</v>
      </c>
      <c r="B505" s="210" t="s">
        <v>1815</v>
      </c>
      <c r="C505" s="240">
        <v>0</v>
      </c>
      <c r="D505" s="239"/>
      <c r="E505" s="239"/>
      <c r="F505" s="239"/>
      <c r="G505" s="239"/>
    </row>
    <row r="506" spans="1:7" s="238" customFormat="1" x14ac:dyDescent="0.25">
      <c r="A506" s="304" t="s">
        <v>2074</v>
      </c>
      <c r="B506" s="210" t="s">
        <v>1816</v>
      </c>
      <c r="C506" s="240">
        <v>0</v>
      </c>
      <c r="D506" s="239"/>
      <c r="E506" s="239"/>
      <c r="F506" s="239"/>
      <c r="G506" s="239"/>
    </row>
    <row r="507" spans="1:7" s="238" customFormat="1" x14ac:dyDescent="0.25">
      <c r="A507" s="304" t="s">
        <v>2075</v>
      </c>
      <c r="B507" s="210" t="s">
        <v>1817</v>
      </c>
      <c r="C507" s="240">
        <v>0</v>
      </c>
      <c r="D507" s="239"/>
      <c r="E507" s="239"/>
      <c r="F507" s="239"/>
      <c r="G507" s="239"/>
    </row>
    <row r="508" spans="1:7" x14ac:dyDescent="0.25">
      <c r="A508" s="304" t="s">
        <v>2076</v>
      </c>
      <c r="B508" s="210" t="s">
        <v>768</v>
      </c>
      <c r="C508" s="157">
        <v>0</v>
      </c>
      <c r="G508" s="123"/>
    </row>
    <row r="509" spans="1:7" x14ac:dyDescent="0.25">
      <c r="A509" s="304" t="s">
        <v>2077</v>
      </c>
      <c r="B509" s="210" t="s">
        <v>769</v>
      </c>
      <c r="C509" s="157">
        <v>0</v>
      </c>
      <c r="G509" s="123"/>
    </row>
    <row r="510" spans="1:7" x14ac:dyDescent="0.25">
      <c r="A510" s="304" t="s">
        <v>2078</v>
      </c>
      <c r="B510" s="210" t="s">
        <v>128</v>
      </c>
      <c r="C510" s="157">
        <f>C511</f>
        <v>0.9768319149768161</v>
      </c>
      <c r="G510" s="123"/>
    </row>
    <row r="511" spans="1:7" outlineLevel="1" x14ac:dyDescent="0.25">
      <c r="A511" s="304" t="s">
        <v>2079</v>
      </c>
      <c r="B511" s="207" t="s">
        <v>1818</v>
      </c>
      <c r="C511" s="157">
        <v>0.9768319149768161</v>
      </c>
      <c r="G511" s="123"/>
    </row>
    <row r="512" spans="1:7" outlineLevel="1" x14ac:dyDescent="0.25">
      <c r="A512" s="304" t="s">
        <v>2080</v>
      </c>
      <c r="B512" s="207" t="s">
        <v>132</v>
      </c>
      <c r="C512" s="157"/>
      <c r="G512" s="123"/>
    </row>
    <row r="513" spans="1:7" outlineLevel="1" x14ac:dyDescent="0.25">
      <c r="A513" s="304" t="s">
        <v>2081</v>
      </c>
      <c r="B513" s="140" t="s">
        <v>132</v>
      </c>
      <c r="C513" s="157"/>
      <c r="G513" s="123"/>
    </row>
    <row r="514" spans="1:7" outlineLevel="1" x14ac:dyDescent="0.25">
      <c r="A514" s="304" t="s">
        <v>2082</v>
      </c>
      <c r="B514" s="140" t="s">
        <v>132</v>
      </c>
      <c r="C514" s="157"/>
      <c r="G514" s="123"/>
    </row>
    <row r="515" spans="1:7" outlineLevel="1" x14ac:dyDescent="0.25">
      <c r="A515" s="304" t="s">
        <v>2083</v>
      </c>
      <c r="B515" s="140" t="s">
        <v>132</v>
      </c>
      <c r="C515" s="157"/>
      <c r="G515" s="123"/>
    </row>
    <row r="516" spans="1:7" outlineLevel="1" x14ac:dyDescent="0.25">
      <c r="A516" s="304" t="s">
        <v>2084</v>
      </c>
      <c r="B516" s="140" t="s">
        <v>132</v>
      </c>
      <c r="C516" s="157"/>
      <c r="G516" s="123"/>
    </row>
    <row r="517" spans="1:7" outlineLevel="1" x14ac:dyDescent="0.25">
      <c r="A517" s="304" t="s">
        <v>2085</v>
      </c>
      <c r="B517" s="140" t="s">
        <v>132</v>
      </c>
      <c r="C517" s="157"/>
      <c r="G517" s="123"/>
    </row>
    <row r="518" spans="1:7" outlineLevel="1" x14ac:dyDescent="0.25">
      <c r="A518" s="304" t="s">
        <v>2086</v>
      </c>
      <c r="B518" s="140" t="s">
        <v>132</v>
      </c>
      <c r="C518" s="157"/>
      <c r="G518" s="123"/>
    </row>
    <row r="519" spans="1:7" outlineLevel="1" x14ac:dyDescent="0.25">
      <c r="A519" s="304" t="s">
        <v>2087</v>
      </c>
      <c r="B519" s="140" t="s">
        <v>132</v>
      </c>
      <c r="C519" s="157"/>
      <c r="G519" s="123"/>
    </row>
    <row r="520" spans="1:7" outlineLevel="1" x14ac:dyDescent="0.25">
      <c r="A520" s="304" t="s">
        <v>2088</v>
      </c>
      <c r="B520" s="140" t="s">
        <v>132</v>
      </c>
      <c r="C520" s="157"/>
      <c r="G520" s="123"/>
    </row>
    <row r="521" spans="1:7" outlineLevel="1" x14ac:dyDescent="0.25">
      <c r="A521" s="304" t="s">
        <v>2089</v>
      </c>
      <c r="B521" s="140" t="s">
        <v>132</v>
      </c>
      <c r="C521" s="157"/>
      <c r="G521" s="123"/>
    </row>
    <row r="522" spans="1:7" outlineLevel="1" x14ac:dyDescent="0.25">
      <c r="A522" s="304" t="s">
        <v>2090</v>
      </c>
      <c r="B522" s="140" t="s">
        <v>132</v>
      </c>
      <c r="C522" s="157"/>
    </row>
    <row r="523" spans="1:7" outlineLevel="1" x14ac:dyDescent="0.25">
      <c r="A523" s="304" t="s">
        <v>2091</v>
      </c>
      <c r="B523" s="140" t="s">
        <v>132</v>
      </c>
      <c r="C523" s="157"/>
    </row>
    <row r="524" spans="1:7" outlineLevel="1" x14ac:dyDescent="0.25">
      <c r="A524" s="304" t="s">
        <v>2092</v>
      </c>
      <c r="B524" s="140" t="s">
        <v>132</v>
      </c>
      <c r="C524" s="157"/>
    </row>
    <row r="525" spans="1:7" s="191" customFormat="1" x14ac:dyDescent="0.25">
      <c r="A525" s="168"/>
      <c r="B525" s="168" t="s">
        <v>2093</v>
      </c>
      <c r="C525" s="134" t="s">
        <v>98</v>
      </c>
      <c r="D525" s="134" t="s">
        <v>1248</v>
      </c>
      <c r="E525" s="134"/>
      <c r="F525" s="134" t="s">
        <v>472</v>
      </c>
      <c r="G525" s="134" t="s">
        <v>1557</v>
      </c>
    </row>
    <row r="526" spans="1:7" s="191" customFormat="1" x14ac:dyDescent="0.25">
      <c r="A526" s="304" t="s">
        <v>2159</v>
      </c>
      <c r="B526" s="305" t="s">
        <v>2393</v>
      </c>
      <c r="C526" s="276">
        <v>407.63090410999996</v>
      </c>
      <c r="D526" s="286">
        <v>14</v>
      </c>
      <c r="E526" s="228"/>
      <c r="F526" s="232">
        <f>IF($C$544=0,"",IF(C526="[for completion]","",IF(C526="","",C526/$C$544)))</f>
        <v>0.10494032452165053</v>
      </c>
      <c r="G526" s="232">
        <f>IF($D$544=0,"",IF(D526="[for completion]","",IF(D526="","",D526/$D$544)))</f>
        <v>2.1571648690292759E-2</v>
      </c>
    </row>
    <row r="527" spans="1:7" s="191" customFormat="1" x14ac:dyDescent="0.25">
      <c r="A527" s="304" t="s">
        <v>2160</v>
      </c>
      <c r="B527" s="305" t="s">
        <v>2394</v>
      </c>
      <c r="C527" s="276">
        <v>64.706055050000003</v>
      </c>
      <c r="D527" s="286">
        <v>2</v>
      </c>
      <c r="E527" s="228"/>
      <c r="F527" s="232">
        <f t="shared" ref="F527:F543" si="26">IF($C$544=0,"",IF(C527="[for completion]","",IF(C527="","",C527/$C$544)))</f>
        <v>1.6657898964476982E-2</v>
      </c>
      <c r="G527" s="232">
        <f t="shared" ref="G527:G543" si="27">IF($D$544=0,"",IF(D527="[for completion]","",IF(D527="","",D527/$D$544)))</f>
        <v>3.0816640986132513E-3</v>
      </c>
    </row>
    <row r="528" spans="1:7" s="191" customFormat="1" x14ac:dyDescent="0.25">
      <c r="A528" s="304" t="s">
        <v>2161</v>
      </c>
      <c r="B528" s="305" t="s">
        <v>2395</v>
      </c>
      <c r="C528" s="276">
        <v>128.76068029999999</v>
      </c>
      <c r="D528" s="286">
        <v>25</v>
      </c>
      <c r="E528" s="228"/>
      <c r="F528" s="232">
        <f t="shared" si="26"/>
        <v>3.3148094121598311E-2</v>
      </c>
      <c r="G528" s="232">
        <f t="shared" si="27"/>
        <v>3.8520801232665637E-2</v>
      </c>
    </row>
    <row r="529" spans="1:7" s="191" customFormat="1" x14ac:dyDescent="0.25">
      <c r="A529" s="304" t="s">
        <v>2162</v>
      </c>
      <c r="B529" s="305" t="s">
        <v>2396</v>
      </c>
      <c r="C529" s="276">
        <v>109.79601385999997</v>
      </c>
      <c r="D529" s="286">
        <v>30</v>
      </c>
      <c r="E529" s="228"/>
      <c r="F529" s="232">
        <f t="shared" si="26"/>
        <v>2.8265838555122887E-2</v>
      </c>
      <c r="G529" s="232">
        <f t="shared" si="27"/>
        <v>4.6224961479198766E-2</v>
      </c>
    </row>
    <row r="530" spans="1:7" s="191" customFormat="1" x14ac:dyDescent="0.25">
      <c r="A530" s="304" t="s">
        <v>2163</v>
      </c>
      <c r="B530" s="305" t="s">
        <v>2397</v>
      </c>
      <c r="C530" s="276">
        <v>30.421928189999999</v>
      </c>
      <c r="D530" s="286">
        <v>7</v>
      </c>
      <c r="E530" s="228"/>
      <c r="F530" s="232">
        <f t="shared" si="26"/>
        <v>7.8318081005248064E-3</v>
      </c>
      <c r="G530" s="232">
        <f t="shared" si="27"/>
        <v>1.078582434514638E-2</v>
      </c>
    </row>
    <row r="531" spans="1:7" s="191" customFormat="1" x14ac:dyDescent="0.25">
      <c r="A531" s="304" t="s">
        <v>2164</v>
      </c>
      <c r="B531" s="305" t="s">
        <v>2398</v>
      </c>
      <c r="C531" s="276">
        <v>7.0069056999999999</v>
      </c>
      <c r="D531" s="286">
        <v>5</v>
      </c>
      <c r="E531" s="228"/>
      <c r="F531" s="232">
        <f t="shared" si="26"/>
        <v>1.8038547878405679E-3</v>
      </c>
      <c r="G531" s="232">
        <f t="shared" si="27"/>
        <v>7.7041602465331279E-3</v>
      </c>
    </row>
    <row r="532" spans="1:7" s="191" customFormat="1" x14ac:dyDescent="0.25">
      <c r="A532" s="304" t="s">
        <v>2165</v>
      </c>
      <c r="B532" s="305" t="s">
        <v>2399</v>
      </c>
      <c r="C532" s="276">
        <v>0.71906691999999994</v>
      </c>
      <c r="D532" s="286">
        <v>3</v>
      </c>
      <c r="E532" s="228"/>
      <c r="F532" s="232">
        <f t="shared" si="26"/>
        <v>1.851162784194128E-4</v>
      </c>
      <c r="G532" s="232">
        <f t="shared" si="27"/>
        <v>4.6224961479198771E-3</v>
      </c>
    </row>
    <row r="533" spans="1:7" s="191" customFormat="1" x14ac:dyDescent="0.25">
      <c r="A533" s="304" t="s">
        <v>2166</v>
      </c>
      <c r="B533" s="305" t="s">
        <v>2400</v>
      </c>
      <c r="C533" s="276">
        <v>261.00746482000005</v>
      </c>
      <c r="D533" s="286">
        <v>14</v>
      </c>
      <c r="E533" s="228"/>
      <c r="F533" s="232">
        <f t="shared" si="26"/>
        <v>6.719364941327606E-2</v>
      </c>
      <c r="G533" s="232">
        <f t="shared" si="27"/>
        <v>2.1571648690292759E-2</v>
      </c>
    </row>
    <row r="534" spans="1:7" s="191" customFormat="1" x14ac:dyDescent="0.25">
      <c r="A534" s="304" t="s">
        <v>2167</v>
      </c>
      <c r="B534" s="305" t="s">
        <v>2401</v>
      </c>
      <c r="C534" s="276">
        <v>292.93690983999994</v>
      </c>
      <c r="D534" s="286">
        <v>24</v>
      </c>
      <c r="E534" s="228"/>
      <c r="F534" s="232">
        <f t="shared" si="26"/>
        <v>7.5413551997724856E-2</v>
      </c>
      <c r="G534" s="232">
        <f t="shared" si="27"/>
        <v>3.6979969183359017E-2</v>
      </c>
    </row>
    <row r="535" spans="1:7" s="191" customFormat="1" x14ac:dyDescent="0.25">
      <c r="A535" s="304" t="s">
        <v>2168</v>
      </c>
      <c r="B535" s="305" t="s">
        <v>2402</v>
      </c>
      <c r="C535" s="276">
        <v>1301.5043268900001</v>
      </c>
      <c r="D535" s="286">
        <v>160</v>
      </c>
      <c r="E535" s="228"/>
      <c r="F535" s="232">
        <f t="shared" si="26"/>
        <v>0.33505871378513663</v>
      </c>
      <c r="G535" s="232">
        <f t="shared" si="27"/>
        <v>0.24653312788906009</v>
      </c>
    </row>
    <row r="536" spans="1:7" s="191" customFormat="1" x14ac:dyDescent="0.25">
      <c r="A536" s="304" t="s">
        <v>2169</v>
      </c>
      <c r="B536" s="305" t="s">
        <v>2403</v>
      </c>
      <c r="C536" s="276">
        <v>893.23618930999999</v>
      </c>
      <c r="D536" s="286">
        <v>170</v>
      </c>
      <c r="E536" s="228"/>
      <c r="F536" s="232">
        <f t="shared" si="26"/>
        <v>0.22995434015321589</v>
      </c>
      <c r="G536" s="232">
        <f t="shared" si="27"/>
        <v>0.26194144838212635</v>
      </c>
    </row>
    <row r="537" spans="1:7" s="191" customFormat="1" x14ac:dyDescent="0.25">
      <c r="A537" s="304" t="s">
        <v>2170</v>
      </c>
      <c r="B537" s="305" t="s">
        <v>2404</v>
      </c>
      <c r="C537" s="276">
        <v>185.83841702999996</v>
      </c>
      <c r="D537" s="286">
        <v>90</v>
      </c>
      <c r="E537" s="228"/>
      <c r="F537" s="232">
        <f t="shared" si="26"/>
        <v>4.7842162100779746E-2</v>
      </c>
      <c r="G537" s="232">
        <f t="shared" si="27"/>
        <v>0.13867488443759629</v>
      </c>
    </row>
    <row r="538" spans="1:7" s="191" customFormat="1" x14ac:dyDescent="0.25">
      <c r="A538" s="304" t="s">
        <v>2171</v>
      </c>
      <c r="B538" s="305" t="s">
        <v>2405</v>
      </c>
      <c r="C538" s="276">
        <v>24.279117090000007</v>
      </c>
      <c r="D538" s="286">
        <v>68</v>
      </c>
      <c r="E538" s="228"/>
      <c r="F538" s="232">
        <f t="shared" si="26"/>
        <v>6.2504054546271785E-3</v>
      </c>
      <c r="G538" s="232">
        <f t="shared" si="27"/>
        <v>0.10477657935285054</v>
      </c>
    </row>
    <row r="539" spans="1:7" s="191" customFormat="1" x14ac:dyDescent="0.25">
      <c r="A539" s="304" t="s">
        <v>2172</v>
      </c>
      <c r="B539" s="305" t="s">
        <v>2406</v>
      </c>
      <c r="C539" s="276"/>
      <c r="D539" s="286"/>
      <c r="E539" s="228"/>
      <c r="F539" s="232" t="str">
        <f t="shared" si="26"/>
        <v/>
      </c>
      <c r="G539" s="232" t="str">
        <f t="shared" si="27"/>
        <v/>
      </c>
    </row>
    <row r="540" spans="1:7" s="191" customFormat="1" x14ac:dyDescent="0.25">
      <c r="A540" s="304" t="s">
        <v>2173</v>
      </c>
      <c r="B540" s="305"/>
      <c r="C540" s="276"/>
      <c r="D540" s="286"/>
      <c r="E540" s="228"/>
      <c r="F540" s="232" t="str">
        <f t="shared" si="26"/>
        <v/>
      </c>
      <c r="G540" s="232" t="str">
        <f t="shared" si="27"/>
        <v/>
      </c>
    </row>
    <row r="541" spans="1:7" s="191" customFormat="1" x14ac:dyDescent="0.25">
      <c r="A541" s="304" t="s">
        <v>2174</v>
      </c>
      <c r="B541" s="305"/>
      <c r="C541" s="276"/>
      <c r="D541" s="286"/>
      <c r="E541" s="228"/>
      <c r="F541" s="232" t="str">
        <f t="shared" si="26"/>
        <v/>
      </c>
      <c r="G541" s="232" t="str">
        <f t="shared" si="27"/>
        <v/>
      </c>
    </row>
    <row r="542" spans="1:7" s="191" customFormat="1" x14ac:dyDescent="0.25">
      <c r="A542" s="304" t="s">
        <v>2175</v>
      </c>
      <c r="B542" s="305"/>
      <c r="C542" s="276"/>
      <c r="D542" s="286"/>
      <c r="E542" s="228"/>
      <c r="F542" s="232" t="str">
        <f t="shared" si="26"/>
        <v/>
      </c>
      <c r="G542" s="232" t="str">
        <f t="shared" si="27"/>
        <v/>
      </c>
    </row>
    <row r="543" spans="1:7" s="191" customFormat="1" x14ac:dyDescent="0.25">
      <c r="A543" s="304" t="s">
        <v>2176</v>
      </c>
      <c r="B543" s="227" t="s">
        <v>1640</v>
      </c>
      <c r="C543" s="369">
        <f>C585-C526-C527-C528-C529-C530-C531-C532-C533-C534-C535-C536-C537-C538-C539</f>
        <v>176.56276317999982</v>
      </c>
      <c r="D543" s="369">
        <f>D585-D526-D527-D528-D529-D530-D531-D532-D533-D534-D535-D536-D537-D538-D539</f>
        <v>37</v>
      </c>
      <c r="E543" s="228"/>
      <c r="F543" s="232">
        <f t="shared" si="26"/>
        <v>4.5454241765606036E-2</v>
      </c>
      <c r="G543" s="232">
        <f t="shared" si="27"/>
        <v>5.7010785824345149E-2</v>
      </c>
    </row>
    <row r="544" spans="1:7" s="191" customFormat="1" x14ac:dyDescent="0.25">
      <c r="A544" s="304" t="s">
        <v>2177</v>
      </c>
      <c r="B544" s="227" t="s">
        <v>130</v>
      </c>
      <c r="C544" s="276">
        <f>SUM(C526:C543)</f>
        <v>3884.4067422900002</v>
      </c>
      <c r="D544" s="286">
        <f>SUM(D526:D543)</f>
        <v>649</v>
      </c>
      <c r="E544" s="228"/>
      <c r="F544" s="240">
        <f>SUM(F526:F543)</f>
        <v>0.99999999999999989</v>
      </c>
      <c r="G544" s="240">
        <f>SUM(G526:G543)</f>
        <v>1</v>
      </c>
    </row>
    <row r="545" spans="1:7" s="191" customFormat="1" x14ac:dyDescent="0.25">
      <c r="A545" s="304" t="s">
        <v>2178</v>
      </c>
      <c r="B545" s="227"/>
      <c r="C545" s="226"/>
      <c r="D545" s="226"/>
      <c r="E545" s="228"/>
      <c r="F545" s="228"/>
      <c r="G545" s="228"/>
    </row>
    <row r="546" spans="1:7" s="191" customFormat="1" x14ac:dyDescent="0.25">
      <c r="A546" s="304" t="s">
        <v>2179</v>
      </c>
      <c r="B546" s="227"/>
      <c r="C546" s="226"/>
      <c r="D546" s="226"/>
      <c r="E546" s="228"/>
      <c r="F546" s="228"/>
      <c r="G546" s="228"/>
    </row>
    <row r="547" spans="1:7" s="191" customFormat="1" x14ac:dyDescent="0.25">
      <c r="A547" s="304" t="s">
        <v>2180</v>
      </c>
      <c r="B547" s="227"/>
      <c r="C547" s="226"/>
      <c r="D547" s="226"/>
      <c r="E547" s="228"/>
      <c r="F547" s="228"/>
      <c r="G547" s="228"/>
    </row>
    <row r="548" spans="1:7" s="233" customFormat="1" x14ac:dyDescent="0.25">
      <c r="A548" s="168"/>
      <c r="B548" s="168" t="s">
        <v>2094</v>
      </c>
      <c r="C548" s="134" t="s">
        <v>98</v>
      </c>
      <c r="D548" s="134" t="s">
        <v>1248</v>
      </c>
      <c r="E548" s="134"/>
      <c r="F548" s="134" t="s">
        <v>472</v>
      </c>
      <c r="G548" s="134" t="s">
        <v>1557</v>
      </c>
    </row>
    <row r="549" spans="1:7" s="233" customFormat="1" x14ac:dyDescent="0.25">
      <c r="A549" s="304" t="s">
        <v>2181</v>
      </c>
      <c r="B549" s="305" t="s">
        <v>2407</v>
      </c>
      <c r="C549" s="276">
        <v>407.63090410999996</v>
      </c>
      <c r="D549" s="286">
        <v>14</v>
      </c>
      <c r="E549" s="246"/>
      <c r="F549" s="232">
        <f>IF($C$567=0,"",IF(C549="[for completion]","",IF(C549="","",C549/$C$567)))</f>
        <v>0.10494032452165053</v>
      </c>
      <c r="G549" s="232">
        <f>IF($D$567=0,"",IF(D549="[for completion]","",IF(D549="","",D549/$D$567)))</f>
        <v>2.1571648690292759E-2</v>
      </c>
    </row>
    <row r="550" spans="1:7" s="233" customFormat="1" x14ac:dyDescent="0.25">
      <c r="A550" s="304" t="s">
        <v>2182</v>
      </c>
      <c r="B550" s="305" t="s">
        <v>2408</v>
      </c>
      <c r="C550" s="276">
        <v>64.706055050000003</v>
      </c>
      <c r="D550" s="286">
        <v>2</v>
      </c>
      <c r="E550" s="246"/>
      <c r="F550" s="232">
        <f t="shared" ref="F550:F566" si="28">IF($C$567=0,"",IF(C550="[for completion]","",IF(C550="","",C550/$C$567)))</f>
        <v>1.6657898964476982E-2</v>
      </c>
      <c r="G550" s="232">
        <f t="shared" ref="G550:G566" si="29">IF($D$567=0,"",IF(D550="[for completion]","",IF(D550="","",D550/$D$567)))</f>
        <v>3.0816640986132513E-3</v>
      </c>
    </row>
    <row r="551" spans="1:7" s="233" customFormat="1" x14ac:dyDescent="0.25">
      <c r="A551" s="304" t="s">
        <v>2183</v>
      </c>
      <c r="B551" s="305" t="s">
        <v>2409</v>
      </c>
      <c r="C551" s="276">
        <v>128.76068029999999</v>
      </c>
      <c r="D551" s="286">
        <v>25</v>
      </c>
      <c r="E551" s="246"/>
      <c r="F551" s="232">
        <f t="shared" si="28"/>
        <v>3.3148094121598311E-2</v>
      </c>
      <c r="G551" s="232">
        <f t="shared" si="29"/>
        <v>3.8520801232665637E-2</v>
      </c>
    </row>
    <row r="552" spans="1:7" s="233" customFormat="1" x14ac:dyDescent="0.25">
      <c r="A552" s="304" t="s">
        <v>2184</v>
      </c>
      <c r="B552" s="305" t="s">
        <v>2410</v>
      </c>
      <c r="C552" s="276">
        <v>109.79601385999997</v>
      </c>
      <c r="D552" s="286">
        <v>30</v>
      </c>
      <c r="E552" s="246"/>
      <c r="F552" s="232">
        <f t="shared" si="28"/>
        <v>2.8265838555122887E-2</v>
      </c>
      <c r="G552" s="232">
        <f t="shared" si="29"/>
        <v>4.6224961479198766E-2</v>
      </c>
    </row>
    <row r="553" spans="1:7" s="233" customFormat="1" x14ac:dyDescent="0.25">
      <c r="A553" s="304" t="s">
        <v>2185</v>
      </c>
      <c r="B553" s="305" t="s">
        <v>2411</v>
      </c>
      <c r="C553" s="276">
        <v>30.421928189999999</v>
      </c>
      <c r="D553" s="286">
        <v>7</v>
      </c>
      <c r="E553" s="246"/>
      <c r="F553" s="232">
        <f t="shared" si="28"/>
        <v>7.8318081005248064E-3</v>
      </c>
      <c r="G553" s="232">
        <f t="shared" si="29"/>
        <v>1.078582434514638E-2</v>
      </c>
    </row>
    <row r="554" spans="1:7" s="233" customFormat="1" x14ac:dyDescent="0.25">
      <c r="A554" s="304" t="s">
        <v>2186</v>
      </c>
      <c r="B554" s="305" t="s">
        <v>2412</v>
      </c>
      <c r="C554" s="276">
        <v>7.0069056999999999</v>
      </c>
      <c r="D554" s="286">
        <v>5</v>
      </c>
      <c r="E554" s="246"/>
      <c r="F554" s="232">
        <f t="shared" si="28"/>
        <v>1.8038547878405679E-3</v>
      </c>
      <c r="G554" s="232">
        <f t="shared" si="29"/>
        <v>7.7041602465331279E-3</v>
      </c>
    </row>
    <row r="555" spans="1:7" s="233" customFormat="1" x14ac:dyDescent="0.25">
      <c r="A555" s="304" t="s">
        <v>2187</v>
      </c>
      <c r="B555" s="305" t="s">
        <v>2413</v>
      </c>
      <c r="C555" s="276">
        <v>0.71906691999999994</v>
      </c>
      <c r="D555" s="286">
        <v>3</v>
      </c>
      <c r="E555" s="246"/>
      <c r="F555" s="232">
        <f t="shared" si="28"/>
        <v>1.851162784194128E-4</v>
      </c>
      <c r="G555" s="232">
        <f t="shared" si="29"/>
        <v>4.6224961479198771E-3</v>
      </c>
    </row>
    <row r="556" spans="1:7" s="233" customFormat="1" x14ac:dyDescent="0.25">
      <c r="A556" s="304" t="s">
        <v>2188</v>
      </c>
      <c r="B556" s="305" t="s">
        <v>2414</v>
      </c>
      <c r="C556" s="276">
        <v>261.00746482000005</v>
      </c>
      <c r="D556" s="286">
        <v>14</v>
      </c>
      <c r="E556" s="246"/>
      <c r="F556" s="232">
        <f t="shared" si="28"/>
        <v>6.719364941327606E-2</v>
      </c>
      <c r="G556" s="232">
        <f t="shared" si="29"/>
        <v>2.1571648690292759E-2</v>
      </c>
    </row>
    <row r="557" spans="1:7" s="233" customFormat="1" x14ac:dyDescent="0.25">
      <c r="A557" s="304" t="s">
        <v>2189</v>
      </c>
      <c r="B557" s="305" t="s">
        <v>2415</v>
      </c>
      <c r="C557" s="276">
        <v>292.93690983999994</v>
      </c>
      <c r="D557" s="286">
        <v>24</v>
      </c>
      <c r="E557" s="246"/>
      <c r="F557" s="232">
        <f t="shared" si="28"/>
        <v>7.5413551997724856E-2</v>
      </c>
      <c r="G557" s="232">
        <f t="shared" si="29"/>
        <v>3.6979969183359017E-2</v>
      </c>
    </row>
    <row r="558" spans="1:7" s="233" customFormat="1" x14ac:dyDescent="0.25">
      <c r="A558" s="304" t="s">
        <v>2190</v>
      </c>
      <c r="B558" s="305" t="s">
        <v>2416</v>
      </c>
      <c r="C558" s="276">
        <v>1301.5043268900001</v>
      </c>
      <c r="D558" s="286">
        <v>160</v>
      </c>
      <c r="E558" s="246"/>
      <c r="F558" s="232">
        <f t="shared" si="28"/>
        <v>0.33505871378513663</v>
      </c>
      <c r="G558" s="232">
        <f t="shared" si="29"/>
        <v>0.24653312788906009</v>
      </c>
    </row>
    <row r="559" spans="1:7" s="233" customFormat="1" x14ac:dyDescent="0.25">
      <c r="A559" s="304" t="s">
        <v>2191</v>
      </c>
      <c r="B559" s="305" t="s">
        <v>2417</v>
      </c>
      <c r="C559" s="276">
        <v>893.23618930999999</v>
      </c>
      <c r="D559" s="286">
        <v>170</v>
      </c>
      <c r="E559" s="246"/>
      <c r="F559" s="232">
        <f t="shared" si="28"/>
        <v>0.22995434015321589</v>
      </c>
      <c r="G559" s="232">
        <f t="shared" si="29"/>
        <v>0.26194144838212635</v>
      </c>
    </row>
    <row r="560" spans="1:7" s="233" customFormat="1" x14ac:dyDescent="0.25">
      <c r="A560" s="304" t="s">
        <v>2192</v>
      </c>
      <c r="B560" s="305" t="s">
        <v>2418</v>
      </c>
      <c r="C560" s="276">
        <v>185.83841702999996</v>
      </c>
      <c r="D560" s="286">
        <v>90</v>
      </c>
      <c r="E560" s="246"/>
      <c r="F560" s="232">
        <f t="shared" si="28"/>
        <v>4.7842162100779746E-2</v>
      </c>
      <c r="G560" s="232">
        <f t="shared" si="29"/>
        <v>0.13867488443759629</v>
      </c>
    </row>
    <row r="561" spans="1:7" s="233" customFormat="1" x14ac:dyDescent="0.25">
      <c r="A561" s="304" t="s">
        <v>2193</v>
      </c>
      <c r="B561" s="305" t="s">
        <v>2419</v>
      </c>
      <c r="C561" s="276">
        <v>24.279117090000007</v>
      </c>
      <c r="D561" s="286">
        <v>68</v>
      </c>
      <c r="E561" s="246"/>
      <c r="F561" s="232">
        <f t="shared" si="28"/>
        <v>6.2504054546271785E-3</v>
      </c>
      <c r="G561" s="232">
        <f t="shared" si="29"/>
        <v>0.10477657935285054</v>
      </c>
    </row>
    <row r="562" spans="1:7" s="233" customFormat="1" x14ac:dyDescent="0.25">
      <c r="A562" s="304" t="s">
        <v>2194</v>
      </c>
      <c r="B562" s="305" t="s">
        <v>2420</v>
      </c>
      <c r="C562" s="276"/>
      <c r="D562" s="286"/>
      <c r="E562" s="246"/>
      <c r="F562" s="232" t="str">
        <f t="shared" si="28"/>
        <v/>
      </c>
      <c r="G562" s="232" t="str">
        <f t="shared" si="29"/>
        <v/>
      </c>
    </row>
    <row r="563" spans="1:7" s="233" customFormat="1" x14ac:dyDescent="0.25">
      <c r="A563" s="304" t="s">
        <v>2195</v>
      </c>
      <c r="B563" s="305"/>
      <c r="C563" s="276"/>
      <c r="D563" s="286"/>
      <c r="E563" s="246"/>
      <c r="F563" s="232" t="str">
        <f t="shared" si="28"/>
        <v/>
      </c>
      <c r="G563" s="232" t="str">
        <f t="shared" si="29"/>
        <v/>
      </c>
    </row>
    <row r="564" spans="1:7" s="233" customFormat="1" x14ac:dyDescent="0.25">
      <c r="A564" s="304" t="s">
        <v>2196</v>
      </c>
      <c r="B564" s="305"/>
      <c r="C564" s="276"/>
      <c r="D564" s="286"/>
      <c r="E564" s="246"/>
      <c r="F564" s="232" t="str">
        <f t="shared" si="28"/>
        <v/>
      </c>
      <c r="G564" s="232" t="str">
        <f t="shared" si="29"/>
        <v/>
      </c>
    </row>
    <row r="565" spans="1:7" s="233" customFormat="1" x14ac:dyDescent="0.25">
      <c r="A565" s="304" t="s">
        <v>2197</v>
      </c>
      <c r="B565" s="305"/>
      <c r="C565" s="276"/>
      <c r="D565" s="286"/>
      <c r="E565" s="246"/>
      <c r="F565" s="232" t="str">
        <f t="shared" si="28"/>
        <v/>
      </c>
      <c r="G565" s="232" t="str">
        <f t="shared" si="29"/>
        <v/>
      </c>
    </row>
    <row r="566" spans="1:7" s="233" customFormat="1" x14ac:dyDescent="0.25">
      <c r="A566" s="304" t="s">
        <v>2198</v>
      </c>
      <c r="B566" s="245" t="s">
        <v>1640</v>
      </c>
      <c r="C566" s="369">
        <f>C585-C549-C550-C551-C552-C553-C554-C555-C556-C557-C558-C559-C560-C561-C562</f>
        <v>176.56276317999982</v>
      </c>
      <c r="D566" s="369">
        <f>D585-D549-D550-D551-D552-D553-D554-D555-D556-D557-D558-D559-D560-D561-D562</f>
        <v>37</v>
      </c>
      <c r="E566" s="246"/>
      <c r="F566" s="232">
        <f t="shared" si="28"/>
        <v>4.5454241765606036E-2</v>
      </c>
      <c r="G566" s="232">
        <f t="shared" si="29"/>
        <v>5.7010785824345149E-2</v>
      </c>
    </row>
    <row r="567" spans="1:7" s="233" customFormat="1" x14ac:dyDescent="0.25">
      <c r="A567" s="304" t="s">
        <v>2199</v>
      </c>
      <c r="B567" s="245" t="s">
        <v>130</v>
      </c>
      <c r="C567" s="276">
        <f>SUM(C549:C566)</f>
        <v>3884.4067422900002</v>
      </c>
      <c r="D567" s="286">
        <f>SUM(D549:D566)</f>
        <v>649</v>
      </c>
      <c r="E567" s="246"/>
      <c r="F567" s="240">
        <f>SUM(F549:F566)</f>
        <v>0.99999999999999989</v>
      </c>
      <c r="G567" s="240">
        <f>SUM(G549:G566)</f>
        <v>1</v>
      </c>
    </row>
    <row r="568" spans="1:7" s="233" customFormat="1" x14ac:dyDescent="0.25">
      <c r="A568" s="304" t="s">
        <v>2200</v>
      </c>
      <c r="B568" s="245"/>
      <c r="C568" s="243"/>
      <c r="D568" s="243"/>
      <c r="E568" s="246"/>
      <c r="F568" s="246"/>
      <c r="G568" s="246"/>
    </row>
    <row r="569" spans="1:7" s="233" customFormat="1" x14ac:dyDescent="0.25">
      <c r="A569" s="304" t="s">
        <v>2201</v>
      </c>
      <c r="B569" s="245"/>
      <c r="C569" s="243"/>
      <c r="D569" s="243"/>
      <c r="E569" s="246"/>
      <c r="F569" s="246"/>
      <c r="G569" s="246"/>
    </row>
    <row r="570" spans="1:7" s="233" customFormat="1" x14ac:dyDescent="0.25">
      <c r="A570" s="304" t="s">
        <v>2202</v>
      </c>
      <c r="B570" s="245"/>
      <c r="C570" s="243"/>
      <c r="D570" s="243"/>
      <c r="E570" s="246"/>
      <c r="F570" s="246"/>
      <c r="G570" s="246"/>
    </row>
    <row r="571" spans="1:7" s="191" customFormat="1" x14ac:dyDescent="0.25">
      <c r="A571" s="168"/>
      <c r="B571" s="168" t="s">
        <v>2095</v>
      </c>
      <c r="C571" s="134" t="s">
        <v>98</v>
      </c>
      <c r="D571" s="134" t="s">
        <v>1248</v>
      </c>
      <c r="E571" s="134"/>
      <c r="F571" s="134" t="s">
        <v>472</v>
      </c>
      <c r="G571" s="134" t="s">
        <v>1557</v>
      </c>
    </row>
    <row r="572" spans="1:7" s="191" customFormat="1" x14ac:dyDescent="0.25">
      <c r="A572" s="304" t="s">
        <v>2203</v>
      </c>
      <c r="B572" s="319" t="s">
        <v>1239</v>
      </c>
      <c r="C572" s="276">
        <v>624.34689118000028</v>
      </c>
      <c r="D572" s="286">
        <v>194</v>
      </c>
      <c r="E572" s="228"/>
      <c r="F572" s="232">
        <f>IF($C$585=0,"",IF(C572="[for completion]","",IF(C572="","",C572/$C$585)))</f>
        <v>0.16073159496472425</v>
      </c>
      <c r="G572" s="232">
        <f>IF($D$585=0,"",IF(D572="[for completion]","",IF(D572="","",D572/$D$585)))</f>
        <v>0.29892141756548535</v>
      </c>
    </row>
    <row r="573" spans="1:7" s="191" customFormat="1" x14ac:dyDescent="0.25">
      <c r="A573" s="304" t="s">
        <v>2204</v>
      </c>
      <c r="B573" s="319" t="s">
        <v>1240</v>
      </c>
      <c r="C573" s="276">
        <v>379.3267409</v>
      </c>
      <c r="D573" s="286">
        <v>73</v>
      </c>
      <c r="E573" s="228"/>
      <c r="F573" s="232">
        <f>IF($C$585=0,"",IF(C573="[for completion]","",IF(C573="","",C573/$C$585)))</f>
        <v>9.7653712926152797E-2</v>
      </c>
      <c r="G573" s="232">
        <f>IF($D$585=0,"",IF(D573="[for completion]","",IF(D573="","",D573/$D$585)))</f>
        <v>0.11248073959938366</v>
      </c>
    </row>
    <row r="574" spans="1:7" s="191" customFormat="1" x14ac:dyDescent="0.25">
      <c r="A574" s="304" t="s">
        <v>2205</v>
      </c>
      <c r="B574" s="319" t="s">
        <v>1921</v>
      </c>
      <c r="C574" s="276">
        <v>466.99635113999994</v>
      </c>
      <c r="D574" s="286">
        <v>60</v>
      </c>
      <c r="E574" s="228"/>
      <c r="F574" s="232">
        <f>IF($C$585=0,"",IF(C574="[for completion]","",IF(C574="","",C574/$C$585)))</f>
        <v>0.12022333965590033</v>
      </c>
      <c r="G574" s="232">
        <f>IF($D$585=0,"",IF(D574="[for completion]","",IF(D574="","",D574/$D$585)))</f>
        <v>9.2449922958397532E-2</v>
      </c>
    </row>
    <row r="575" spans="1:7" s="191" customFormat="1" x14ac:dyDescent="0.25">
      <c r="A575" s="304" t="s">
        <v>2206</v>
      </c>
      <c r="B575" s="319" t="s">
        <v>1241</v>
      </c>
      <c r="C575" s="276">
        <v>550.43039676000001</v>
      </c>
      <c r="D575" s="286">
        <v>61</v>
      </c>
      <c r="E575" s="228"/>
      <c r="F575" s="232">
        <f>IF($C$585=0,"",IF(C575="[for completion]","",IF(C575="","",C575/$C$585)))</f>
        <v>0.14170256445273832</v>
      </c>
      <c r="G575" s="232">
        <f>IF($D$585=0,"",IF(D575="[for completion]","",IF(D575="","",D575/$D$585)))</f>
        <v>9.3990755007704166E-2</v>
      </c>
    </row>
    <row r="576" spans="1:7" s="191" customFormat="1" x14ac:dyDescent="0.25">
      <c r="A576" s="304" t="s">
        <v>2207</v>
      </c>
      <c r="B576" s="319" t="s">
        <v>1242</v>
      </c>
      <c r="C576" s="276">
        <v>367.04830811999989</v>
      </c>
      <c r="D576" s="286">
        <v>77</v>
      </c>
      <c r="E576" s="228"/>
      <c r="F576" s="232">
        <f>IF($C$585=0,"",IF(C576="[for completion]","",IF(C576="","",C576/$C$585)))</f>
        <v>9.449275847554818E-2</v>
      </c>
      <c r="G576" s="232">
        <f>IF($D$585=0,"",IF(D576="[for completion]","",IF(D576="","",D576/$D$585)))</f>
        <v>0.11864406779661017</v>
      </c>
    </row>
    <row r="577" spans="1:7" s="191" customFormat="1" x14ac:dyDescent="0.25">
      <c r="A577" s="304" t="s">
        <v>2208</v>
      </c>
      <c r="B577" s="319" t="s">
        <v>1243</v>
      </c>
      <c r="C577" s="276">
        <v>257.81664042000006</v>
      </c>
      <c r="D577" s="286">
        <v>52</v>
      </c>
      <c r="E577" s="228"/>
      <c r="F577" s="334">
        <f t="shared" ref="F577:F584" si="30">IF($C$585=0,"",IF(C577="[for completion]","",IF(C577="","",C577/$C$585)))</f>
        <v>6.6372204952977631E-2</v>
      </c>
      <c r="G577" s="334">
        <f t="shared" ref="G577:G584" si="31">IF($D$585=0,"",IF(D577="[for completion]","",IF(D577="","",D577/$D$585)))</f>
        <v>8.0123266563944529E-2</v>
      </c>
    </row>
    <row r="578" spans="1:7" s="191" customFormat="1" x14ac:dyDescent="0.25">
      <c r="A578" s="304" t="s">
        <v>2209</v>
      </c>
      <c r="B578" s="319" t="s">
        <v>1244</v>
      </c>
      <c r="C578" s="276">
        <v>154.97897376999998</v>
      </c>
      <c r="D578" s="286">
        <v>45</v>
      </c>
      <c r="E578" s="228"/>
      <c r="F578" s="334">
        <f t="shared" si="30"/>
        <v>3.9897720308927846E-2</v>
      </c>
      <c r="G578" s="334">
        <f t="shared" si="31"/>
        <v>6.9337442218798145E-2</v>
      </c>
    </row>
    <row r="579" spans="1:7" s="191" customFormat="1" x14ac:dyDescent="0.25">
      <c r="A579" s="304" t="s">
        <v>2210</v>
      </c>
      <c r="B579" s="319" t="s">
        <v>1245</v>
      </c>
      <c r="C579" s="276">
        <v>139.44430903000006</v>
      </c>
      <c r="D579" s="286">
        <v>35</v>
      </c>
      <c r="E579" s="228"/>
      <c r="F579" s="334">
        <f t="shared" si="30"/>
        <v>3.5898482903927963E-2</v>
      </c>
      <c r="G579" s="334">
        <f t="shared" si="31"/>
        <v>5.3929121725731895E-2</v>
      </c>
    </row>
    <row r="580" spans="1:7" s="329" customFormat="1" x14ac:dyDescent="0.25">
      <c r="A580" s="335" t="s">
        <v>2211</v>
      </c>
      <c r="B580" s="336" t="s">
        <v>2295</v>
      </c>
      <c r="C580" s="220">
        <v>184.50138073000002</v>
      </c>
      <c r="D580" s="335">
        <v>24</v>
      </c>
      <c r="E580" s="345"/>
      <c r="F580" s="323">
        <f t="shared" si="30"/>
        <v>4.7497956051129116E-2</v>
      </c>
      <c r="G580" s="323">
        <f t="shared" si="31"/>
        <v>3.6979969183359017E-2</v>
      </c>
    </row>
    <row r="581" spans="1:7" s="329" customFormat="1" x14ac:dyDescent="0.25">
      <c r="A581" s="335" t="s">
        <v>2212</v>
      </c>
      <c r="B581" s="335" t="s">
        <v>2298</v>
      </c>
      <c r="C581" s="220">
        <v>573.13065833999985</v>
      </c>
      <c r="D581" s="335">
        <v>18</v>
      </c>
      <c r="E581" s="91"/>
      <c r="F581" s="323">
        <f t="shared" si="30"/>
        <v>0.14754651002436434</v>
      </c>
      <c r="G581" s="323">
        <f t="shared" si="31"/>
        <v>2.7734976887519261E-2</v>
      </c>
    </row>
    <row r="582" spans="1:7" s="329" customFormat="1" x14ac:dyDescent="0.25">
      <c r="A582" s="335" t="s">
        <v>2213</v>
      </c>
      <c r="B582" s="335" t="s">
        <v>2296</v>
      </c>
      <c r="C582" s="220">
        <v>47.167831490000005</v>
      </c>
      <c r="D582" s="335">
        <v>5</v>
      </c>
      <c r="E582" s="91"/>
      <c r="F582" s="323">
        <f t="shared" si="30"/>
        <v>1.2142866239129439E-2</v>
      </c>
      <c r="G582" s="323">
        <f t="shared" si="31"/>
        <v>7.7041602465331279E-3</v>
      </c>
    </row>
    <row r="583" spans="1:7" s="329" customFormat="1" x14ac:dyDescent="0.25">
      <c r="A583" s="335" t="s">
        <v>2307</v>
      </c>
      <c r="B583" s="336" t="s">
        <v>2297</v>
      </c>
      <c r="C583" s="220">
        <v>8.8213336499999997</v>
      </c>
      <c r="D583" s="335">
        <v>1</v>
      </c>
      <c r="E583" s="345"/>
      <c r="F583" s="323">
        <f t="shared" si="30"/>
        <v>2.2709603384118062E-3</v>
      </c>
      <c r="G583" s="323">
        <f t="shared" si="31"/>
        <v>1.5408320493066256E-3</v>
      </c>
    </row>
    <row r="584" spans="1:7" s="329" customFormat="1" x14ac:dyDescent="0.25">
      <c r="A584" s="335" t="s">
        <v>2308</v>
      </c>
      <c r="B584" s="335" t="s">
        <v>1640</v>
      </c>
      <c r="C584" s="349">
        <v>130.39692676000001</v>
      </c>
      <c r="D584" s="350">
        <v>4</v>
      </c>
      <c r="E584" s="345"/>
      <c r="F584" s="323">
        <f t="shared" si="30"/>
        <v>3.3569328706068061E-2</v>
      </c>
      <c r="G584" s="323">
        <f t="shared" si="31"/>
        <v>6.1633281972265025E-3</v>
      </c>
    </row>
    <row r="585" spans="1:7" s="329" customFormat="1" x14ac:dyDescent="0.25">
      <c r="A585" s="335" t="s">
        <v>2309</v>
      </c>
      <c r="B585" s="336" t="s">
        <v>130</v>
      </c>
      <c r="C585" s="349">
        <f>SUM(C572:C584)</f>
        <v>3884.4067422899998</v>
      </c>
      <c r="D585" s="350">
        <f>SUM(D572:D584)</f>
        <v>649</v>
      </c>
      <c r="E585" s="345"/>
      <c r="F585" s="332">
        <f>SUM(F572:F584)</f>
        <v>1</v>
      </c>
      <c r="G585" s="332">
        <f>SUM(G572:G584)</f>
        <v>1</v>
      </c>
    </row>
    <row r="586" spans="1:7" s="329" customFormat="1" x14ac:dyDescent="0.25">
      <c r="A586" s="335" t="s">
        <v>2214</v>
      </c>
      <c r="B586" s="336"/>
      <c r="C586" s="349"/>
      <c r="D586" s="350"/>
      <c r="E586" s="345"/>
      <c r="F586" s="323"/>
      <c r="G586" s="323"/>
    </row>
    <row r="587" spans="1:7" s="329" customFormat="1" x14ac:dyDescent="0.25">
      <c r="A587" s="335" t="s">
        <v>2310</v>
      </c>
      <c r="B587" s="336"/>
      <c r="C587" s="349"/>
      <c r="D587" s="350"/>
      <c r="E587" s="345"/>
      <c r="F587" s="323"/>
      <c r="G587" s="323"/>
    </row>
    <row r="588" spans="1:7" s="329" customFormat="1" x14ac:dyDescent="0.25">
      <c r="A588" s="335" t="s">
        <v>2311</v>
      </c>
      <c r="B588" s="336"/>
      <c r="C588" s="349"/>
      <c r="D588" s="350"/>
      <c r="E588" s="345"/>
      <c r="F588" s="323"/>
      <c r="G588" s="323"/>
    </row>
    <row r="589" spans="1:7" s="329" customFormat="1" x14ac:dyDescent="0.25">
      <c r="A589" s="335" t="s">
        <v>2312</v>
      </c>
      <c r="B589" s="336"/>
      <c r="C589" s="349"/>
      <c r="D589" s="350"/>
      <c r="E589" s="345"/>
      <c r="F589" s="323"/>
      <c r="G589" s="323"/>
    </row>
    <row r="590" spans="1:7" s="329" customFormat="1" x14ac:dyDescent="0.25">
      <c r="A590" s="335" t="s">
        <v>2313</v>
      </c>
      <c r="B590" s="336"/>
      <c r="C590" s="349"/>
      <c r="D590" s="350"/>
      <c r="E590" s="345"/>
      <c r="F590" s="323"/>
      <c r="G590" s="323"/>
    </row>
    <row r="591" spans="1:7" s="191" customFormat="1" x14ac:dyDescent="0.25">
      <c r="A591" s="335" t="s">
        <v>2314</v>
      </c>
      <c r="B591" s="336"/>
      <c r="C591" s="349"/>
      <c r="D591" s="350"/>
      <c r="E591" s="345"/>
      <c r="F591" s="323" t="str">
        <f>IF($C$585=0,"",IF(C591="[for completion]","",IF(C591="","",C591/$C$585)))</f>
        <v/>
      </c>
      <c r="G591" s="323" t="str">
        <f>IF($D$585=0,"",IF(D591="[for completion]","",IF(D591="","",D591/$D$585)))</f>
        <v/>
      </c>
    </row>
    <row r="592" spans="1:7" s="191" customFormat="1" x14ac:dyDescent="0.25">
      <c r="A592" s="335" t="s">
        <v>2315</v>
      </c>
      <c r="B592" s="91"/>
      <c r="C592" s="91"/>
      <c r="D592" s="91"/>
      <c r="E592" s="91"/>
      <c r="F592" s="91"/>
      <c r="G592" s="91"/>
    </row>
    <row r="593" spans="1:7" s="233" customFormat="1" x14ac:dyDescent="0.25">
      <c r="A593" s="335" t="s">
        <v>2316</v>
      </c>
      <c r="B593" s="91"/>
      <c r="C593" s="91"/>
      <c r="D593" s="91"/>
      <c r="E593" s="91"/>
      <c r="F593" s="91"/>
      <c r="G593" s="91"/>
    </row>
    <row r="594" spans="1:7" x14ac:dyDescent="0.25">
      <c r="A594" s="335" t="s">
        <v>2317</v>
      </c>
      <c r="B594" s="239"/>
      <c r="C594" s="239"/>
      <c r="D594" s="239"/>
      <c r="E594" s="239"/>
      <c r="F594" s="239"/>
      <c r="G594" s="237"/>
    </row>
    <row r="595" spans="1:7" s="331" customFormat="1" x14ac:dyDescent="0.25">
      <c r="A595" s="335" t="s">
        <v>2323</v>
      </c>
      <c r="B595" s="239"/>
      <c r="C595" s="239"/>
      <c r="D595" s="239"/>
      <c r="E595" s="239"/>
      <c r="F595" s="239"/>
      <c r="G595" s="237"/>
    </row>
    <row r="596" spans="1:7" x14ac:dyDescent="0.25">
      <c r="A596" s="168"/>
      <c r="B596" s="168" t="s">
        <v>2096</v>
      </c>
      <c r="C596" s="134" t="s">
        <v>98</v>
      </c>
      <c r="D596" s="134" t="s">
        <v>1246</v>
      </c>
      <c r="E596" s="134"/>
      <c r="F596" s="134" t="s">
        <v>471</v>
      </c>
      <c r="G596" s="134" t="s">
        <v>1557</v>
      </c>
    </row>
    <row r="597" spans="1:7" x14ac:dyDescent="0.25">
      <c r="A597" s="304" t="s">
        <v>2215</v>
      </c>
      <c r="B597" s="245" t="s">
        <v>1822</v>
      </c>
      <c r="C597" s="276">
        <v>55.989165140000004</v>
      </c>
      <c r="D597" s="286">
        <v>6</v>
      </c>
      <c r="E597" s="246"/>
      <c r="F597" s="232">
        <f>IF($C$601=0,"",IF(C597="[for completion]","",IF(C597="","",C597/$C$601)))</f>
        <v>1.4413826577541229E-2</v>
      </c>
      <c r="G597" s="232">
        <f>IF($D$601=0,"",IF(D597="[for completion]","",IF(D597="","",D597/$D$601)))</f>
        <v>9.2449922958397542E-3</v>
      </c>
    </row>
    <row r="598" spans="1:7" x14ac:dyDescent="0.25">
      <c r="A598" s="304" t="s">
        <v>2216</v>
      </c>
      <c r="B598" s="241" t="s">
        <v>1823</v>
      </c>
      <c r="C598" s="276">
        <v>3828.417577150004</v>
      </c>
      <c r="D598" s="286">
        <v>643</v>
      </c>
      <c r="E598" s="246"/>
      <c r="F598" s="232">
        <f>IF($C$601=0,"",IF(C598="[for completion]","",IF(C598="","",C598/$C$601)))</f>
        <v>0.9855861734224588</v>
      </c>
      <c r="G598" s="232">
        <f>IF($D$601=0,"",IF(D598="[for completion]","",IF(D598="","",D598/$D$601)))</f>
        <v>0.99075500770416025</v>
      </c>
    </row>
    <row r="599" spans="1:7" x14ac:dyDescent="0.25">
      <c r="A599" s="304" t="s">
        <v>2217</v>
      </c>
      <c r="B599" s="245" t="s">
        <v>1247</v>
      </c>
      <c r="C599" s="276"/>
      <c r="D599" s="286"/>
      <c r="E599" s="246"/>
      <c r="F599" s="232" t="str">
        <f>IF($C$601=0,"",IF(C599="[for completion]","",IF(C599="","",C599/$C$601)))</f>
        <v/>
      </c>
      <c r="G599" s="232" t="str">
        <f>IF($D$601=0,"",IF(D599="[for completion]","",IF(D599="","",D599/$D$601)))</f>
        <v/>
      </c>
    </row>
    <row r="600" spans="1:7" x14ac:dyDescent="0.25">
      <c r="A600" s="304" t="s">
        <v>2218</v>
      </c>
      <c r="B600" s="243" t="s">
        <v>1640</v>
      </c>
      <c r="C600" s="276"/>
      <c r="D600" s="286"/>
      <c r="E600" s="246"/>
      <c r="F600" s="232" t="str">
        <f>IF($C$601=0,"",IF(C600="[for completion]","",IF(C600="","",C600/$C$601)))</f>
        <v/>
      </c>
      <c r="G600" s="232" t="str">
        <f>IF($D$601=0,"",IF(D600="[for completion]","",IF(D600="","",D600/$D$601)))</f>
        <v/>
      </c>
    </row>
    <row r="601" spans="1:7" x14ac:dyDescent="0.25">
      <c r="A601" s="304" t="s">
        <v>2219</v>
      </c>
      <c r="B601" s="245" t="s">
        <v>130</v>
      </c>
      <c r="C601" s="276">
        <f>SUM(C597:C600)</f>
        <v>3884.4067422900039</v>
      </c>
      <c r="D601" s="286">
        <f>SUM(D597:D600)</f>
        <v>649</v>
      </c>
      <c r="E601" s="246"/>
      <c r="F601" s="240">
        <f>SUM(F597:F600)</f>
        <v>1</v>
      </c>
      <c r="G601" s="240">
        <f>SUM(G597:G600)</f>
        <v>1</v>
      </c>
    </row>
    <row r="602" spans="1:7" x14ac:dyDescent="0.25">
      <c r="A602" s="243"/>
      <c r="B602" s="243"/>
      <c r="C602" s="243"/>
      <c r="D602" s="243"/>
      <c r="E602" s="243"/>
      <c r="F602" s="243"/>
      <c r="G602" s="242"/>
    </row>
    <row r="603" spans="1:7" x14ac:dyDescent="0.25">
      <c r="A603" s="168"/>
      <c r="B603" s="168" t="s">
        <v>2287</v>
      </c>
      <c r="C603" s="168" t="s">
        <v>2283</v>
      </c>
      <c r="D603" s="168" t="s">
        <v>2288</v>
      </c>
      <c r="E603" s="168"/>
      <c r="F603" s="168" t="s">
        <v>2285</v>
      </c>
      <c r="G603" s="168"/>
    </row>
    <row r="604" spans="1:7" x14ac:dyDescent="0.25">
      <c r="A604" s="335" t="s">
        <v>2222</v>
      </c>
      <c r="B604" s="356" t="s">
        <v>761</v>
      </c>
      <c r="C604" s="351"/>
      <c r="D604" s="352">
        <v>0</v>
      </c>
      <c r="E604" s="353"/>
      <c r="F604" s="352"/>
      <c r="G604" s="323" t="str">
        <f>IF($D$622=0,"",IF(D604="[for completion]","",IF(D604="","",D604/$D$622)))</f>
        <v/>
      </c>
    </row>
    <row r="605" spans="1:7" x14ac:dyDescent="0.25">
      <c r="A605" s="335" t="s">
        <v>2223</v>
      </c>
      <c r="B605" s="356" t="s">
        <v>762</v>
      </c>
      <c r="C605" s="351"/>
      <c r="D605" s="352">
        <v>48.316280949775454</v>
      </c>
      <c r="E605" s="353"/>
      <c r="F605" s="352"/>
      <c r="G605" s="323" t="str">
        <f t="shared" ref="G605:G622" si="32">IF($D$622=0,"",IF(D605="[for completion]","",IF(D605="","",D605/$D$622)))</f>
        <v/>
      </c>
    </row>
    <row r="606" spans="1:7" x14ac:dyDescent="0.25">
      <c r="A606" s="335" t="s">
        <v>2224</v>
      </c>
      <c r="B606" s="356" t="s">
        <v>763</v>
      </c>
      <c r="C606" s="351"/>
      <c r="D606" s="352">
        <v>0.51587983977044127</v>
      </c>
      <c r="E606" s="353"/>
      <c r="F606" s="352"/>
      <c r="G606" s="323" t="str">
        <f t="shared" si="32"/>
        <v/>
      </c>
    </row>
    <row r="607" spans="1:7" x14ac:dyDescent="0.25">
      <c r="A607" s="335" t="s">
        <v>2225</v>
      </c>
      <c r="B607" s="356" t="s">
        <v>764</v>
      </c>
      <c r="C607" s="351"/>
      <c r="D607" s="352"/>
      <c r="E607" s="353"/>
      <c r="F607" s="352"/>
      <c r="G607" s="323" t="str">
        <f t="shared" si="32"/>
        <v/>
      </c>
    </row>
    <row r="608" spans="1:7" x14ac:dyDescent="0.25">
      <c r="A608" s="335" t="s">
        <v>2226</v>
      </c>
      <c r="B608" s="356" t="s">
        <v>765</v>
      </c>
      <c r="C608" s="351"/>
      <c r="D608" s="352">
        <v>6.8334583783031428</v>
      </c>
      <c r="E608" s="353"/>
      <c r="F608" s="352"/>
      <c r="G608" s="323" t="str">
        <f t="shared" si="32"/>
        <v/>
      </c>
    </row>
    <row r="609" spans="1:7" x14ac:dyDescent="0.25">
      <c r="A609" s="335" t="s">
        <v>2227</v>
      </c>
      <c r="B609" s="356" t="s">
        <v>766</v>
      </c>
      <c r="C609" s="351"/>
      <c r="D609" s="352">
        <v>232.25907979065548</v>
      </c>
      <c r="E609" s="353"/>
      <c r="F609" s="352"/>
      <c r="G609" s="323" t="str">
        <f t="shared" si="32"/>
        <v/>
      </c>
    </row>
    <row r="610" spans="1:7" x14ac:dyDescent="0.25">
      <c r="A610" s="335" t="s">
        <v>2228</v>
      </c>
      <c r="B610" s="356" t="s">
        <v>767</v>
      </c>
      <c r="C610" s="351"/>
      <c r="D610" s="352"/>
      <c r="E610" s="353"/>
      <c r="F610" s="352"/>
      <c r="G610" s="323" t="str">
        <f t="shared" si="32"/>
        <v/>
      </c>
    </row>
    <row r="611" spans="1:7" x14ac:dyDescent="0.25">
      <c r="A611" s="335" t="s">
        <v>2229</v>
      </c>
      <c r="B611" s="356" t="s">
        <v>1815</v>
      </c>
      <c r="C611" s="351"/>
      <c r="D611" s="352"/>
      <c r="E611" s="353"/>
      <c r="F611" s="352"/>
      <c r="G611" s="323" t="str">
        <f t="shared" si="32"/>
        <v/>
      </c>
    </row>
    <row r="612" spans="1:7" x14ac:dyDescent="0.25">
      <c r="A612" s="335" t="s">
        <v>2230</v>
      </c>
      <c r="B612" s="356" t="s">
        <v>1816</v>
      </c>
      <c r="C612" s="351"/>
      <c r="D612" s="352"/>
      <c r="E612" s="353"/>
      <c r="F612" s="352"/>
      <c r="G612" s="323" t="str">
        <f t="shared" si="32"/>
        <v/>
      </c>
    </row>
    <row r="613" spans="1:7" x14ac:dyDescent="0.25">
      <c r="A613" s="335" t="s">
        <v>2231</v>
      </c>
      <c r="B613" s="356" t="s">
        <v>1817</v>
      </c>
      <c r="C613" s="351"/>
      <c r="D613" s="352"/>
      <c r="E613" s="353"/>
      <c r="F613" s="352"/>
      <c r="G613" s="323" t="str">
        <f t="shared" si="32"/>
        <v/>
      </c>
    </row>
    <row r="614" spans="1:7" x14ac:dyDescent="0.25">
      <c r="A614" s="335" t="s">
        <v>2232</v>
      </c>
      <c r="B614" s="356" t="s">
        <v>768</v>
      </c>
      <c r="C614" s="351"/>
      <c r="D614" s="352"/>
      <c r="E614" s="353"/>
      <c r="F614" s="352"/>
      <c r="G614" s="323" t="str">
        <f t="shared" si="32"/>
        <v/>
      </c>
    </row>
    <row r="615" spans="1:7" x14ac:dyDescent="0.25">
      <c r="A615" s="335" t="s">
        <v>2233</v>
      </c>
      <c r="B615" s="356" t="s">
        <v>769</v>
      </c>
      <c r="C615" s="351"/>
      <c r="D615" s="352"/>
      <c r="E615" s="353"/>
      <c r="F615" s="352"/>
      <c r="G615" s="323" t="str">
        <f t="shared" si="32"/>
        <v/>
      </c>
    </row>
    <row r="616" spans="1:7" x14ac:dyDescent="0.25">
      <c r="A616" s="335" t="s">
        <v>2234</v>
      </c>
      <c r="B616" s="356" t="s">
        <v>128</v>
      </c>
      <c r="C616" s="351"/>
      <c r="D616" s="352">
        <v>5739.3593750711216</v>
      </c>
      <c r="E616" s="353"/>
      <c r="F616" s="352"/>
      <c r="G616" s="323" t="str">
        <f t="shared" si="32"/>
        <v/>
      </c>
    </row>
    <row r="617" spans="1:7" x14ac:dyDescent="0.25">
      <c r="A617" s="335" t="s">
        <v>2235</v>
      </c>
      <c r="B617" s="356" t="s">
        <v>1640</v>
      </c>
      <c r="C617" s="351"/>
      <c r="D617" s="352"/>
      <c r="E617" s="353"/>
      <c r="F617" s="352"/>
      <c r="G617" s="323" t="str">
        <f t="shared" si="32"/>
        <v/>
      </c>
    </row>
    <row r="618" spans="1:7" x14ac:dyDescent="0.25">
      <c r="A618" s="335" t="s">
        <v>2236</v>
      </c>
      <c r="B618" s="356" t="s">
        <v>130</v>
      </c>
      <c r="C618" s="349">
        <f>SUM(C604:C617)</f>
        <v>0</v>
      </c>
      <c r="D618" s="335">
        <f>SUM(D604:D617)</f>
        <v>6027.284074029626</v>
      </c>
      <c r="E618" s="320"/>
      <c r="F618" s="349"/>
      <c r="G618" s="323" t="str">
        <f t="shared" si="32"/>
        <v/>
      </c>
    </row>
    <row r="619" spans="1:7" x14ac:dyDescent="0.25">
      <c r="A619" s="335" t="s">
        <v>2237</v>
      </c>
      <c r="B619" s="239" t="s">
        <v>2282</v>
      </c>
      <c r="C619" s="91"/>
      <c r="D619" s="91"/>
      <c r="E619" s="91"/>
      <c r="F619" s="314" t="s">
        <v>69</v>
      </c>
      <c r="G619" s="323" t="str">
        <f t="shared" si="32"/>
        <v/>
      </c>
    </row>
    <row r="620" spans="1:7" x14ac:dyDescent="0.25">
      <c r="A620" s="304" t="s">
        <v>2238</v>
      </c>
      <c r="B620" s="319"/>
      <c r="C620" s="276"/>
      <c r="D620" s="286"/>
      <c r="E620" s="320"/>
      <c r="F620" s="323"/>
      <c r="G620" s="323" t="str">
        <f t="shared" si="32"/>
        <v/>
      </c>
    </row>
    <row r="621" spans="1:7" x14ac:dyDescent="0.25">
      <c r="A621" s="304" t="s">
        <v>2239</v>
      </c>
      <c r="B621" s="319"/>
      <c r="C621" s="276"/>
      <c r="D621" s="286"/>
      <c r="E621" s="320"/>
      <c r="F621" s="323"/>
      <c r="G621" s="323" t="str">
        <f t="shared" si="32"/>
        <v/>
      </c>
    </row>
    <row r="622" spans="1:7" x14ac:dyDescent="0.25">
      <c r="A622" s="304" t="s">
        <v>2240</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0" zoomScale="80" zoomScaleNormal="80" workbookViewId="0">
      <selection activeCell="C52" sqref="C52"/>
    </sheetView>
  </sheetViews>
  <sheetFormatPr defaultColWidth="11.42578125" defaultRowHeight="15" outlineLevelRow="1" x14ac:dyDescent="0.25"/>
  <cols>
    <col min="1" max="1" width="16.28515625" customWidth="1"/>
    <col min="2" max="2" width="89.85546875" style="50" bestFit="1" customWidth="1"/>
    <col min="3" max="3" width="134.7109375" style="2" customWidth="1"/>
    <col min="4" max="13" width="11.42578125" style="2"/>
  </cols>
  <sheetData>
    <row r="1" spans="1:13" s="162" customFormat="1" ht="31.5" x14ac:dyDescent="0.25">
      <c r="A1" s="160" t="s">
        <v>774</v>
      </c>
      <c r="B1" s="160"/>
      <c r="C1" s="337" t="s">
        <v>2364</v>
      </c>
      <c r="D1" s="20"/>
      <c r="E1" s="20"/>
      <c r="F1" s="20"/>
      <c r="G1" s="20"/>
      <c r="H1" s="20"/>
      <c r="I1" s="20"/>
      <c r="J1" s="20"/>
      <c r="K1" s="20"/>
      <c r="L1" s="20"/>
      <c r="M1" s="20"/>
    </row>
    <row r="2" spans="1:13" x14ac:dyDescent="0.25">
      <c r="B2" s="48"/>
      <c r="C2" s="48"/>
    </row>
    <row r="3" spans="1:13" x14ac:dyDescent="0.25">
      <c r="A3" s="95" t="s">
        <v>775</v>
      </c>
      <c r="B3" s="96"/>
      <c r="C3" s="48"/>
    </row>
    <row r="4" spans="1:13" x14ac:dyDescent="0.25">
      <c r="C4" s="48"/>
    </row>
    <row r="5" spans="1:13" ht="37.5" x14ac:dyDescent="0.25">
      <c r="A5" s="61" t="s">
        <v>67</v>
      </c>
      <c r="B5" s="61" t="s">
        <v>776</v>
      </c>
      <c r="C5" s="97" t="s">
        <v>1175</v>
      </c>
    </row>
    <row r="6" spans="1:13" ht="30" x14ac:dyDescent="0.25">
      <c r="A6" s="1" t="s">
        <v>777</v>
      </c>
      <c r="B6" s="64" t="s">
        <v>2349</v>
      </c>
      <c r="C6" s="354" t="s">
        <v>2348</v>
      </c>
    </row>
    <row r="7" spans="1:13" ht="30" x14ac:dyDescent="0.25">
      <c r="A7" s="1" t="s">
        <v>778</v>
      </c>
      <c r="B7" s="64" t="s">
        <v>2351</v>
      </c>
      <c r="C7" s="354" t="s">
        <v>2352</v>
      </c>
    </row>
    <row r="8" spans="1:13" ht="30" x14ac:dyDescent="0.25">
      <c r="A8" s="1" t="s">
        <v>779</v>
      </c>
      <c r="B8" s="64" t="s">
        <v>2350</v>
      </c>
      <c r="C8" s="354" t="s">
        <v>2353</v>
      </c>
    </row>
    <row r="9" spans="1:13" ht="396" x14ac:dyDescent="0.25">
      <c r="A9" s="1" t="s">
        <v>780</v>
      </c>
      <c r="B9" s="64" t="s">
        <v>781</v>
      </c>
      <c r="C9" s="603" t="s">
        <v>2764</v>
      </c>
    </row>
    <row r="10" spans="1:13" ht="44.25" customHeight="1" x14ac:dyDescent="0.25">
      <c r="A10" s="1" t="s">
        <v>782</v>
      </c>
      <c r="B10" s="64" t="s">
        <v>996</v>
      </c>
      <c r="C10" s="602" t="s">
        <v>2765</v>
      </c>
    </row>
    <row r="11" spans="1:13" ht="54.75" customHeight="1" x14ac:dyDescent="0.25">
      <c r="A11" s="1" t="s">
        <v>783</v>
      </c>
      <c r="B11" s="64" t="s">
        <v>784</v>
      </c>
      <c r="C11" s="602" t="s">
        <v>2765</v>
      </c>
    </row>
    <row r="12" spans="1:13" x14ac:dyDescent="0.25">
      <c r="A12" s="1" t="s">
        <v>785</v>
      </c>
      <c r="B12" s="64" t="s">
        <v>2280</v>
      </c>
      <c r="C12" s="604" t="s">
        <v>2766</v>
      </c>
    </row>
    <row r="13" spans="1:13" ht="30" x14ac:dyDescent="0.25">
      <c r="A13" s="1" t="s">
        <v>787</v>
      </c>
      <c r="B13" s="64" t="s">
        <v>786</v>
      </c>
      <c r="C13" s="602" t="s">
        <v>2767</v>
      </c>
    </row>
    <row r="14" spans="1:13" x14ac:dyDescent="0.25">
      <c r="A14" s="1" t="s">
        <v>789</v>
      </c>
      <c r="B14" s="64" t="s">
        <v>788</v>
      </c>
      <c r="C14" s="602"/>
    </row>
    <row r="15" spans="1:13" ht="30" x14ac:dyDescent="0.25">
      <c r="A15" s="1" t="s">
        <v>791</v>
      </c>
      <c r="B15" s="64" t="s">
        <v>790</v>
      </c>
      <c r="C15" s="602"/>
    </row>
    <row r="16" spans="1:13" x14ac:dyDescent="0.25">
      <c r="A16" s="1" t="s">
        <v>793</v>
      </c>
      <c r="B16" s="64" t="s">
        <v>792</v>
      </c>
      <c r="C16" s="602" t="s">
        <v>2768</v>
      </c>
    </row>
    <row r="17" spans="1:13" ht="30" customHeight="1" x14ac:dyDescent="0.25">
      <c r="A17" s="1" t="s">
        <v>795</v>
      </c>
      <c r="B17" s="68" t="s">
        <v>794</v>
      </c>
      <c r="C17" s="602" t="s">
        <v>2769</v>
      </c>
    </row>
    <row r="18" spans="1:13" x14ac:dyDescent="0.25">
      <c r="A18" s="1" t="s">
        <v>797</v>
      </c>
      <c r="B18" s="68" t="s">
        <v>796</v>
      </c>
      <c r="C18" s="602"/>
    </row>
    <row r="19" spans="1:13" s="233" customFormat="1" x14ac:dyDescent="0.25">
      <c r="A19" s="192" t="s">
        <v>2279</v>
      </c>
      <c r="B19" s="68" t="s">
        <v>798</v>
      </c>
      <c r="C19" s="602" t="s">
        <v>2770</v>
      </c>
      <c r="D19" s="2"/>
      <c r="E19" s="2"/>
      <c r="F19" s="2"/>
      <c r="G19" s="2"/>
      <c r="H19" s="2"/>
      <c r="I19" s="2"/>
      <c r="J19" s="2"/>
    </row>
    <row r="20" spans="1:13" s="233" customFormat="1" x14ac:dyDescent="0.25">
      <c r="A20" s="192" t="s">
        <v>2281</v>
      </c>
      <c r="B20" s="64" t="s">
        <v>2278</v>
      </c>
      <c r="C20" s="602" t="s">
        <v>808</v>
      </c>
      <c r="D20" s="2"/>
      <c r="E20" s="2"/>
      <c r="F20" s="2"/>
      <c r="G20" s="2"/>
      <c r="H20" s="2"/>
      <c r="I20" s="2"/>
      <c r="J20" s="2"/>
    </row>
    <row r="21" spans="1:13" s="233" customFormat="1" x14ac:dyDescent="0.25">
      <c r="A21" s="90" t="s">
        <v>799</v>
      </c>
      <c r="B21" s="65" t="s">
        <v>800</v>
      </c>
      <c r="C21" s="357"/>
      <c r="D21" s="2"/>
      <c r="E21" s="2"/>
      <c r="F21" s="2"/>
      <c r="G21" s="2"/>
      <c r="H21" s="2"/>
      <c r="I21" s="2"/>
      <c r="J21" s="2"/>
    </row>
    <row r="22" spans="1:13" s="233" customFormat="1" x14ac:dyDescent="0.25">
      <c r="A22" s="90" t="s">
        <v>801</v>
      </c>
      <c r="C22" s="357"/>
      <c r="D22" s="2"/>
      <c r="E22" s="2"/>
      <c r="F22" s="2"/>
      <c r="G22" s="2"/>
      <c r="H22" s="2"/>
      <c r="I22" s="2"/>
      <c r="J22" s="2"/>
    </row>
    <row r="23" spans="1:13" outlineLevel="1" x14ac:dyDescent="0.25">
      <c r="A23" s="90" t="s">
        <v>802</v>
      </c>
      <c r="B23" s="250"/>
      <c r="C23" s="314"/>
    </row>
    <row r="24" spans="1:13" outlineLevel="1" x14ac:dyDescent="0.25">
      <c r="A24" s="90" t="s">
        <v>803</v>
      </c>
      <c r="B24" s="94"/>
      <c r="C24" s="314"/>
    </row>
    <row r="25" spans="1:13" outlineLevel="1" x14ac:dyDescent="0.25">
      <c r="A25" s="90" t="s">
        <v>804</v>
      </c>
      <c r="B25" s="94"/>
      <c r="C25" s="314"/>
    </row>
    <row r="26" spans="1:13" outlineLevel="1" x14ac:dyDescent="0.25">
      <c r="A26" s="90" t="s">
        <v>1941</v>
      </c>
      <c r="B26" s="94"/>
      <c r="C26" s="314"/>
    </row>
    <row r="27" spans="1:13" outlineLevel="1" x14ac:dyDescent="0.25">
      <c r="A27" s="90" t="s">
        <v>1942</v>
      </c>
      <c r="B27" s="94"/>
      <c r="C27" s="314"/>
    </row>
    <row r="28" spans="1:13" s="233" customFormat="1" ht="18.75" outlineLevel="1" x14ac:dyDescent="0.25">
      <c r="A28" s="302"/>
      <c r="B28" s="295" t="s">
        <v>1874</v>
      </c>
      <c r="C28" s="97" t="s">
        <v>1175</v>
      </c>
      <c r="D28" s="2"/>
      <c r="E28" s="2"/>
      <c r="F28" s="2"/>
      <c r="G28" s="2"/>
      <c r="H28" s="2"/>
      <c r="I28" s="2"/>
      <c r="J28" s="2"/>
      <c r="K28" s="2"/>
      <c r="L28" s="2"/>
      <c r="M28" s="2"/>
    </row>
    <row r="29" spans="1:13" s="233" customFormat="1" outlineLevel="1" x14ac:dyDescent="0.25">
      <c r="A29" s="90" t="s">
        <v>806</v>
      </c>
      <c r="B29" s="64" t="s">
        <v>1872</v>
      </c>
      <c r="C29" s="605" t="s">
        <v>2771</v>
      </c>
      <c r="D29" s="2"/>
      <c r="E29" s="2"/>
      <c r="F29" s="2"/>
      <c r="G29" s="2"/>
      <c r="H29" s="2"/>
      <c r="I29" s="2"/>
      <c r="J29" s="2"/>
      <c r="K29" s="2"/>
      <c r="L29" s="2"/>
      <c r="M29" s="2"/>
    </row>
    <row r="30" spans="1:13" s="233" customFormat="1" outlineLevel="1" x14ac:dyDescent="0.25">
      <c r="A30" s="90" t="s">
        <v>809</v>
      </c>
      <c r="B30" s="64" t="s">
        <v>1873</v>
      </c>
      <c r="C30" s="602"/>
      <c r="D30" s="2"/>
      <c r="E30" s="2"/>
      <c r="F30" s="2"/>
      <c r="G30" s="2"/>
      <c r="H30" s="2"/>
      <c r="I30" s="2"/>
      <c r="J30" s="2"/>
      <c r="K30" s="2"/>
      <c r="L30" s="2"/>
      <c r="M30" s="2"/>
    </row>
    <row r="31" spans="1:13" s="233" customFormat="1" outlineLevel="1" x14ac:dyDescent="0.25">
      <c r="A31" s="90" t="s">
        <v>812</v>
      </c>
      <c r="B31" s="64" t="s">
        <v>1871</v>
      </c>
      <c r="C31" s="605" t="s">
        <v>2772</v>
      </c>
      <c r="D31" s="2"/>
      <c r="E31" s="2"/>
      <c r="F31" s="2"/>
      <c r="G31" s="2"/>
      <c r="H31" s="2"/>
      <c r="I31" s="2"/>
      <c r="J31" s="2"/>
      <c r="K31" s="2"/>
      <c r="L31" s="2"/>
      <c r="M31" s="2"/>
    </row>
    <row r="32" spans="1:13" s="233" customFormat="1" outlineLevel="1" x14ac:dyDescent="0.25">
      <c r="A32" s="90" t="s">
        <v>815</v>
      </c>
      <c r="B32" s="606" t="s">
        <v>1801</v>
      </c>
      <c r="C32" s="602" t="s">
        <v>2773</v>
      </c>
      <c r="D32" s="2"/>
      <c r="E32" s="2"/>
      <c r="F32" s="2"/>
      <c r="G32" s="2"/>
      <c r="H32" s="2"/>
      <c r="I32" s="2"/>
      <c r="J32" s="2"/>
      <c r="K32" s="2"/>
      <c r="L32" s="2"/>
      <c r="M32" s="2"/>
    </row>
    <row r="33" spans="1:13" s="233" customFormat="1" outlineLevel="1" x14ac:dyDescent="0.25">
      <c r="A33" s="90" t="s">
        <v>816</v>
      </c>
      <c r="B33" s="358"/>
      <c r="C33" s="314"/>
      <c r="D33" s="2"/>
      <c r="E33" s="2"/>
      <c r="F33" s="2"/>
      <c r="G33" s="2"/>
      <c r="H33" s="2"/>
      <c r="I33" s="2"/>
      <c r="J33" s="2"/>
      <c r="K33" s="2"/>
      <c r="L33" s="2"/>
      <c r="M33" s="2"/>
    </row>
    <row r="34" spans="1:13" s="233" customFormat="1" outlineLevel="1" x14ac:dyDescent="0.25">
      <c r="A34" s="90" t="s">
        <v>1161</v>
      </c>
      <c r="B34" s="358"/>
      <c r="C34" s="314"/>
      <c r="D34" s="2"/>
      <c r="E34" s="2"/>
      <c r="F34" s="2"/>
      <c r="G34" s="2"/>
      <c r="H34" s="2"/>
      <c r="I34" s="2"/>
      <c r="J34" s="2"/>
      <c r="K34" s="2"/>
      <c r="L34" s="2"/>
      <c r="M34" s="2"/>
    </row>
    <row r="35" spans="1:13" s="233" customFormat="1" outlineLevel="1" x14ac:dyDescent="0.25">
      <c r="A35" s="90" t="s">
        <v>1885</v>
      </c>
      <c r="B35" s="358"/>
      <c r="C35" s="314"/>
      <c r="D35" s="2"/>
      <c r="E35" s="2"/>
      <c r="F35" s="2"/>
      <c r="G35" s="2"/>
      <c r="H35" s="2"/>
      <c r="I35" s="2"/>
      <c r="J35" s="2"/>
      <c r="K35" s="2"/>
      <c r="L35" s="2"/>
      <c r="M35" s="2"/>
    </row>
    <row r="36" spans="1:13" s="233" customFormat="1" outlineLevel="1" x14ac:dyDescent="0.25">
      <c r="A36" s="90" t="s">
        <v>1886</v>
      </c>
      <c r="B36" s="358"/>
      <c r="C36" s="314"/>
      <c r="D36" s="2"/>
      <c r="E36" s="2"/>
      <c r="F36" s="2"/>
      <c r="G36" s="2"/>
      <c r="H36" s="2"/>
      <c r="I36" s="2"/>
      <c r="J36" s="2"/>
      <c r="K36" s="2"/>
      <c r="L36" s="2"/>
      <c r="M36" s="2"/>
    </row>
    <row r="37" spans="1:13" s="233" customFormat="1" outlineLevel="1" x14ac:dyDescent="0.25">
      <c r="A37" s="90" t="s">
        <v>1887</v>
      </c>
      <c r="B37" s="358"/>
      <c r="C37" s="314"/>
      <c r="D37" s="2"/>
      <c r="E37" s="2"/>
      <c r="F37" s="2"/>
      <c r="G37" s="2"/>
      <c r="H37" s="2"/>
      <c r="I37" s="2"/>
      <c r="J37" s="2"/>
      <c r="K37" s="2"/>
      <c r="L37" s="2"/>
      <c r="M37" s="2"/>
    </row>
    <row r="38" spans="1:13" s="233" customFormat="1" outlineLevel="1" x14ac:dyDescent="0.25">
      <c r="A38" s="90" t="s">
        <v>1888</v>
      </c>
      <c r="B38" s="358"/>
      <c r="C38" s="314"/>
      <c r="D38" s="2"/>
      <c r="E38" s="2"/>
      <c r="F38" s="2"/>
      <c r="G38" s="2"/>
      <c r="H38" s="2"/>
      <c r="I38" s="2"/>
      <c r="J38" s="2"/>
      <c r="K38" s="2"/>
      <c r="L38" s="2"/>
      <c r="M38" s="2"/>
    </row>
    <row r="39" spans="1:13" s="233" customFormat="1" outlineLevel="1" x14ac:dyDescent="0.25">
      <c r="A39" s="90" t="s">
        <v>1889</v>
      </c>
      <c r="B39" s="358"/>
      <c r="C39" s="314"/>
      <c r="D39" s="2"/>
      <c r="E39" s="2"/>
      <c r="F39" s="2"/>
      <c r="G39" s="2"/>
      <c r="H39" s="2"/>
      <c r="I39" s="2"/>
      <c r="J39" s="2"/>
      <c r="K39" s="2"/>
      <c r="L39" s="2"/>
      <c r="M39" s="2"/>
    </row>
    <row r="40" spans="1:13" s="233" customFormat="1" outlineLevel="1" x14ac:dyDescent="0.25">
      <c r="A40" s="90" t="s">
        <v>1890</v>
      </c>
      <c r="B40" s="358"/>
      <c r="C40" s="314"/>
      <c r="D40" s="2"/>
      <c r="E40" s="2"/>
      <c r="F40" s="2"/>
      <c r="G40" s="2"/>
      <c r="H40" s="2"/>
      <c r="I40" s="2"/>
      <c r="J40" s="2"/>
      <c r="K40" s="2"/>
      <c r="L40" s="2"/>
      <c r="M40" s="2"/>
    </row>
    <row r="41" spans="1:13" s="233" customFormat="1" outlineLevel="1" x14ac:dyDescent="0.25">
      <c r="A41" s="90" t="s">
        <v>1891</v>
      </c>
      <c r="B41" s="358"/>
      <c r="C41" s="314"/>
      <c r="D41" s="2"/>
      <c r="E41" s="2"/>
      <c r="F41" s="2"/>
      <c r="G41" s="2"/>
      <c r="H41" s="2"/>
      <c r="I41" s="2"/>
      <c r="J41" s="2"/>
      <c r="K41" s="2"/>
      <c r="L41" s="2"/>
      <c r="M41" s="2"/>
    </row>
    <row r="42" spans="1:13" s="233" customFormat="1" outlineLevel="1" x14ac:dyDescent="0.25">
      <c r="A42" s="90" t="s">
        <v>1892</v>
      </c>
      <c r="B42" s="358"/>
      <c r="C42" s="314"/>
      <c r="D42" s="2"/>
      <c r="E42" s="2"/>
      <c r="F42" s="2"/>
      <c r="G42" s="2"/>
      <c r="H42" s="2"/>
      <c r="I42" s="2"/>
      <c r="J42" s="2"/>
      <c r="K42" s="2"/>
      <c r="L42" s="2"/>
      <c r="M42" s="2"/>
    </row>
    <row r="43" spans="1:13" s="233" customFormat="1" outlineLevel="1" x14ac:dyDescent="0.25">
      <c r="A43" s="90" t="s">
        <v>1893</v>
      </c>
      <c r="B43" s="358"/>
      <c r="C43" s="314"/>
      <c r="D43" s="2"/>
      <c r="E43" s="2"/>
      <c r="F43" s="2"/>
      <c r="G43" s="2"/>
      <c r="H43" s="2"/>
      <c r="I43" s="2"/>
      <c r="J43" s="2"/>
      <c r="K43" s="2"/>
      <c r="L43" s="2"/>
      <c r="M43" s="2"/>
    </row>
    <row r="44" spans="1:13" ht="18.75" x14ac:dyDescent="0.25">
      <c r="A44" s="61"/>
      <c r="B44" s="61" t="s">
        <v>1875</v>
      </c>
      <c r="C44" s="97" t="s">
        <v>805</v>
      </c>
    </row>
    <row r="45" spans="1:13" x14ac:dyDescent="0.25">
      <c r="A45" s="1" t="s">
        <v>817</v>
      </c>
      <c r="B45" s="68" t="s">
        <v>807</v>
      </c>
      <c r="C45" s="50" t="s">
        <v>808</v>
      </c>
    </row>
    <row r="46" spans="1:13" x14ac:dyDescent="0.25">
      <c r="A46" s="192" t="s">
        <v>1877</v>
      </c>
      <c r="B46" s="68" t="s">
        <v>810</v>
      </c>
      <c r="C46" s="50" t="s">
        <v>811</v>
      </c>
    </row>
    <row r="47" spans="1:13" x14ac:dyDescent="0.25">
      <c r="A47" s="192" t="s">
        <v>1878</v>
      </c>
      <c r="B47" s="68" t="s">
        <v>813</v>
      </c>
      <c r="C47" s="50" t="s">
        <v>814</v>
      </c>
    </row>
    <row r="48" spans="1:13" outlineLevel="1" x14ac:dyDescent="0.25">
      <c r="A48" s="1" t="s">
        <v>819</v>
      </c>
      <c r="B48" s="308"/>
      <c r="C48" s="314"/>
    </row>
    <row r="49" spans="1:3" outlineLevel="1" x14ac:dyDescent="0.25">
      <c r="A49" s="192" t="s">
        <v>820</v>
      </c>
      <c r="B49" s="308"/>
      <c r="C49" s="314"/>
    </row>
    <row r="50" spans="1:3" outlineLevel="1" x14ac:dyDescent="0.25">
      <c r="A50" s="192" t="s">
        <v>821</v>
      </c>
      <c r="B50" s="359"/>
      <c r="C50" s="314"/>
    </row>
    <row r="51" spans="1:3" ht="18.75" x14ac:dyDescent="0.25">
      <c r="A51" s="61"/>
      <c r="B51" s="61" t="s">
        <v>1876</v>
      </c>
      <c r="C51" s="97" t="s">
        <v>1175</v>
      </c>
    </row>
    <row r="52" spans="1:3" x14ac:dyDescent="0.25">
      <c r="A52" s="1" t="s">
        <v>1879</v>
      </c>
      <c r="B52" s="64" t="s">
        <v>818</v>
      </c>
      <c r="C52" s="365" t="s">
        <v>811</v>
      </c>
    </row>
    <row r="53" spans="1:3" x14ac:dyDescent="0.25">
      <c r="A53" s="1" t="s">
        <v>1880</v>
      </c>
      <c r="B53" s="308"/>
      <c r="C53" s="360"/>
    </row>
    <row r="54" spans="1:3" x14ac:dyDescent="0.25">
      <c r="A54" s="192" t="s">
        <v>1881</v>
      </c>
      <c r="B54" s="308"/>
      <c r="C54" s="360"/>
    </row>
    <row r="55" spans="1:3" x14ac:dyDescent="0.25">
      <c r="A55" s="192" t="s">
        <v>1882</v>
      </c>
      <c r="B55" s="308"/>
      <c r="C55" s="360"/>
    </row>
    <row r="56" spans="1:3" x14ac:dyDescent="0.25">
      <c r="A56" s="192" t="s">
        <v>1883</v>
      </c>
      <c r="B56" s="308"/>
      <c r="C56" s="360"/>
    </row>
    <row r="57" spans="1:3" x14ac:dyDescent="0.25">
      <c r="A57" s="192" t="s">
        <v>1884</v>
      </c>
      <c r="B57" s="308"/>
      <c r="C57" s="360"/>
    </row>
    <row r="58" spans="1:3" x14ac:dyDescent="0.25">
      <c r="B58" s="67"/>
    </row>
    <row r="59" spans="1:3" x14ac:dyDescent="0.25">
      <c r="B59" s="67"/>
    </row>
    <row r="60" spans="1:3" x14ac:dyDescent="0.25">
      <c r="B60" s="67"/>
    </row>
    <row r="61" spans="1:3" x14ac:dyDescent="0.25">
      <c r="B61" s="67"/>
    </row>
    <row r="62" spans="1:3" x14ac:dyDescent="0.25">
      <c r="B62" s="67"/>
    </row>
    <row r="63" spans="1:3" x14ac:dyDescent="0.25">
      <c r="B63" s="67"/>
    </row>
    <row r="64" spans="1:3" x14ac:dyDescent="0.25">
      <c r="B64" s="67"/>
    </row>
    <row r="65" spans="2:2" x14ac:dyDescent="0.25">
      <c r="B65" s="67"/>
    </row>
    <row r="66" spans="2:2" x14ac:dyDescent="0.25">
      <c r="B66" s="67"/>
    </row>
    <row r="67" spans="2:2" x14ac:dyDescent="0.25">
      <c r="B67" s="67"/>
    </row>
    <row r="68" spans="2:2" x14ac:dyDescent="0.25">
      <c r="B68" s="67"/>
    </row>
    <row r="69" spans="2:2" x14ac:dyDescent="0.25">
      <c r="B69" s="67"/>
    </row>
    <row r="70" spans="2:2" x14ac:dyDescent="0.25">
      <c r="B70" s="67"/>
    </row>
    <row r="71" spans="2:2" x14ac:dyDescent="0.25">
      <c r="B71" s="67"/>
    </row>
    <row r="72" spans="2:2" x14ac:dyDescent="0.25">
      <c r="B72" s="67"/>
    </row>
    <row r="73" spans="2:2" x14ac:dyDescent="0.25">
      <c r="B73" s="67"/>
    </row>
    <row r="74" spans="2:2" x14ac:dyDescent="0.25">
      <c r="B74" s="67"/>
    </row>
    <row r="75" spans="2:2" x14ac:dyDescent="0.25">
      <c r="B75" s="67"/>
    </row>
    <row r="76" spans="2:2" x14ac:dyDescent="0.25">
      <c r="B76" s="67"/>
    </row>
    <row r="77" spans="2:2" x14ac:dyDescent="0.25">
      <c r="B77" s="67"/>
    </row>
    <row r="78" spans="2:2" x14ac:dyDescent="0.25">
      <c r="B78" s="67"/>
    </row>
    <row r="79" spans="2:2" x14ac:dyDescent="0.25">
      <c r="B79" s="67"/>
    </row>
    <row r="80" spans="2:2" x14ac:dyDescent="0.25">
      <c r="B80" s="67"/>
    </row>
    <row r="81" spans="2:2" x14ac:dyDescent="0.25">
      <c r="B81" s="67"/>
    </row>
    <row r="82" spans="2:2" x14ac:dyDescent="0.25">
      <c r="B82" s="67"/>
    </row>
    <row r="83" spans="2:2" x14ac:dyDescent="0.25">
      <c r="B83" s="67"/>
    </row>
    <row r="84" spans="2:2" x14ac:dyDescent="0.25">
      <c r="B84" s="67"/>
    </row>
    <row r="85" spans="2:2" x14ac:dyDescent="0.25">
      <c r="B85" s="67"/>
    </row>
    <row r="86" spans="2:2" x14ac:dyDescent="0.25">
      <c r="B86" s="67"/>
    </row>
    <row r="87" spans="2:2" x14ac:dyDescent="0.25">
      <c r="B87" s="67"/>
    </row>
    <row r="88" spans="2:2" x14ac:dyDescent="0.25">
      <c r="B88" s="67"/>
    </row>
    <row r="89" spans="2:2" x14ac:dyDescent="0.25">
      <c r="B89" s="67"/>
    </row>
    <row r="90" spans="2:2" x14ac:dyDescent="0.25">
      <c r="B90" s="67"/>
    </row>
    <row r="91" spans="2:2" x14ac:dyDescent="0.25">
      <c r="B91" s="67"/>
    </row>
    <row r="92" spans="2:2" x14ac:dyDescent="0.25">
      <c r="B92" s="67"/>
    </row>
    <row r="93" spans="2:2" x14ac:dyDescent="0.25">
      <c r="B93" s="67"/>
    </row>
    <row r="94" spans="2:2" x14ac:dyDescent="0.25">
      <c r="B94" s="67"/>
    </row>
    <row r="95" spans="2:2" x14ac:dyDescent="0.25">
      <c r="B95" s="67"/>
    </row>
    <row r="96" spans="2:2" x14ac:dyDescent="0.25">
      <c r="B96" s="67"/>
    </row>
    <row r="97" spans="2:2" x14ac:dyDescent="0.25">
      <c r="B97" s="67"/>
    </row>
    <row r="98" spans="2:2" x14ac:dyDescent="0.25">
      <c r="B98" s="67"/>
    </row>
    <row r="99" spans="2:2" x14ac:dyDescent="0.25">
      <c r="B99" s="67"/>
    </row>
    <row r="100" spans="2:2" x14ac:dyDescent="0.25">
      <c r="B100" s="67"/>
    </row>
    <row r="101" spans="2:2" x14ac:dyDescent="0.25">
      <c r="B101" s="67"/>
    </row>
    <row r="102" spans="2:2" x14ac:dyDescent="0.25">
      <c r="B102" s="67"/>
    </row>
    <row r="103" spans="2:2" x14ac:dyDescent="0.25">
      <c r="B103" s="48"/>
    </row>
    <row r="104" spans="2:2" x14ac:dyDescent="0.25">
      <c r="B104" s="48"/>
    </row>
    <row r="105" spans="2:2" x14ac:dyDescent="0.25">
      <c r="B105" s="48"/>
    </row>
    <row r="106" spans="2:2" x14ac:dyDescent="0.25">
      <c r="B106" s="48"/>
    </row>
    <row r="107" spans="2:2" x14ac:dyDescent="0.25">
      <c r="B107" s="48"/>
    </row>
    <row r="108" spans="2:2" x14ac:dyDescent="0.25">
      <c r="B108" s="48"/>
    </row>
    <row r="109" spans="2:2" x14ac:dyDescent="0.25">
      <c r="B109" s="48"/>
    </row>
    <row r="110" spans="2:2" x14ac:dyDescent="0.25">
      <c r="B110" s="48"/>
    </row>
    <row r="111" spans="2:2" x14ac:dyDescent="0.25">
      <c r="B111" s="48"/>
    </row>
    <row r="112" spans="2:2" x14ac:dyDescent="0.25">
      <c r="B112" s="48"/>
    </row>
    <row r="113" spans="2:2" x14ac:dyDescent="0.25">
      <c r="B113" s="67"/>
    </row>
    <row r="114" spans="2:2" x14ac:dyDescent="0.25">
      <c r="B114" s="67"/>
    </row>
    <row r="115" spans="2:2" x14ac:dyDescent="0.25">
      <c r="B115" s="67"/>
    </row>
    <row r="116" spans="2:2" x14ac:dyDescent="0.25">
      <c r="B116" s="67"/>
    </row>
    <row r="117" spans="2:2" x14ac:dyDescent="0.25">
      <c r="B117" s="67"/>
    </row>
    <row r="118" spans="2:2" x14ac:dyDescent="0.25">
      <c r="B118" s="67"/>
    </row>
    <row r="119" spans="2:2" x14ac:dyDescent="0.25">
      <c r="B119" s="67"/>
    </row>
    <row r="120" spans="2:2" x14ac:dyDescent="0.25">
      <c r="B120" s="67"/>
    </row>
    <row r="121" spans="2:2" x14ac:dyDescent="0.25">
      <c r="B121" s="46"/>
    </row>
    <row r="122" spans="2:2" x14ac:dyDescent="0.25">
      <c r="B122" s="67"/>
    </row>
    <row r="123" spans="2:2" x14ac:dyDescent="0.25">
      <c r="B123" s="67"/>
    </row>
    <row r="124" spans="2:2" x14ac:dyDescent="0.25">
      <c r="B124" s="67"/>
    </row>
    <row r="125" spans="2:2" x14ac:dyDescent="0.25">
      <c r="B125" s="67"/>
    </row>
    <row r="126" spans="2:2" x14ac:dyDescent="0.25">
      <c r="B126" s="67"/>
    </row>
    <row r="127" spans="2:2" x14ac:dyDescent="0.25">
      <c r="B127" s="67"/>
    </row>
    <row r="128" spans="2:2" x14ac:dyDescent="0.25">
      <c r="B128" s="67"/>
    </row>
    <row r="129" spans="2:2" x14ac:dyDescent="0.25">
      <c r="B129" s="67"/>
    </row>
    <row r="130" spans="2:2" x14ac:dyDescent="0.25">
      <c r="B130" s="67"/>
    </row>
    <row r="131" spans="2:2" x14ac:dyDescent="0.25">
      <c r="B131" s="67"/>
    </row>
    <row r="132" spans="2:2" x14ac:dyDescent="0.25">
      <c r="B132" s="67"/>
    </row>
    <row r="133" spans="2:2" x14ac:dyDescent="0.25">
      <c r="B133" s="67"/>
    </row>
    <row r="134" spans="2:2" x14ac:dyDescent="0.25">
      <c r="B134" s="67"/>
    </row>
    <row r="135" spans="2:2" x14ac:dyDescent="0.25">
      <c r="B135" s="67"/>
    </row>
    <row r="136" spans="2:2" x14ac:dyDescent="0.25">
      <c r="B136" s="67"/>
    </row>
    <row r="137" spans="2:2" x14ac:dyDescent="0.25">
      <c r="B137" s="67"/>
    </row>
    <row r="138" spans="2:2" x14ac:dyDescent="0.25">
      <c r="B138" s="67"/>
    </row>
    <row r="140" spans="2:2" x14ac:dyDescent="0.25">
      <c r="B140" s="67"/>
    </row>
    <row r="141" spans="2:2" x14ac:dyDescent="0.25">
      <c r="B141" s="67"/>
    </row>
    <row r="142" spans="2:2" x14ac:dyDescent="0.25">
      <c r="B142" s="67"/>
    </row>
    <row r="147" spans="2:2" x14ac:dyDescent="0.25">
      <c r="B147" s="56"/>
    </row>
    <row r="148" spans="2:2" x14ac:dyDescent="0.25">
      <c r="B148" s="98"/>
    </row>
    <row r="154" spans="2:2" x14ac:dyDescent="0.25">
      <c r="B154" s="68"/>
    </row>
    <row r="155" spans="2:2" x14ac:dyDescent="0.25">
      <c r="B155" s="67"/>
    </row>
    <row r="157" spans="2:2" x14ac:dyDescent="0.25">
      <c r="B157" s="67"/>
    </row>
    <row r="158" spans="2:2" x14ac:dyDescent="0.25">
      <c r="B158" s="67"/>
    </row>
    <row r="159" spans="2:2" x14ac:dyDescent="0.25">
      <c r="B159" s="67"/>
    </row>
    <row r="160" spans="2:2" x14ac:dyDescent="0.25">
      <c r="B160" s="67"/>
    </row>
    <row r="161" spans="2:2" x14ac:dyDescent="0.25">
      <c r="B161" s="67"/>
    </row>
    <row r="162" spans="2:2" x14ac:dyDescent="0.25">
      <c r="B162" s="67"/>
    </row>
    <row r="163" spans="2:2" x14ac:dyDescent="0.25">
      <c r="B163" s="67"/>
    </row>
    <row r="164" spans="2:2" x14ac:dyDescent="0.25">
      <c r="B164" s="67"/>
    </row>
    <row r="165" spans="2:2" x14ac:dyDescent="0.25">
      <c r="B165" s="67"/>
    </row>
    <row r="166" spans="2:2" x14ac:dyDescent="0.25">
      <c r="B166" s="67"/>
    </row>
    <row r="167" spans="2:2" x14ac:dyDescent="0.25">
      <c r="B167" s="67"/>
    </row>
    <row r="168" spans="2:2" x14ac:dyDescent="0.25">
      <c r="B168" s="67"/>
    </row>
    <row r="265" spans="2:2" x14ac:dyDescent="0.25">
      <c r="B265" s="64"/>
    </row>
    <row r="266" spans="2:2" x14ac:dyDescent="0.25">
      <c r="B266" s="67"/>
    </row>
    <row r="267" spans="2:2" x14ac:dyDescent="0.25">
      <c r="B267" s="67"/>
    </row>
    <row r="270" spans="2:2" x14ac:dyDescent="0.25">
      <c r="B270" s="67"/>
    </row>
    <row r="286" spans="2:2" x14ac:dyDescent="0.25">
      <c r="B286" s="64"/>
    </row>
    <row r="316" spans="2:2" x14ac:dyDescent="0.25">
      <c r="B316" s="56"/>
    </row>
    <row r="317" spans="2:2" x14ac:dyDescent="0.25">
      <c r="B317" s="67"/>
    </row>
    <row r="319" spans="2:2" x14ac:dyDescent="0.25">
      <c r="B319" s="67"/>
    </row>
    <row r="320" spans="2:2" x14ac:dyDescent="0.25">
      <c r="B320" s="67"/>
    </row>
    <row r="321" spans="2:2" x14ac:dyDescent="0.25">
      <c r="B321" s="67"/>
    </row>
    <row r="322" spans="2:2" x14ac:dyDescent="0.25">
      <c r="B322" s="67"/>
    </row>
    <row r="323" spans="2:2" x14ac:dyDescent="0.25">
      <c r="B323" s="67"/>
    </row>
    <row r="324" spans="2:2" x14ac:dyDescent="0.25">
      <c r="B324" s="67"/>
    </row>
    <row r="325" spans="2:2" x14ac:dyDescent="0.25">
      <c r="B325" s="67"/>
    </row>
    <row r="326" spans="2:2" x14ac:dyDescent="0.25">
      <c r="B326" s="67"/>
    </row>
    <row r="327" spans="2:2" x14ac:dyDescent="0.25">
      <c r="B327" s="67"/>
    </row>
    <row r="328" spans="2:2" x14ac:dyDescent="0.25">
      <c r="B328" s="67"/>
    </row>
    <row r="329" spans="2:2" x14ac:dyDescent="0.25">
      <c r="B329" s="67"/>
    </row>
    <row r="330" spans="2:2" x14ac:dyDescent="0.25">
      <c r="B330" s="67"/>
    </row>
    <row r="342" spans="2:2" x14ac:dyDescent="0.25">
      <c r="B342" s="67"/>
    </row>
    <row r="343" spans="2:2" x14ac:dyDescent="0.25">
      <c r="B343" s="67"/>
    </row>
    <row r="344" spans="2:2" x14ac:dyDescent="0.25">
      <c r="B344" s="67"/>
    </row>
    <row r="345" spans="2:2" x14ac:dyDescent="0.25">
      <c r="B345" s="67"/>
    </row>
    <row r="346" spans="2:2" x14ac:dyDescent="0.25">
      <c r="B346" s="67"/>
    </row>
    <row r="347" spans="2:2" x14ac:dyDescent="0.25">
      <c r="B347" s="67"/>
    </row>
    <row r="348" spans="2:2" x14ac:dyDescent="0.25">
      <c r="B348" s="67"/>
    </row>
    <row r="349" spans="2:2" x14ac:dyDescent="0.25">
      <c r="B349" s="67"/>
    </row>
    <row r="350" spans="2:2" x14ac:dyDescent="0.25">
      <c r="B350" s="67"/>
    </row>
    <row r="352" spans="2:2" x14ac:dyDescent="0.25">
      <c r="B352" s="67"/>
    </row>
    <row r="353" spans="2:2" x14ac:dyDescent="0.25">
      <c r="B353" s="67"/>
    </row>
    <row r="354" spans="2:2" x14ac:dyDescent="0.25">
      <c r="B354" s="67"/>
    </row>
    <row r="355" spans="2:2" x14ac:dyDescent="0.25">
      <c r="B355" s="67"/>
    </row>
    <row r="356" spans="2:2" x14ac:dyDescent="0.25">
      <c r="B356" s="67"/>
    </row>
    <row r="358" spans="2:2" x14ac:dyDescent="0.25">
      <c r="B358" s="67"/>
    </row>
    <row r="361" spans="2:2" x14ac:dyDescent="0.25">
      <c r="B361" s="67"/>
    </row>
    <row r="364" spans="2:2" x14ac:dyDescent="0.25">
      <c r="B364" s="67"/>
    </row>
    <row r="365" spans="2:2" x14ac:dyDescent="0.25">
      <c r="B365" s="67"/>
    </row>
    <row r="366" spans="2:2" x14ac:dyDescent="0.25">
      <c r="B366" s="67"/>
    </row>
    <row r="367" spans="2:2" x14ac:dyDescent="0.25">
      <c r="B367" s="67"/>
    </row>
    <row r="368" spans="2:2" x14ac:dyDescent="0.25">
      <c r="B368" s="67"/>
    </row>
    <row r="369" spans="2:2" x14ac:dyDescent="0.25">
      <c r="B369" s="67"/>
    </row>
    <row r="370" spans="2:2" x14ac:dyDescent="0.25">
      <c r="B370" s="67"/>
    </row>
    <row r="371" spans="2:2" x14ac:dyDescent="0.25">
      <c r="B371" s="67"/>
    </row>
    <row r="372" spans="2:2" x14ac:dyDescent="0.25">
      <c r="B372" s="67"/>
    </row>
    <row r="373" spans="2:2" x14ac:dyDescent="0.25">
      <c r="B373" s="67"/>
    </row>
    <row r="374" spans="2:2" x14ac:dyDescent="0.25">
      <c r="B374" s="67"/>
    </row>
    <row r="375" spans="2:2" x14ac:dyDescent="0.25">
      <c r="B375" s="67"/>
    </row>
    <row r="376" spans="2:2" x14ac:dyDescent="0.25">
      <c r="B376" s="67"/>
    </row>
    <row r="377" spans="2:2" x14ac:dyDescent="0.25">
      <c r="B377" s="67"/>
    </row>
    <row r="378" spans="2:2" x14ac:dyDescent="0.25">
      <c r="B378" s="67"/>
    </row>
    <row r="379" spans="2:2" x14ac:dyDescent="0.25">
      <c r="B379" s="67"/>
    </row>
    <row r="380" spans="2:2" x14ac:dyDescent="0.25">
      <c r="B380" s="67"/>
    </row>
    <row r="381" spans="2:2" x14ac:dyDescent="0.25">
      <c r="B381" s="67"/>
    </row>
    <row r="382" spans="2:2" x14ac:dyDescent="0.25">
      <c r="B382" s="67"/>
    </row>
    <row r="386" spans="2:2" x14ac:dyDescent="0.25">
      <c r="B386" s="56"/>
    </row>
    <row r="403" spans="2:2" x14ac:dyDescent="0.25">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32D2EF2D-3B16-444F-B28E-AFFAEE3D1E9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63E2-AEEF-40DB-9C15-ABE5ED45FD78}">
  <sheetPr>
    <tabColor rgb="FF243386"/>
  </sheetPr>
  <dimension ref="B1:D37"/>
  <sheetViews>
    <sheetView topLeftCell="A6" zoomScale="90" zoomScaleNormal="90" workbookViewId="0">
      <selection activeCell="C39" sqref="C39"/>
    </sheetView>
  </sheetViews>
  <sheetFormatPr defaultColWidth="15.85546875" defaultRowHeight="15" x14ac:dyDescent="0.25"/>
  <cols>
    <col min="1" max="1" width="3.42578125" style="375" customWidth="1"/>
    <col min="2" max="2" width="18.7109375" style="375" customWidth="1"/>
    <col min="3" max="3" width="95.5703125" style="375" customWidth="1"/>
    <col min="4" max="4" width="15.140625" style="375" customWidth="1"/>
    <col min="5" max="5" width="2.85546875" style="375" customWidth="1"/>
    <col min="6" max="6" width="1.85546875" style="375" customWidth="1"/>
    <col min="7" max="256" width="15.85546875" style="375"/>
    <col min="257" max="257" width="3.42578125" style="375" customWidth="1"/>
    <col min="258" max="258" width="18.7109375" style="375" customWidth="1"/>
    <col min="259" max="259" width="95.5703125" style="375" customWidth="1"/>
    <col min="260" max="260" width="15.140625" style="375" customWidth="1"/>
    <col min="261" max="261" width="2.85546875" style="375" customWidth="1"/>
    <col min="262" max="262" width="1.85546875" style="375" customWidth="1"/>
    <col min="263" max="512" width="15.85546875" style="375"/>
    <col min="513" max="513" width="3.42578125" style="375" customWidth="1"/>
    <col min="514" max="514" width="18.7109375" style="375" customWidth="1"/>
    <col min="515" max="515" width="95.5703125" style="375" customWidth="1"/>
    <col min="516" max="516" width="15.140625" style="375" customWidth="1"/>
    <col min="517" max="517" width="2.85546875" style="375" customWidth="1"/>
    <col min="518" max="518" width="1.85546875" style="375" customWidth="1"/>
    <col min="519" max="768" width="15.85546875" style="375"/>
    <col min="769" max="769" width="3.42578125" style="375" customWidth="1"/>
    <col min="770" max="770" width="18.7109375" style="375" customWidth="1"/>
    <col min="771" max="771" width="95.5703125" style="375" customWidth="1"/>
    <col min="772" max="772" width="15.140625" style="375" customWidth="1"/>
    <col min="773" max="773" width="2.85546875" style="375" customWidth="1"/>
    <col min="774" max="774" width="1.85546875" style="375" customWidth="1"/>
    <col min="775" max="1024" width="15.85546875" style="375"/>
    <col min="1025" max="1025" width="3.42578125" style="375" customWidth="1"/>
    <col min="1026" max="1026" width="18.7109375" style="375" customWidth="1"/>
    <col min="1027" max="1027" width="95.5703125" style="375" customWidth="1"/>
    <col min="1028" max="1028" width="15.140625" style="375" customWidth="1"/>
    <col min="1029" max="1029" width="2.85546875" style="375" customWidth="1"/>
    <col min="1030" max="1030" width="1.85546875" style="375" customWidth="1"/>
    <col min="1031" max="1280" width="15.85546875" style="375"/>
    <col min="1281" max="1281" width="3.42578125" style="375" customWidth="1"/>
    <col min="1282" max="1282" width="18.7109375" style="375" customWidth="1"/>
    <col min="1283" max="1283" width="95.5703125" style="375" customWidth="1"/>
    <col min="1284" max="1284" width="15.140625" style="375" customWidth="1"/>
    <col min="1285" max="1285" width="2.85546875" style="375" customWidth="1"/>
    <col min="1286" max="1286" width="1.85546875" style="375" customWidth="1"/>
    <col min="1287" max="1536" width="15.85546875" style="375"/>
    <col min="1537" max="1537" width="3.42578125" style="375" customWidth="1"/>
    <col min="1538" max="1538" width="18.7109375" style="375" customWidth="1"/>
    <col min="1539" max="1539" width="95.5703125" style="375" customWidth="1"/>
    <col min="1540" max="1540" width="15.140625" style="375" customWidth="1"/>
    <col min="1541" max="1541" width="2.85546875" style="375" customWidth="1"/>
    <col min="1542" max="1542" width="1.85546875" style="375" customWidth="1"/>
    <col min="1543" max="1792" width="15.85546875" style="375"/>
    <col min="1793" max="1793" width="3.42578125" style="375" customWidth="1"/>
    <col min="1794" max="1794" width="18.7109375" style="375" customWidth="1"/>
    <col min="1795" max="1795" width="95.5703125" style="375" customWidth="1"/>
    <col min="1796" max="1796" width="15.140625" style="375" customWidth="1"/>
    <col min="1797" max="1797" width="2.85546875" style="375" customWidth="1"/>
    <col min="1798" max="1798" width="1.85546875" style="375" customWidth="1"/>
    <col min="1799" max="2048" width="15.85546875" style="375"/>
    <col min="2049" max="2049" width="3.42578125" style="375" customWidth="1"/>
    <col min="2050" max="2050" width="18.7109375" style="375" customWidth="1"/>
    <col min="2051" max="2051" width="95.5703125" style="375" customWidth="1"/>
    <col min="2052" max="2052" width="15.140625" style="375" customWidth="1"/>
    <col min="2053" max="2053" width="2.85546875" style="375" customWidth="1"/>
    <col min="2054" max="2054" width="1.85546875" style="375" customWidth="1"/>
    <col min="2055" max="2304" width="15.85546875" style="375"/>
    <col min="2305" max="2305" width="3.42578125" style="375" customWidth="1"/>
    <col min="2306" max="2306" width="18.7109375" style="375" customWidth="1"/>
    <col min="2307" max="2307" width="95.5703125" style="375" customWidth="1"/>
    <col min="2308" max="2308" width="15.140625" style="375" customWidth="1"/>
    <col min="2309" max="2309" width="2.85546875" style="375" customWidth="1"/>
    <col min="2310" max="2310" width="1.85546875" style="375" customWidth="1"/>
    <col min="2311" max="2560" width="15.85546875" style="375"/>
    <col min="2561" max="2561" width="3.42578125" style="375" customWidth="1"/>
    <col min="2562" max="2562" width="18.7109375" style="375" customWidth="1"/>
    <col min="2563" max="2563" width="95.5703125" style="375" customWidth="1"/>
    <col min="2564" max="2564" width="15.140625" style="375" customWidth="1"/>
    <col min="2565" max="2565" width="2.85546875" style="375" customWidth="1"/>
    <col min="2566" max="2566" width="1.85546875" style="375" customWidth="1"/>
    <col min="2567" max="2816" width="15.85546875" style="375"/>
    <col min="2817" max="2817" width="3.42578125" style="375" customWidth="1"/>
    <col min="2818" max="2818" width="18.7109375" style="375" customWidth="1"/>
    <col min="2819" max="2819" width="95.5703125" style="375" customWidth="1"/>
    <col min="2820" max="2820" width="15.140625" style="375" customWidth="1"/>
    <col min="2821" max="2821" width="2.85546875" style="375" customWidth="1"/>
    <col min="2822" max="2822" width="1.85546875" style="375" customWidth="1"/>
    <col min="2823" max="3072" width="15.85546875" style="375"/>
    <col min="3073" max="3073" width="3.42578125" style="375" customWidth="1"/>
    <col min="3074" max="3074" width="18.7109375" style="375" customWidth="1"/>
    <col min="3075" max="3075" width="95.5703125" style="375" customWidth="1"/>
    <col min="3076" max="3076" width="15.140625" style="375" customWidth="1"/>
    <col min="3077" max="3077" width="2.85546875" style="375" customWidth="1"/>
    <col min="3078" max="3078" width="1.85546875" style="375" customWidth="1"/>
    <col min="3079" max="3328" width="15.85546875" style="375"/>
    <col min="3329" max="3329" width="3.42578125" style="375" customWidth="1"/>
    <col min="3330" max="3330" width="18.7109375" style="375" customWidth="1"/>
    <col min="3331" max="3331" width="95.5703125" style="375" customWidth="1"/>
    <col min="3332" max="3332" width="15.140625" style="375" customWidth="1"/>
    <col min="3333" max="3333" width="2.85546875" style="375" customWidth="1"/>
    <col min="3334" max="3334" width="1.85546875" style="375" customWidth="1"/>
    <col min="3335" max="3584" width="15.85546875" style="375"/>
    <col min="3585" max="3585" width="3.42578125" style="375" customWidth="1"/>
    <col min="3586" max="3586" width="18.7109375" style="375" customWidth="1"/>
    <col min="3587" max="3587" width="95.5703125" style="375" customWidth="1"/>
    <col min="3588" max="3588" width="15.140625" style="375" customWidth="1"/>
    <col min="3589" max="3589" width="2.85546875" style="375" customWidth="1"/>
    <col min="3590" max="3590" width="1.85546875" style="375" customWidth="1"/>
    <col min="3591" max="3840" width="15.85546875" style="375"/>
    <col min="3841" max="3841" width="3.42578125" style="375" customWidth="1"/>
    <col min="3842" max="3842" width="18.7109375" style="375" customWidth="1"/>
    <col min="3843" max="3843" width="95.5703125" style="375" customWidth="1"/>
    <col min="3844" max="3844" width="15.140625" style="375" customWidth="1"/>
    <col min="3845" max="3845" width="2.85546875" style="375" customWidth="1"/>
    <col min="3846" max="3846" width="1.85546875" style="375" customWidth="1"/>
    <col min="3847" max="4096" width="15.85546875" style="375"/>
    <col min="4097" max="4097" width="3.42578125" style="375" customWidth="1"/>
    <col min="4098" max="4098" width="18.7109375" style="375" customWidth="1"/>
    <col min="4099" max="4099" width="95.5703125" style="375" customWidth="1"/>
    <col min="4100" max="4100" width="15.140625" style="375" customWidth="1"/>
    <col min="4101" max="4101" width="2.85546875" style="375" customWidth="1"/>
    <col min="4102" max="4102" width="1.85546875" style="375" customWidth="1"/>
    <col min="4103" max="4352" width="15.85546875" style="375"/>
    <col min="4353" max="4353" width="3.42578125" style="375" customWidth="1"/>
    <col min="4354" max="4354" width="18.7109375" style="375" customWidth="1"/>
    <col min="4355" max="4355" width="95.5703125" style="375" customWidth="1"/>
    <col min="4356" max="4356" width="15.140625" style="375" customWidth="1"/>
    <col min="4357" max="4357" width="2.85546875" style="375" customWidth="1"/>
    <col min="4358" max="4358" width="1.85546875" style="375" customWidth="1"/>
    <col min="4359" max="4608" width="15.85546875" style="375"/>
    <col min="4609" max="4609" width="3.42578125" style="375" customWidth="1"/>
    <col min="4610" max="4610" width="18.7109375" style="375" customWidth="1"/>
    <col min="4611" max="4611" width="95.5703125" style="375" customWidth="1"/>
    <col min="4612" max="4612" width="15.140625" style="375" customWidth="1"/>
    <col min="4613" max="4613" width="2.85546875" style="375" customWidth="1"/>
    <col min="4614" max="4614" width="1.85546875" style="375" customWidth="1"/>
    <col min="4615" max="4864" width="15.85546875" style="375"/>
    <col min="4865" max="4865" width="3.42578125" style="375" customWidth="1"/>
    <col min="4866" max="4866" width="18.7109375" style="375" customWidth="1"/>
    <col min="4867" max="4867" width="95.5703125" style="375" customWidth="1"/>
    <col min="4868" max="4868" width="15.140625" style="375" customWidth="1"/>
    <col min="4869" max="4869" width="2.85546875" style="375" customWidth="1"/>
    <col min="4870" max="4870" width="1.85546875" style="375" customWidth="1"/>
    <col min="4871" max="5120" width="15.85546875" style="375"/>
    <col min="5121" max="5121" width="3.42578125" style="375" customWidth="1"/>
    <col min="5122" max="5122" width="18.7109375" style="375" customWidth="1"/>
    <col min="5123" max="5123" width="95.5703125" style="375" customWidth="1"/>
    <col min="5124" max="5124" width="15.140625" style="375" customWidth="1"/>
    <col min="5125" max="5125" width="2.85546875" style="375" customWidth="1"/>
    <col min="5126" max="5126" width="1.85546875" style="375" customWidth="1"/>
    <col min="5127" max="5376" width="15.85546875" style="375"/>
    <col min="5377" max="5377" width="3.42578125" style="375" customWidth="1"/>
    <col min="5378" max="5378" width="18.7109375" style="375" customWidth="1"/>
    <col min="5379" max="5379" width="95.5703125" style="375" customWidth="1"/>
    <col min="5380" max="5380" width="15.140625" style="375" customWidth="1"/>
    <col min="5381" max="5381" width="2.85546875" style="375" customWidth="1"/>
    <col min="5382" max="5382" width="1.85546875" style="375" customWidth="1"/>
    <col min="5383" max="5632" width="15.85546875" style="375"/>
    <col min="5633" max="5633" width="3.42578125" style="375" customWidth="1"/>
    <col min="5634" max="5634" width="18.7109375" style="375" customWidth="1"/>
    <col min="5635" max="5635" width="95.5703125" style="375" customWidth="1"/>
    <col min="5636" max="5636" width="15.140625" style="375" customWidth="1"/>
    <col min="5637" max="5637" width="2.85546875" style="375" customWidth="1"/>
    <col min="5638" max="5638" width="1.85546875" style="375" customWidth="1"/>
    <col min="5639" max="5888" width="15.85546875" style="375"/>
    <col min="5889" max="5889" width="3.42578125" style="375" customWidth="1"/>
    <col min="5890" max="5890" width="18.7109375" style="375" customWidth="1"/>
    <col min="5891" max="5891" width="95.5703125" style="375" customWidth="1"/>
    <col min="5892" max="5892" width="15.140625" style="375" customWidth="1"/>
    <col min="5893" max="5893" width="2.85546875" style="375" customWidth="1"/>
    <col min="5894" max="5894" width="1.85546875" style="375" customWidth="1"/>
    <col min="5895" max="6144" width="15.85546875" style="375"/>
    <col min="6145" max="6145" width="3.42578125" style="375" customWidth="1"/>
    <col min="6146" max="6146" width="18.7109375" style="375" customWidth="1"/>
    <col min="6147" max="6147" width="95.5703125" style="375" customWidth="1"/>
    <col min="6148" max="6148" width="15.140625" style="375" customWidth="1"/>
    <col min="6149" max="6149" width="2.85546875" style="375" customWidth="1"/>
    <col min="6150" max="6150" width="1.85546875" style="375" customWidth="1"/>
    <col min="6151" max="6400" width="15.85546875" style="375"/>
    <col min="6401" max="6401" width="3.42578125" style="375" customWidth="1"/>
    <col min="6402" max="6402" width="18.7109375" style="375" customWidth="1"/>
    <col min="6403" max="6403" width="95.5703125" style="375" customWidth="1"/>
    <col min="6404" max="6404" width="15.140625" style="375" customWidth="1"/>
    <col min="6405" max="6405" width="2.85546875" style="375" customWidth="1"/>
    <col min="6406" max="6406" width="1.85546875" style="375" customWidth="1"/>
    <col min="6407" max="6656" width="15.85546875" style="375"/>
    <col min="6657" max="6657" width="3.42578125" style="375" customWidth="1"/>
    <col min="6658" max="6658" width="18.7109375" style="375" customWidth="1"/>
    <col min="6659" max="6659" width="95.5703125" style="375" customWidth="1"/>
    <col min="6660" max="6660" width="15.140625" style="375" customWidth="1"/>
    <col min="6661" max="6661" width="2.85546875" style="375" customWidth="1"/>
    <col min="6662" max="6662" width="1.85546875" style="375" customWidth="1"/>
    <col min="6663" max="6912" width="15.85546875" style="375"/>
    <col min="6913" max="6913" width="3.42578125" style="375" customWidth="1"/>
    <col min="6914" max="6914" width="18.7109375" style="375" customWidth="1"/>
    <col min="6915" max="6915" width="95.5703125" style="375" customWidth="1"/>
    <col min="6916" max="6916" width="15.140625" style="375" customWidth="1"/>
    <col min="6917" max="6917" width="2.85546875" style="375" customWidth="1"/>
    <col min="6918" max="6918" width="1.85546875" style="375" customWidth="1"/>
    <col min="6919" max="7168" width="15.85546875" style="375"/>
    <col min="7169" max="7169" width="3.42578125" style="375" customWidth="1"/>
    <col min="7170" max="7170" width="18.7109375" style="375" customWidth="1"/>
    <col min="7171" max="7171" width="95.5703125" style="375" customWidth="1"/>
    <col min="7172" max="7172" width="15.140625" style="375" customWidth="1"/>
    <col min="7173" max="7173" width="2.85546875" style="375" customWidth="1"/>
    <col min="7174" max="7174" width="1.85546875" style="375" customWidth="1"/>
    <col min="7175" max="7424" width="15.85546875" style="375"/>
    <col min="7425" max="7425" width="3.42578125" style="375" customWidth="1"/>
    <col min="7426" max="7426" width="18.7109375" style="375" customWidth="1"/>
    <col min="7427" max="7427" width="95.5703125" style="375" customWidth="1"/>
    <col min="7428" max="7428" width="15.140625" style="375" customWidth="1"/>
    <col min="7429" max="7429" width="2.85546875" style="375" customWidth="1"/>
    <col min="7430" max="7430" width="1.85546875" style="375" customWidth="1"/>
    <col min="7431" max="7680" width="15.85546875" style="375"/>
    <col min="7681" max="7681" width="3.42578125" style="375" customWidth="1"/>
    <col min="7682" max="7682" width="18.7109375" style="375" customWidth="1"/>
    <col min="7683" max="7683" width="95.5703125" style="375" customWidth="1"/>
    <col min="7684" max="7684" width="15.140625" style="375" customWidth="1"/>
    <col min="7685" max="7685" width="2.85546875" style="375" customWidth="1"/>
    <col min="7686" max="7686" width="1.85546875" style="375" customWidth="1"/>
    <col min="7687" max="7936" width="15.85546875" style="375"/>
    <col min="7937" max="7937" width="3.42578125" style="375" customWidth="1"/>
    <col min="7938" max="7938" width="18.7109375" style="375" customWidth="1"/>
    <col min="7939" max="7939" width="95.5703125" style="375" customWidth="1"/>
    <col min="7940" max="7940" width="15.140625" style="375" customWidth="1"/>
    <col min="7941" max="7941" width="2.85546875" style="375" customWidth="1"/>
    <col min="7942" max="7942" width="1.85546875" style="375" customWidth="1"/>
    <col min="7943" max="8192" width="15.85546875" style="375"/>
    <col min="8193" max="8193" width="3.42578125" style="375" customWidth="1"/>
    <col min="8194" max="8194" width="18.7109375" style="375" customWidth="1"/>
    <col min="8195" max="8195" width="95.5703125" style="375" customWidth="1"/>
    <col min="8196" max="8196" width="15.140625" style="375" customWidth="1"/>
    <col min="8197" max="8197" width="2.85546875" style="375" customWidth="1"/>
    <col min="8198" max="8198" width="1.85546875" style="375" customWidth="1"/>
    <col min="8199" max="8448" width="15.85546875" style="375"/>
    <col min="8449" max="8449" width="3.42578125" style="375" customWidth="1"/>
    <col min="8450" max="8450" width="18.7109375" style="375" customWidth="1"/>
    <col min="8451" max="8451" width="95.5703125" style="375" customWidth="1"/>
    <col min="8452" max="8452" width="15.140625" style="375" customWidth="1"/>
    <col min="8453" max="8453" width="2.85546875" style="375" customWidth="1"/>
    <col min="8454" max="8454" width="1.85546875" style="375" customWidth="1"/>
    <col min="8455" max="8704" width="15.85546875" style="375"/>
    <col min="8705" max="8705" width="3.42578125" style="375" customWidth="1"/>
    <col min="8706" max="8706" width="18.7109375" style="375" customWidth="1"/>
    <col min="8707" max="8707" width="95.5703125" style="375" customWidth="1"/>
    <col min="8708" max="8708" width="15.140625" style="375" customWidth="1"/>
    <col min="8709" max="8709" width="2.85546875" style="375" customWidth="1"/>
    <col min="8710" max="8710" width="1.85546875" style="375" customWidth="1"/>
    <col min="8711" max="8960" width="15.85546875" style="375"/>
    <col min="8961" max="8961" width="3.42578125" style="375" customWidth="1"/>
    <col min="8962" max="8962" width="18.7109375" style="375" customWidth="1"/>
    <col min="8963" max="8963" width="95.5703125" style="375" customWidth="1"/>
    <col min="8964" max="8964" width="15.140625" style="375" customWidth="1"/>
    <col min="8965" max="8965" width="2.85546875" style="375" customWidth="1"/>
    <col min="8966" max="8966" width="1.85546875" style="375" customWidth="1"/>
    <col min="8967" max="9216" width="15.85546875" style="375"/>
    <col min="9217" max="9217" width="3.42578125" style="375" customWidth="1"/>
    <col min="9218" max="9218" width="18.7109375" style="375" customWidth="1"/>
    <col min="9219" max="9219" width="95.5703125" style="375" customWidth="1"/>
    <col min="9220" max="9220" width="15.140625" style="375" customWidth="1"/>
    <col min="9221" max="9221" width="2.85546875" style="375" customWidth="1"/>
    <col min="9222" max="9222" width="1.85546875" style="375" customWidth="1"/>
    <col min="9223" max="9472" width="15.85546875" style="375"/>
    <col min="9473" max="9473" width="3.42578125" style="375" customWidth="1"/>
    <col min="9474" max="9474" width="18.7109375" style="375" customWidth="1"/>
    <col min="9475" max="9475" width="95.5703125" style="375" customWidth="1"/>
    <col min="9476" max="9476" width="15.140625" style="375" customWidth="1"/>
    <col min="9477" max="9477" width="2.85546875" style="375" customWidth="1"/>
    <col min="9478" max="9478" width="1.85546875" style="375" customWidth="1"/>
    <col min="9479" max="9728" width="15.85546875" style="375"/>
    <col min="9729" max="9729" width="3.42578125" style="375" customWidth="1"/>
    <col min="9730" max="9730" width="18.7109375" style="375" customWidth="1"/>
    <col min="9731" max="9731" width="95.5703125" style="375" customWidth="1"/>
    <col min="9732" max="9732" width="15.140625" style="375" customWidth="1"/>
    <col min="9733" max="9733" width="2.85546875" style="375" customWidth="1"/>
    <col min="9734" max="9734" width="1.85546875" style="375" customWidth="1"/>
    <col min="9735" max="9984" width="15.85546875" style="375"/>
    <col min="9985" max="9985" width="3.42578125" style="375" customWidth="1"/>
    <col min="9986" max="9986" width="18.7109375" style="375" customWidth="1"/>
    <col min="9987" max="9987" width="95.5703125" style="375" customWidth="1"/>
    <col min="9988" max="9988" width="15.140625" style="375" customWidth="1"/>
    <col min="9989" max="9989" width="2.85546875" style="375" customWidth="1"/>
    <col min="9990" max="9990" width="1.85546875" style="375" customWidth="1"/>
    <col min="9991" max="10240" width="15.85546875" style="375"/>
    <col min="10241" max="10241" width="3.42578125" style="375" customWidth="1"/>
    <col min="10242" max="10242" width="18.7109375" style="375" customWidth="1"/>
    <col min="10243" max="10243" width="95.5703125" style="375" customWidth="1"/>
    <col min="10244" max="10244" width="15.140625" style="375" customWidth="1"/>
    <col min="10245" max="10245" width="2.85546875" style="375" customWidth="1"/>
    <col min="10246" max="10246" width="1.85546875" style="375" customWidth="1"/>
    <col min="10247" max="10496" width="15.85546875" style="375"/>
    <col min="10497" max="10497" width="3.42578125" style="375" customWidth="1"/>
    <col min="10498" max="10498" width="18.7109375" style="375" customWidth="1"/>
    <col min="10499" max="10499" width="95.5703125" style="375" customWidth="1"/>
    <col min="10500" max="10500" width="15.140625" style="375" customWidth="1"/>
    <col min="10501" max="10501" width="2.85546875" style="375" customWidth="1"/>
    <col min="10502" max="10502" width="1.85546875" style="375" customWidth="1"/>
    <col min="10503" max="10752" width="15.85546875" style="375"/>
    <col min="10753" max="10753" width="3.42578125" style="375" customWidth="1"/>
    <col min="10754" max="10754" width="18.7109375" style="375" customWidth="1"/>
    <col min="10755" max="10755" width="95.5703125" style="375" customWidth="1"/>
    <col min="10756" max="10756" width="15.140625" style="375" customWidth="1"/>
    <col min="10757" max="10757" width="2.85546875" style="375" customWidth="1"/>
    <col min="10758" max="10758" width="1.85546875" style="375" customWidth="1"/>
    <col min="10759" max="11008" width="15.85546875" style="375"/>
    <col min="11009" max="11009" width="3.42578125" style="375" customWidth="1"/>
    <col min="11010" max="11010" width="18.7109375" style="375" customWidth="1"/>
    <col min="11011" max="11011" width="95.5703125" style="375" customWidth="1"/>
    <col min="11012" max="11012" width="15.140625" style="375" customWidth="1"/>
    <col min="11013" max="11013" width="2.85546875" style="375" customWidth="1"/>
    <col min="11014" max="11014" width="1.85546875" style="375" customWidth="1"/>
    <col min="11015" max="11264" width="15.85546875" style="375"/>
    <col min="11265" max="11265" width="3.42578125" style="375" customWidth="1"/>
    <col min="11266" max="11266" width="18.7109375" style="375" customWidth="1"/>
    <col min="11267" max="11267" width="95.5703125" style="375" customWidth="1"/>
    <col min="11268" max="11268" width="15.140625" style="375" customWidth="1"/>
    <col min="11269" max="11269" width="2.85546875" style="375" customWidth="1"/>
    <col min="11270" max="11270" width="1.85546875" style="375" customWidth="1"/>
    <col min="11271" max="11520" width="15.85546875" style="375"/>
    <col min="11521" max="11521" width="3.42578125" style="375" customWidth="1"/>
    <col min="11522" max="11522" width="18.7109375" style="375" customWidth="1"/>
    <col min="11523" max="11523" width="95.5703125" style="375" customWidth="1"/>
    <col min="11524" max="11524" width="15.140625" style="375" customWidth="1"/>
    <col min="11525" max="11525" width="2.85546875" style="375" customWidth="1"/>
    <col min="11526" max="11526" width="1.85546875" style="375" customWidth="1"/>
    <col min="11527" max="11776" width="15.85546875" style="375"/>
    <col min="11777" max="11777" width="3.42578125" style="375" customWidth="1"/>
    <col min="11778" max="11778" width="18.7109375" style="375" customWidth="1"/>
    <col min="11779" max="11779" width="95.5703125" style="375" customWidth="1"/>
    <col min="11780" max="11780" width="15.140625" style="375" customWidth="1"/>
    <col min="11781" max="11781" width="2.85546875" style="375" customWidth="1"/>
    <col min="11782" max="11782" width="1.85546875" style="375" customWidth="1"/>
    <col min="11783" max="12032" width="15.85546875" style="375"/>
    <col min="12033" max="12033" width="3.42578125" style="375" customWidth="1"/>
    <col min="12034" max="12034" width="18.7109375" style="375" customWidth="1"/>
    <col min="12035" max="12035" width="95.5703125" style="375" customWidth="1"/>
    <col min="12036" max="12036" width="15.140625" style="375" customWidth="1"/>
    <col min="12037" max="12037" width="2.85546875" style="375" customWidth="1"/>
    <col min="12038" max="12038" width="1.85546875" style="375" customWidth="1"/>
    <col min="12039" max="12288" width="15.85546875" style="375"/>
    <col min="12289" max="12289" width="3.42578125" style="375" customWidth="1"/>
    <col min="12290" max="12290" width="18.7109375" style="375" customWidth="1"/>
    <col min="12291" max="12291" width="95.5703125" style="375" customWidth="1"/>
    <col min="12292" max="12292" width="15.140625" style="375" customWidth="1"/>
    <col min="12293" max="12293" width="2.85546875" style="375" customWidth="1"/>
    <col min="12294" max="12294" width="1.85546875" style="375" customWidth="1"/>
    <col min="12295" max="12544" width="15.85546875" style="375"/>
    <col min="12545" max="12545" width="3.42578125" style="375" customWidth="1"/>
    <col min="12546" max="12546" width="18.7109375" style="375" customWidth="1"/>
    <col min="12547" max="12547" width="95.5703125" style="375" customWidth="1"/>
    <col min="12548" max="12548" width="15.140625" style="375" customWidth="1"/>
    <col min="12549" max="12549" width="2.85546875" style="375" customWidth="1"/>
    <col min="12550" max="12550" width="1.85546875" style="375" customWidth="1"/>
    <col min="12551" max="12800" width="15.85546875" style="375"/>
    <col min="12801" max="12801" width="3.42578125" style="375" customWidth="1"/>
    <col min="12802" max="12802" width="18.7109375" style="375" customWidth="1"/>
    <col min="12803" max="12803" width="95.5703125" style="375" customWidth="1"/>
    <col min="12804" max="12804" width="15.140625" style="375" customWidth="1"/>
    <col min="12805" max="12805" width="2.85546875" style="375" customWidth="1"/>
    <col min="12806" max="12806" width="1.85546875" style="375" customWidth="1"/>
    <col min="12807" max="13056" width="15.85546875" style="375"/>
    <col min="13057" max="13057" width="3.42578125" style="375" customWidth="1"/>
    <col min="13058" max="13058" width="18.7109375" style="375" customWidth="1"/>
    <col min="13059" max="13059" width="95.5703125" style="375" customWidth="1"/>
    <col min="13060" max="13060" width="15.140625" style="375" customWidth="1"/>
    <col min="13061" max="13061" width="2.85546875" style="375" customWidth="1"/>
    <col min="13062" max="13062" width="1.85546875" style="375" customWidth="1"/>
    <col min="13063" max="13312" width="15.85546875" style="375"/>
    <col min="13313" max="13313" width="3.42578125" style="375" customWidth="1"/>
    <col min="13314" max="13314" width="18.7109375" style="375" customWidth="1"/>
    <col min="13315" max="13315" width="95.5703125" style="375" customWidth="1"/>
    <col min="13316" max="13316" width="15.140625" style="375" customWidth="1"/>
    <col min="13317" max="13317" width="2.85546875" style="375" customWidth="1"/>
    <col min="13318" max="13318" width="1.85546875" style="375" customWidth="1"/>
    <col min="13319" max="13568" width="15.85546875" style="375"/>
    <col min="13569" max="13569" width="3.42578125" style="375" customWidth="1"/>
    <col min="13570" max="13570" width="18.7109375" style="375" customWidth="1"/>
    <col min="13571" max="13571" width="95.5703125" style="375" customWidth="1"/>
    <col min="13572" max="13572" width="15.140625" style="375" customWidth="1"/>
    <col min="13573" max="13573" width="2.85546875" style="375" customWidth="1"/>
    <col min="13574" max="13574" width="1.85546875" style="375" customWidth="1"/>
    <col min="13575" max="13824" width="15.85546875" style="375"/>
    <col min="13825" max="13825" width="3.42578125" style="375" customWidth="1"/>
    <col min="13826" max="13826" width="18.7109375" style="375" customWidth="1"/>
    <col min="13827" max="13827" width="95.5703125" style="375" customWidth="1"/>
    <col min="13828" max="13828" width="15.140625" style="375" customWidth="1"/>
    <col min="13829" max="13829" width="2.85546875" style="375" customWidth="1"/>
    <col min="13830" max="13830" width="1.85546875" style="375" customWidth="1"/>
    <col min="13831" max="14080" width="15.85546875" style="375"/>
    <col min="14081" max="14081" width="3.42578125" style="375" customWidth="1"/>
    <col min="14082" max="14082" width="18.7109375" style="375" customWidth="1"/>
    <col min="14083" max="14083" width="95.5703125" style="375" customWidth="1"/>
    <col min="14084" max="14084" width="15.140625" style="375" customWidth="1"/>
    <col min="14085" max="14085" width="2.85546875" style="375" customWidth="1"/>
    <col min="14086" max="14086" width="1.85546875" style="375" customWidth="1"/>
    <col min="14087" max="14336" width="15.85546875" style="375"/>
    <col min="14337" max="14337" width="3.42578125" style="375" customWidth="1"/>
    <col min="14338" max="14338" width="18.7109375" style="375" customWidth="1"/>
    <col min="14339" max="14339" width="95.5703125" style="375" customWidth="1"/>
    <col min="14340" max="14340" width="15.140625" style="375" customWidth="1"/>
    <col min="14341" max="14341" width="2.85546875" style="375" customWidth="1"/>
    <col min="14342" max="14342" width="1.85546875" style="375" customWidth="1"/>
    <col min="14343" max="14592" width="15.85546875" style="375"/>
    <col min="14593" max="14593" width="3.42578125" style="375" customWidth="1"/>
    <col min="14594" max="14594" width="18.7109375" style="375" customWidth="1"/>
    <col min="14595" max="14595" width="95.5703125" style="375" customWidth="1"/>
    <col min="14596" max="14596" width="15.140625" style="375" customWidth="1"/>
    <col min="14597" max="14597" width="2.85546875" style="375" customWidth="1"/>
    <col min="14598" max="14598" width="1.85546875" style="375" customWidth="1"/>
    <col min="14599" max="14848" width="15.85546875" style="375"/>
    <col min="14849" max="14849" width="3.42578125" style="375" customWidth="1"/>
    <col min="14850" max="14850" width="18.7109375" style="375" customWidth="1"/>
    <col min="14851" max="14851" width="95.5703125" style="375" customWidth="1"/>
    <col min="14852" max="14852" width="15.140625" style="375" customWidth="1"/>
    <col min="14853" max="14853" width="2.85546875" style="375" customWidth="1"/>
    <col min="14854" max="14854" width="1.85546875" style="375" customWidth="1"/>
    <col min="14855" max="15104" width="15.85546875" style="375"/>
    <col min="15105" max="15105" width="3.42578125" style="375" customWidth="1"/>
    <col min="15106" max="15106" width="18.7109375" style="375" customWidth="1"/>
    <col min="15107" max="15107" width="95.5703125" style="375" customWidth="1"/>
    <col min="15108" max="15108" width="15.140625" style="375" customWidth="1"/>
    <col min="15109" max="15109" width="2.85546875" style="375" customWidth="1"/>
    <col min="15110" max="15110" width="1.85546875" style="375" customWidth="1"/>
    <col min="15111" max="15360" width="15.85546875" style="375"/>
    <col min="15361" max="15361" width="3.42578125" style="375" customWidth="1"/>
    <col min="15362" max="15362" width="18.7109375" style="375" customWidth="1"/>
    <col min="15363" max="15363" width="95.5703125" style="375" customWidth="1"/>
    <col min="15364" max="15364" width="15.140625" style="375" customWidth="1"/>
    <col min="15365" max="15365" width="2.85546875" style="375" customWidth="1"/>
    <col min="15366" max="15366" width="1.85546875" style="375" customWidth="1"/>
    <col min="15367" max="15616" width="15.85546875" style="375"/>
    <col min="15617" max="15617" width="3.42578125" style="375" customWidth="1"/>
    <col min="15618" max="15618" width="18.7109375" style="375" customWidth="1"/>
    <col min="15619" max="15619" width="95.5703125" style="375" customWidth="1"/>
    <col min="15620" max="15620" width="15.140625" style="375" customWidth="1"/>
    <col min="15621" max="15621" width="2.85546875" style="375" customWidth="1"/>
    <col min="15622" max="15622" width="1.85546875" style="375" customWidth="1"/>
    <col min="15623" max="15872" width="15.85546875" style="375"/>
    <col min="15873" max="15873" width="3.42578125" style="375" customWidth="1"/>
    <col min="15874" max="15874" width="18.7109375" style="375" customWidth="1"/>
    <col min="15875" max="15875" width="95.5703125" style="375" customWidth="1"/>
    <col min="15876" max="15876" width="15.140625" style="375" customWidth="1"/>
    <col min="15877" max="15877" width="2.85546875" style="375" customWidth="1"/>
    <col min="15878" max="15878" width="1.85546875" style="375" customWidth="1"/>
    <col min="15879" max="16128" width="15.85546875" style="375"/>
    <col min="16129" max="16129" width="3.42578125" style="375" customWidth="1"/>
    <col min="16130" max="16130" width="18.7109375" style="375" customWidth="1"/>
    <col min="16131" max="16131" width="95.5703125" style="375" customWidth="1"/>
    <col min="16132" max="16132" width="15.140625" style="375" customWidth="1"/>
    <col min="16133" max="16133" width="2.85546875" style="375" customWidth="1"/>
    <col min="16134" max="16134" width="1.85546875" style="375" customWidth="1"/>
    <col min="16135" max="16384" width="15.85546875" style="375"/>
  </cols>
  <sheetData>
    <row r="1" spans="2:4" ht="12" customHeight="1" x14ac:dyDescent="0.25"/>
    <row r="2" spans="2:4" ht="12" customHeight="1" x14ac:dyDescent="0.25"/>
    <row r="3" spans="2:4" ht="12" customHeight="1" x14ac:dyDescent="0.25"/>
    <row r="4" spans="2:4" ht="15.75" customHeight="1" x14ac:dyDescent="0.25">
      <c r="B4" s="376"/>
      <c r="C4" s="377"/>
    </row>
    <row r="5" spans="2:4" ht="191.25" customHeight="1" x14ac:dyDescent="0.5">
      <c r="B5" s="378"/>
      <c r="C5" s="614" t="s">
        <v>2421</v>
      </c>
      <c r="D5" s="614"/>
    </row>
    <row r="6" spans="2:4" ht="191.25" customHeight="1" x14ac:dyDescent="0.25">
      <c r="B6" s="378"/>
      <c r="C6" s="379" t="s">
        <v>2774</v>
      </c>
      <c r="D6" s="380"/>
    </row>
    <row r="7" spans="2:4" ht="124.5" customHeight="1" x14ac:dyDescent="0.25">
      <c r="C7" s="381"/>
    </row>
    <row r="8" spans="2:4" ht="27.75" customHeight="1" x14ac:dyDescent="0.25">
      <c r="B8" s="382"/>
      <c r="C8" s="383"/>
    </row>
    <row r="9" spans="2:4" ht="27.75" customHeight="1" x14ac:dyDescent="0.25">
      <c r="C9" s="383"/>
    </row>
    <row r="37" ht="2.25" customHeight="1" x14ac:dyDescent="0.25"/>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365A0-4929-476F-A67B-7F83406AAF2D}">
  <sheetPr>
    <tabColor rgb="FF243386"/>
    <pageSetUpPr fitToPage="1"/>
  </sheetPr>
  <dimension ref="A1:E57"/>
  <sheetViews>
    <sheetView view="pageBreakPreview" zoomScale="85" zoomScaleNormal="85" zoomScaleSheetLayoutView="85" workbookViewId="0">
      <selection activeCell="D8" sqref="D8"/>
    </sheetView>
  </sheetViews>
  <sheetFormatPr defaultColWidth="15.85546875" defaultRowHeight="15.75" x14ac:dyDescent="0.25"/>
  <cols>
    <col min="1" max="1" width="3.42578125" style="375" customWidth="1"/>
    <col min="2" max="2" width="33.7109375" style="388" bestFit="1" customWidth="1"/>
    <col min="3" max="3" width="1.5703125" style="389" customWidth="1"/>
    <col min="4" max="4" width="71" style="388" customWidth="1"/>
    <col min="5" max="6" width="23.5703125" style="388" customWidth="1"/>
    <col min="7" max="7" width="1.85546875" style="388" customWidth="1"/>
    <col min="8" max="8" width="15.85546875" style="388"/>
    <col min="9" max="9" width="6.140625" style="388" customWidth="1"/>
    <col min="10" max="16384" width="15.85546875" style="388"/>
  </cols>
  <sheetData>
    <row r="1" spans="1:4" s="375" customFormat="1" ht="12" customHeight="1" x14ac:dyDescent="0.25">
      <c r="C1" s="384"/>
    </row>
    <row r="2" spans="1:4" s="375" customFormat="1" ht="12" customHeight="1" x14ac:dyDescent="0.25">
      <c r="C2" s="384"/>
    </row>
    <row r="3" spans="1:4" s="375" customFormat="1" ht="12" customHeight="1" x14ac:dyDescent="0.25">
      <c r="C3" s="384"/>
    </row>
    <row r="4" spans="1:4" s="375" customFormat="1" ht="15.75" customHeight="1" x14ac:dyDescent="0.25">
      <c r="C4" s="384"/>
    </row>
    <row r="5" spans="1:4" s="375" customFormat="1" ht="24" customHeight="1" x14ac:dyDescent="0.4">
      <c r="B5" s="615" t="s">
        <v>2422</v>
      </c>
      <c r="C5" s="615"/>
      <c r="D5" s="615"/>
    </row>
    <row r="6" spans="1:4" s="375" customFormat="1" ht="6" customHeight="1" x14ac:dyDescent="0.25">
      <c r="C6" s="384"/>
    </row>
    <row r="7" spans="1:4" s="375" customFormat="1" ht="15.75" customHeight="1" x14ac:dyDescent="0.25">
      <c r="B7" s="385" t="s">
        <v>2423</v>
      </c>
      <c r="C7" s="386"/>
      <c r="D7" s="387" t="s">
        <v>2776</v>
      </c>
    </row>
    <row r="8" spans="1:4" ht="11.25" customHeight="1" x14ac:dyDescent="0.25">
      <c r="A8" s="388"/>
    </row>
    <row r="10" spans="1:4" x14ac:dyDescent="0.25">
      <c r="A10" s="388"/>
      <c r="B10" s="390" t="s">
        <v>2424</v>
      </c>
    </row>
    <row r="11" spans="1:4" x14ac:dyDescent="0.25">
      <c r="A11" s="388"/>
      <c r="B11" s="389" t="s">
        <v>2425</v>
      </c>
      <c r="D11" s="389"/>
    </row>
    <row r="12" spans="1:4" x14ac:dyDescent="0.25">
      <c r="A12" s="388"/>
      <c r="B12" s="391" t="s">
        <v>2426</v>
      </c>
      <c r="D12" s="392" t="s">
        <v>2425</v>
      </c>
    </row>
    <row r="13" spans="1:4" x14ac:dyDescent="0.25">
      <c r="A13" s="388"/>
      <c r="B13" s="391"/>
    </row>
    <row r="14" spans="1:4" x14ac:dyDescent="0.25">
      <c r="A14" s="388"/>
      <c r="B14" s="389" t="s">
        <v>2427</v>
      </c>
    </row>
    <row r="15" spans="1:4" x14ac:dyDescent="0.25">
      <c r="A15" s="388"/>
      <c r="B15" s="391" t="s">
        <v>2428</v>
      </c>
      <c r="D15" s="392" t="s">
        <v>2429</v>
      </c>
    </row>
    <row r="16" spans="1:4" x14ac:dyDescent="0.25">
      <c r="A16" s="388"/>
      <c r="B16" s="391" t="s">
        <v>2430</v>
      </c>
      <c r="D16" s="392" t="s">
        <v>2431</v>
      </c>
    </row>
    <row r="17" spans="2:4" s="388" customFormat="1" x14ac:dyDescent="0.25">
      <c r="B17" s="391" t="s">
        <v>2432</v>
      </c>
      <c r="C17" s="389"/>
      <c r="D17" s="392" t="s">
        <v>2433</v>
      </c>
    </row>
    <row r="18" spans="2:4" s="388" customFormat="1" x14ac:dyDescent="0.25">
      <c r="B18" s="391" t="s">
        <v>2434</v>
      </c>
      <c r="C18" s="389"/>
      <c r="D18" s="392" t="s">
        <v>2435</v>
      </c>
    </row>
    <row r="19" spans="2:4" s="388" customFormat="1" x14ac:dyDescent="0.25">
      <c r="B19" s="391" t="s">
        <v>2436</v>
      </c>
      <c r="C19" s="389"/>
      <c r="D19" s="392" t="s">
        <v>2437</v>
      </c>
    </row>
    <row r="20" spans="2:4" s="388" customFormat="1" x14ac:dyDescent="0.25">
      <c r="B20" s="391" t="s">
        <v>2438</v>
      </c>
      <c r="C20" s="389"/>
      <c r="D20" s="392" t="s">
        <v>2439</v>
      </c>
    </row>
    <row r="21" spans="2:4" s="388" customFormat="1" x14ac:dyDescent="0.25">
      <c r="B21" s="391"/>
      <c r="C21" s="389"/>
    </row>
    <row r="22" spans="2:4" s="388" customFormat="1" x14ac:dyDescent="0.25">
      <c r="B22" s="391" t="s">
        <v>2440</v>
      </c>
      <c r="C22" s="389"/>
      <c r="D22" s="392" t="s">
        <v>2441</v>
      </c>
    </row>
    <row r="23" spans="2:4" s="388" customFormat="1" x14ac:dyDescent="0.25">
      <c r="B23" s="391" t="s">
        <v>2442</v>
      </c>
      <c r="C23" s="389"/>
      <c r="D23" s="392" t="s">
        <v>2443</v>
      </c>
    </row>
    <row r="24" spans="2:4" s="388" customFormat="1" x14ac:dyDescent="0.25">
      <c r="B24" s="391" t="s">
        <v>2444</v>
      </c>
      <c r="C24" s="389"/>
      <c r="D24" s="392" t="s">
        <v>2445</v>
      </c>
    </row>
    <row r="25" spans="2:4" s="388" customFormat="1" x14ac:dyDescent="0.25">
      <c r="B25" s="391" t="s">
        <v>2446</v>
      </c>
      <c r="C25" s="389"/>
      <c r="D25" s="392" t="s">
        <v>2447</v>
      </c>
    </row>
    <row r="26" spans="2:4" s="388" customFormat="1" x14ac:dyDescent="0.25">
      <c r="B26" s="391" t="s">
        <v>2448</v>
      </c>
      <c r="C26" s="389"/>
      <c r="D26" s="392" t="s">
        <v>2449</v>
      </c>
    </row>
    <row r="27" spans="2:4" s="388" customFormat="1" x14ac:dyDescent="0.25">
      <c r="B27" s="391" t="s">
        <v>2450</v>
      </c>
      <c r="C27" s="389"/>
      <c r="D27" s="392" t="s">
        <v>2451</v>
      </c>
    </row>
    <row r="28" spans="2:4" s="388" customFormat="1" x14ac:dyDescent="0.25">
      <c r="B28" s="391" t="s">
        <v>2452</v>
      </c>
      <c r="C28" s="389"/>
      <c r="D28" s="392" t="s">
        <v>2453</v>
      </c>
    </row>
    <row r="29" spans="2:4" s="388" customFormat="1" x14ac:dyDescent="0.25">
      <c r="B29" s="391" t="s">
        <v>2454</v>
      </c>
      <c r="C29" s="389"/>
      <c r="D29" s="392" t="s">
        <v>2455</v>
      </c>
    </row>
    <row r="30" spans="2:4" s="388" customFormat="1" x14ac:dyDescent="0.25">
      <c r="B30" s="391" t="s">
        <v>2456</v>
      </c>
      <c r="C30" s="389"/>
      <c r="D30" s="392" t="s">
        <v>2457</v>
      </c>
    </row>
    <row r="31" spans="2:4" s="388" customFormat="1" x14ac:dyDescent="0.25">
      <c r="B31" s="391" t="s">
        <v>2458</v>
      </c>
      <c r="C31" s="389"/>
      <c r="D31" s="392" t="s">
        <v>2459</v>
      </c>
    </row>
    <row r="32" spans="2:4" s="388" customFormat="1" x14ac:dyDescent="0.25">
      <c r="B32" s="391" t="s">
        <v>2460</v>
      </c>
      <c r="C32" s="389"/>
      <c r="D32" s="392" t="s">
        <v>2461</v>
      </c>
    </row>
    <row r="33" spans="2:5" s="388" customFormat="1" x14ac:dyDescent="0.25">
      <c r="B33" s="391" t="s">
        <v>2462</v>
      </c>
      <c r="C33" s="389"/>
      <c r="D33" s="392" t="s">
        <v>2463</v>
      </c>
    </row>
    <row r="34" spans="2:5" s="388" customFormat="1" x14ac:dyDescent="0.25">
      <c r="B34" s="391" t="s">
        <v>2464</v>
      </c>
      <c r="C34" s="389"/>
      <c r="D34" s="392" t="s">
        <v>2465</v>
      </c>
    </row>
    <row r="35" spans="2:5" s="388" customFormat="1" x14ac:dyDescent="0.25">
      <c r="B35" s="391" t="s">
        <v>2466</v>
      </c>
      <c r="C35" s="389"/>
      <c r="D35" s="392" t="s">
        <v>2467</v>
      </c>
    </row>
    <row r="36" spans="2:5" s="388" customFormat="1" x14ac:dyDescent="0.25">
      <c r="B36" s="391" t="s">
        <v>2468</v>
      </c>
      <c r="C36" s="389"/>
      <c r="D36" s="392" t="s">
        <v>2469</v>
      </c>
    </row>
    <row r="37" spans="2:5" s="388" customFormat="1" x14ac:dyDescent="0.25">
      <c r="B37" s="391" t="s">
        <v>2470</v>
      </c>
      <c r="C37" s="389"/>
      <c r="D37" s="392" t="s">
        <v>2471</v>
      </c>
    </row>
    <row r="38" spans="2:5" s="388" customFormat="1" x14ac:dyDescent="0.25">
      <c r="B38" s="391" t="s">
        <v>2472</v>
      </c>
      <c r="C38" s="389"/>
      <c r="D38" s="392" t="s">
        <v>2473</v>
      </c>
    </row>
    <row r="39" spans="2:5" s="388" customFormat="1" x14ac:dyDescent="0.25">
      <c r="B39" s="391" t="s">
        <v>2474</v>
      </c>
      <c r="C39" s="389"/>
      <c r="D39" s="392" t="s">
        <v>2475</v>
      </c>
    </row>
    <row r="40" spans="2:5" s="388" customFormat="1" x14ac:dyDescent="0.25">
      <c r="B40" s="391"/>
      <c r="C40" s="389"/>
      <c r="D40" s="392"/>
    </row>
    <row r="41" spans="2:5" s="388" customFormat="1" x14ac:dyDescent="0.25">
      <c r="B41" s="391"/>
      <c r="C41" s="389"/>
      <c r="D41" s="393"/>
    </row>
    <row r="42" spans="2:5" s="388" customFormat="1" x14ac:dyDescent="0.25">
      <c r="B42" s="391"/>
      <c r="C42" s="389"/>
      <c r="D42" s="392"/>
    </row>
    <row r="43" spans="2:5" s="388" customFormat="1" ht="17.25" x14ac:dyDescent="0.3">
      <c r="B43" s="390" t="s">
        <v>2476</v>
      </c>
      <c r="C43" s="389"/>
      <c r="D43" s="394"/>
      <c r="E43" s="389"/>
    </row>
    <row r="44" spans="2:5" s="388" customFormat="1" x14ac:dyDescent="0.25">
      <c r="B44" s="389" t="s">
        <v>2426</v>
      </c>
      <c r="C44" s="389"/>
      <c r="D44" s="395" t="s">
        <v>2425</v>
      </c>
      <c r="E44" s="389"/>
    </row>
    <row r="45" spans="2:5" s="388" customFormat="1" x14ac:dyDescent="0.25">
      <c r="B45" s="389" t="s">
        <v>2477</v>
      </c>
      <c r="C45" s="389"/>
      <c r="D45" s="395" t="s">
        <v>2478</v>
      </c>
      <c r="E45" s="389"/>
    </row>
    <row r="46" spans="2:5" s="388" customFormat="1" x14ac:dyDescent="0.25">
      <c r="B46" s="389" t="s">
        <v>2479</v>
      </c>
      <c r="C46" s="389"/>
      <c r="D46" s="395" t="s">
        <v>2480</v>
      </c>
      <c r="E46" s="389"/>
    </row>
    <row r="47" spans="2:5" s="388" customFormat="1" x14ac:dyDescent="0.25">
      <c r="B47" s="389" t="s">
        <v>2481</v>
      </c>
      <c r="C47" s="389"/>
      <c r="D47" s="395" t="s">
        <v>2482</v>
      </c>
      <c r="E47" s="389"/>
    </row>
    <row r="48" spans="2:5" s="388" customFormat="1" x14ac:dyDescent="0.25">
      <c r="B48" s="389" t="s">
        <v>2483</v>
      </c>
      <c r="C48" s="389"/>
      <c r="D48" s="395" t="s">
        <v>2484</v>
      </c>
      <c r="E48" s="389"/>
    </row>
    <row r="49" spans="2:5" s="388" customFormat="1" x14ac:dyDescent="0.25">
      <c r="B49" s="389" t="s">
        <v>2485</v>
      </c>
      <c r="C49" s="389"/>
      <c r="D49" s="395" t="s">
        <v>2486</v>
      </c>
      <c r="E49" s="389"/>
    </row>
    <row r="50" spans="2:5" s="388" customFormat="1" x14ac:dyDescent="0.25">
      <c r="B50" s="389" t="s">
        <v>2487</v>
      </c>
      <c r="C50" s="389"/>
      <c r="D50" s="395" t="s">
        <v>2488</v>
      </c>
      <c r="E50" s="389"/>
    </row>
    <row r="51" spans="2:5" s="388" customFormat="1" x14ac:dyDescent="0.25">
      <c r="C51" s="389"/>
      <c r="E51" s="389"/>
    </row>
    <row r="52" spans="2:5" s="388" customFormat="1" x14ac:dyDescent="0.25">
      <c r="C52" s="389"/>
      <c r="E52" s="389"/>
    </row>
    <row r="53" spans="2:5" s="388" customFormat="1" x14ac:dyDescent="0.25">
      <c r="B53" s="390" t="s">
        <v>2489</v>
      </c>
      <c r="C53" s="389"/>
      <c r="E53" s="389"/>
    </row>
    <row r="54" spans="2:5" s="388" customFormat="1" x14ac:dyDescent="0.25">
      <c r="B54" s="391" t="s">
        <v>2490</v>
      </c>
      <c r="C54" s="389"/>
      <c r="D54" s="392" t="s">
        <v>2491</v>
      </c>
      <c r="E54" s="389"/>
    </row>
    <row r="55" spans="2:5" s="388" customFormat="1" x14ac:dyDescent="0.25">
      <c r="B55" s="391" t="s">
        <v>2492</v>
      </c>
      <c r="C55" s="389"/>
      <c r="D55" s="392" t="s">
        <v>2491</v>
      </c>
      <c r="E55" s="389"/>
    </row>
    <row r="56" spans="2:5" s="388" customFormat="1" x14ac:dyDescent="0.25">
      <c r="B56" s="391" t="s">
        <v>2493</v>
      </c>
      <c r="C56" s="389"/>
      <c r="D56" s="392" t="s">
        <v>2494</v>
      </c>
    </row>
    <row r="57" spans="2:5" s="388" customFormat="1" x14ac:dyDescent="0.25">
      <c r="C57" s="389"/>
    </row>
  </sheetData>
  <mergeCells count="1">
    <mergeCell ref="B5:D5"/>
  </mergeCells>
  <hyperlinks>
    <hyperlink ref="D12" location="'Tabel A - General Issuer Detail'!A1" display="General Issuer Detail" xr:uid="{57A80D31-2E00-42D3-A0CC-8315F8E9DE28}"/>
    <hyperlink ref="D15" location="'G1-G4 - Cover pool inform.'!A1" display="General cover pool information " xr:uid="{E74E07EE-5098-46B1-9D2D-49E2DCA55910}"/>
    <hyperlink ref="D16" location="'G1-G4 - Cover pool inform.'!B25" display="Outstanding CBs" xr:uid="{D0F4C6F7-D995-4E98-A660-F2141A65E348}"/>
    <hyperlink ref="D19" location="'G1-G4 - Cover pool inform.'!B61" display="Legal ALM (balance principle) adherence" xr:uid="{FFB550EF-EB3C-46DB-BFDD-CEC6C6CB65F7}"/>
    <hyperlink ref="D20" location="'G1-G4 - Cover pool inform.'!B70" display="Additional characteristics of ALM business model for issued CBs" xr:uid="{BCABC02D-F0AD-476B-AF7D-4D447819F9FE}"/>
    <hyperlink ref="D22" location="'Table 1-3 - Lending'!B7" display="Number of loans by property category" xr:uid="{D5D610C3-E11F-4552-A8EA-87AB84EEC52F}"/>
    <hyperlink ref="D23" location="'Table 1-3 - Lending'!B16" display="Lending by property category, DKKbn" xr:uid="{96FD04BE-EA1E-4489-AAE7-35A5E42B0160}"/>
    <hyperlink ref="D24" location="'Table 1-3 - Lending'!B23" display="Lending, by loan size, DKKbn" xr:uid="{D733F544-6652-4D38-B0F2-581231EAFD30}"/>
    <hyperlink ref="D25" location="'Table 4 - LTV'!B7" display="Lending, by-loan to-value (LTV), current property value, DKKbn" xr:uid="{857372A6-D3DB-4017-87BE-A48683B93FCD}"/>
    <hyperlink ref="D26" location="'Table 4 - LTV'!B29" display="Lending, by-loan to-value (LTV), current property value, Per cent" xr:uid="{2FD75C84-6965-4B6D-83EF-FA5977DC0D83}"/>
    <hyperlink ref="D27" location="'Table 4 - LTV'!B51" display="Lending, by-loan to-value (LTV), current property value, DKKbn (&quot;Sidste krone&quot;)" xr:uid="{FF9E5706-1804-4CDA-A2CF-9090B2D18753}"/>
    <hyperlink ref="D28" location="'Table 4 - LTV'!B73" display="Lending, by-loan to-value (LTV), current property value, Per cent (&quot;Sidste krone&quot;)" xr:uid="{CFD8986F-DDF2-4A79-AD99-5DEEBA714F48}"/>
    <hyperlink ref="D29" location="'Table 5 - Lending by region'!B7" display="Lending by region, DKKbn" xr:uid="{9DD3D94C-3AA6-41A9-B2D7-2A45742B75DE}"/>
    <hyperlink ref="D30" location="'Table 6-8 - Lending by loantype'!B6" display="Lending by loan type - IO Loans, DKKbn" xr:uid="{01185CA7-CB38-4F9D-A4DD-C061AF07B236}"/>
    <hyperlink ref="D31" location="'Table 6-8 - Lending by loantype'!B23" display="Lending by loan type - Repayment Loans / Amortizing Loans, DKKbn" xr:uid="{BDE9A1FB-978D-4CA4-85EF-DF85E0840520}"/>
    <hyperlink ref="D32" location="'Table 6-8 - Lending by loantype'!B40" display="Lending by loan type - All loans, DKKbn" xr:uid="{5A7C5AB6-8852-4C21-AAF1-B9DF07CFB84C}"/>
    <hyperlink ref="D33" location="'Table 9-11 - Lending'!B6" display="Lending by Seasoning, DKKbn (Seasoning defined by duration of customer relationship)" xr:uid="{4AB81812-7710-4725-A551-02CEE32193A7}"/>
    <hyperlink ref="D34" location="'Table 9-11 - Lending'!B20" display="Lending by remaining maturity, DKKbn" xr:uid="{F5E9403A-868D-4DA1-8C4C-9AEEC522ABD5}"/>
    <hyperlink ref="D35" location="'Table 9-11 - Lending'!B35" display="90 day Non-performing loans by property type, as percentage of instalments payments, %" xr:uid="{62A3575E-5592-4AAA-81A5-CC4D46953758}"/>
    <hyperlink ref="D36" location="'Table 9-11 - Lending'!B45" display="90 day Non-performing loans by property type, as percentage of lending, %" xr:uid="{A703B0C6-953A-4C11-B453-2FA6E211729F}"/>
    <hyperlink ref="D37" location="'Table 9-11 - Lending'!B55" display="90 day Non-performing loans by property type, as percentage of lending, by continous LTV bracket, %" xr:uid="{598A502E-DCCA-4D17-BE78-4DC31B3CAA4C}"/>
    <hyperlink ref="D38" location="'Table 9-11 - Lending'!B67" display="Realised losses (DKKm)" xr:uid="{DA7C546D-CEB5-4D3C-8265-6EF036EDC53C}"/>
    <hyperlink ref="D39" location="'Table 9-11 - Lending'!B76" display="Realised losses (%)" xr:uid="{A4313AC6-8EFF-4ED1-BF48-99E0EAF6BA0F}"/>
    <hyperlink ref="D54" location="'X1- Key Concepts'!B8" display="Key Concepts Explanation" xr:uid="{02398205-55B3-4372-8C1A-C7D506D2B43F}"/>
    <hyperlink ref="D56" location="'X1- Key Concepts'!B7" display="General explanation" xr:uid="{4DFB4453-FE56-483C-938F-0BA64D5BB866}"/>
    <hyperlink ref="D44" location="'Tabel A - General Issuer Detail'!A1" display="General Issuer Detail" xr:uid="{B02C34D2-1711-417A-BB2A-2BE07A544C6B}"/>
    <hyperlink ref="D45" location="'G1-G4 - Cover pool inform.'!A1" display="Cover pool information" xr:uid="{AA337ED1-A8D4-445B-AADE-D53EF2DC15C1}"/>
    <hyperlink ref="D46" location="'Table 1-3 - Lending'!A1" display="Lending" xr:uid="{3296A6DE-C21F-4DF8-8D5F-BA4F5C686482}"/>
    <hyperlink ref="D47" location="'Table 4 - LTV'!A1" display="LTV" xr:uid="{258D2ABF-7A43-4F98-9A75-A329ECCCE79E}"/>
    <hyperlink ref="D48" location="'Table 5 - Region - Ship type'!A1" display="Lending by region and ship type" xr:uid="{D9A26045-5B35-424C-86FB-8611CD559248}"/>
    <hyperlink ref="D49" location="'Table 6-8 - Lending by loan'!A1" display="Lending by ship type" xr:uid="{24622104-1B82-4621-ACA8-363E7E47A70C}"/>
    <hyperlink ref="D50" location="'Table 9-13 - Lending'!A1" display="Lending (Classification Societies, Size of Ships, NPL definition)" xr:uid="{06AA22F8-112C-453A-8780-6B73BAEDDDE6}"/>
    <hyperlink ref="D17" location="'G1-G4 - Cover pool inform.'!A1" display="Cover assets and maturity structure" xr:uid="{4899B468-214D-49F6-99B7-54A92169ABD5}"/>
    <hyperlink ref="D55" location="'X2 Key Concepts'!A1" display="Key Concepts Explanation" xr:uid="{6EEEAA71-EAAD-461E-91E7-3C21727859E4}"/>
    <hyperlink ref="D18" location="'G1-G4 - Cover pool inform.'!A1" display="Interest and currency risk" xr:uid="{A461F9C9-1319-4536-A091-50AE9E3A61DB}"/>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4 - LTV</vt:lpstr>
      <vt:lpstr>D. Table 5 - Region</vt:lpstr>
      <vt:lpstr>D. Table 6-8 - Loan types</vt:lpstr>
      <vt:lpstr>D. Table 9-13 - Lending</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Søgaard Foss</cp:lastModifiedBy>
  <cp:lastPrinted>2016-05-20T08:25:54Z</cp:lastPrinted>
  <dcterms:created xsi:type="dcterms:W3CDTF">2016-04-21T08:07:20Z</dcterms:created>
  <dcterms:modified xsi:type="dcterms:W3CDTF">2023-02-21T07:54:01Z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