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A5851CFF-BDB0-4C3C-9A76-70271931E236}" xr6:coauthVersionLast="47" xr6:coauthVersionMax="47" xr10:uidLastSave="{00000000-0000-0000-0000-000000000000}"/>
  <bookViews>
    <workbookView xWindow="-120" yWindow="-120" windowWidth="38640" windowHeight="21120" tabRatio="879" firstSheet="1" activeTab="12"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E56" i="37" l="1"/>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307" i="8"/>
  <c r="F295" i="8"/>
  <c r="G293" i="8"/>
  <c r="F293" i="8"/>
  <c r="E60" i="37" l="1"/>
  <c r="G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5" i="8"/>
  <c r="C291" i="8"/>
  <c r="D307" i="8"/>
  <c r="D291" i="8"/>
  <c r="C295" i="8"/>
  <c r="D293" i="8"/>
  <c r="C307" i="8"/>
  <c r="C293"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<sst xmlns="http://schemas.openxmlformats.org/spreadsheetml/2006/main" count="18901" uniqueCount="3629">
  <si>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</si>
  <si>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</si>
  <si>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</si>
  <si>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</si>
  <si>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</si>
  <si>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</si>
  <si>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</si>
  <si>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</si>
  <si>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</si>
  <si>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</si>
  <si>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</si>
  <si>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</si>
  <si>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</si>
  <si>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</si>
  <si>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</si>
  <si>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</si>
  <si>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</si>
  <si>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</si>
  <si>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</si>
  <si>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</si>
  <si>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</si>
  <si>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</si>
  <si>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</si>
  <si>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</si>
  <si>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</si>
  <si>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</si>
  <si>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</si>
  <si>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</si>
  <si>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</si>
  <si>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</si>
  <si>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</si>
  <si>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</si>
  <si>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</si>
  <si>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</si>
  <si>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</si>
  <si>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</si>
  <si>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</si>
  <si>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</si>
  <si>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</si>
  <si>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</si>
  <si>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</si>
  <si>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</si>
  <si>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</si>
  <si>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</si>
  <si>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</si>
  <si>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</si>
  <si>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</si>
  <si>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</si>
  <si>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</si>
  <si>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</si>
  <si>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</si>
  <si>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</si>
  <si>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</si>
  <si>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</si>
  <si>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</si>
  <si>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</si>
  <si>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</si>
  <si>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</si>
  <si>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</si>
  <si>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</si>
  <si>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</si>
  <si>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</si>
  <si>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</si>
  <si>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</si>
  <si>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</si>
  <si>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</si>
  <si>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</si>
  <si>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</si>
  <si>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</si>
  <si>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</si>
  <si>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</si>
  <si>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</si>
  <si>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</si>
  <si>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</si>
  <si>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</si>
  <si>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</si>
  <si>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</si>
  <si>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</si>
  <si>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</si>
  <si>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</si>
  <si>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</si>
  <si>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</si>
  <si>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</si>
  <si>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</si>
  <si>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</si>
  <si>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</si>
  <si>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</si>
  <si>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</si>
  <si>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</si>
  <si>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</si>
  <si>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</si>
  <si>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</si>
  <si>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</si>
  <si>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</si>
  <si>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</si>
  <si>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</si>
  <si>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</si>
  <si>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</si>
  <si>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</si>
  <si>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</si>
  <si>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</si>
  <si>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</si>
  <si>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</si>
  <si>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</si>
  <si>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</si>
  <si>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</si>
  <si>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</si>
  <si>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</si>
  <si>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</si>
  <si>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</si>
  <si>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</si>
  <si>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</si>
  <si>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</si>
  <si>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</si>
  <si>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</si>
  <si>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</si>
  <si>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</si>
  <si>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</si>
  <si>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</si>
  <si>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</si>
  <si>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</si>
  <si>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</si>
  <si>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</si>
  <si>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</si>
  <si>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</si>
  <si>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</si>
  <si>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</si>
  <si>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</si>
  <si>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</si>
  <si>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</si>
  <si>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</si>
  <si>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</si>
  <si>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</si>
  <si>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</si>
  <si>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</si>
  <si>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</si>
  <si>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</si>
  <si>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</si>
  <si>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</si>
  <si>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</si>
  <si>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</si>
  <si>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</si>
  <si>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</si>
  <si>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</si>
  <si>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</si>
  <si>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</si>
  <si>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</si>
  <si>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</si>
  <si>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</si>
  <si>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</si>
  <si>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</si>
  <si>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</si>
  <si>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</si>
  <si>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</si>
  <si>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</si>
  <si>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</si>
  <si>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</si>
  <si>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</si>
  <si>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</si>
  <si>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</si>
  <si>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</si>
  <si>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</si>
  <si>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</si>
  <si>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</si>
  <si>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</si>
  <si>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</si>
  <si>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</si>
  <si>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</si>
  <si>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</si>
  <si>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</si>
  <si>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</si>
  <si>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</si>
  <si>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</si>
  <si>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</si>
  <si>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</si>
  <si>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</si>
  <si>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</si>
  <si>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</si>
  <si>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</si>
  <si>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</si>
  <si>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</si>
  <si>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</si>
  <si>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</si>
  <si>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</si>
  <si>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</si>
  <si>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</si>
  <si>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</si>
  <si>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</si>
  <si>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</si>
  <si>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</si>
  <si>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</si>
  <si>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</si>
  <si>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</si>
  <si>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</si>
  <si>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</si>
  <si>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</si>
  <si>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</si>
  <si>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</si>
  <si>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</si>
  <si>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</si>
  <si>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</si>
  <si>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</si>
  <si>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</si>
  <si>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</si>
  <si>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</si>
  <si>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</si>
  <si>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</si>
  <si>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</si>
  <si>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</si>
  <si>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</si>
  <si>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</si>
  <si>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</si>
  <si>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</si>
  <si>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</si>
  <si>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</si>
  <si>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</si>
  <si>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</si>
  <si>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</si>
  <si>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</si>
  <si>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</si>
  <si>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</si>
  <si>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</si>
  <si>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</si>
  <si>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</si>
  <si>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</si>
  <si>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</si>
  <si>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</si>
  <si>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</si>
  <si>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</si>
  <si>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</si>
  <si>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</si>
  <si>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</si>
  <si>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</si>
  <si>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</si>
  <si>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</si>
  <si>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</si>
  <si>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</si>
  <si>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</si>
  <si>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</si>
  <si>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</si>
  <si>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</si>
  <si>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</si>
  <si>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</si>
  <si>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</si>
  <si>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</si>
  <si>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</si>
  <si>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</si>
  <si>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</si>
  <si>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</si>
  <si>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</si>
  <si>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</si>
  <si>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</si>
  <si>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</si>
  <si>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</si>
  <si>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</si>
  <si>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</si>
  <si>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</si>
  <si>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</si>
  <si>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</si>
  <si>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</si>
  <si>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</si>
  <si>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</si>
  <si>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</si>
  <si>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</si>
  <si>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</si>
  <si>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</si>
  <si>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</si>
  <si>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</si>
  <si>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</si>
  <si>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</si>
  <si>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</si>
  <si>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</si>
  <si>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</si>
  <si>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</si>
  <si>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</si>
  <si>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</si>
  <si>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</si>
  <si>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</si>
  <si>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</si>
  <si>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</si>
  <si>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</si>
  <si>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</si>
  <si>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</si>
  <si>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</si>
  <si>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</si>
  <si>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</si>
  <si>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</si>
  <si>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</si>
  <si>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</si>
  <si>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</si>
  <si>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</si>
  <si>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</si>
  <si>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</si>
  <si>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</si>
  <si>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</si>
  <si>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</si>
  <si>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</si>
  <si>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</si>
  <si>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</si>
  <si>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</si>
  <si>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</si>
  <si>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</si>
  <si>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</si>
  <si>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</si>
  <si>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</si>
  <si>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</si>
  <si>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</si>
  <si>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</si>
  <si>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</si>
  <si>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</si>
  <si>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</si>
  <si>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</si>
  <si>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</si>
  <si>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</si>
  <si>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</si>
  <si>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</si>
  <si>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</si>
  <si>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</si>
  <si>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</si>
  <si>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</si>
  <si>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</si>
  <si>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</si>
  <si>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</si>
  <si>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</si>
  <si>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</si>
  <si>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</si>
  <si>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</si>
  <si>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</si>
  <si>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</si>
  <si>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</si>
  <si>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</si>
  <si>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</si>
  <si>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</si>
  <si>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</si>
  <si>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</si>
  <si>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</si>
  <si>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</si>
  <si>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</si>
  <si>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</si>
  <si>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</si>
  <si>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</si>
  <si>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</si>
  <si>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</si>
  <si>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</si>
  <si>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</si>
  <si>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</si>
  <si>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</si>
  <si>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</si>
  <si>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</si>
  <si>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</si>
  <si>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</si>
  <si>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</si>
  <si>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</si>
  <si>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</si>
  <si>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</si>
  <si>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</si>
  <si>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</si>
  <si>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</si>
  <si>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</si>
  <si>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</si>
  <si>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</si>
  <si>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</si>
  <si>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</si>
  <si>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</si>
  <si>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</si>
  <si>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</si>
  <si>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</si>
  <si>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</si>
  <si>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</si>
  <si>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</si>
  <si>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</si>
  <si>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</si>
  <si>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</si>
  <si>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</si>
  <si>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</si>
  <si>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</si>
  <si>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</si>
  <si>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</si>
  <si>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</si>
  <si>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</si>
  <si>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</si>
  <si>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</si>
  <si>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</si>
  <si>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</si>
  <si>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</si>
  <si>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</si>
  <si>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</si>
  <si>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</si>
  <si>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</si>
  <si>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</si>
  <si>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</si>
  <si>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</si>
  <si>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</si>
  <si>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</si>
  <si>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</si>
  <si>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</si>
  <si>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</si>
  <si>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</si>
  <si>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</si>
  <si>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</si>
  <si>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</si>
  <si>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</si>
  <si>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</si>
  <si>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</si>
  <si>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</si>
  <si>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</si>
  <si>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</si>
  <si>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</si>
  <si>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</si>
  <si>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</si>
  <si>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</si>
  <si>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</si>
  <si>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</si>
  <si>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</si>
  <si>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</si>
  <si>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</si>
  <si>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</si>
  <si>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</si>
  <si>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</si>
  <si>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</si>
  <si>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</si>
  <si>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</si>
  <si>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</si>
  <si>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</si>
  <si>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</si>
  <si>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</si>
  <si>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</si>
  <si>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</si>
  <si>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</si>
  <si>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</si>
  <si>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</si>
  <si>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</si>
  <si>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</si>
  <si>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</si>
  <si>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</si>
  <si>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</si>
  <si>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</si>
  <si>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</si>
  <si>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</si>
  <si>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</si>
  <si>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</si>
  <si>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</si>
  <si>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</si>
  <si>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</si>
  <si>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</si>
  <si>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</si>
  <si>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</si>
  <si>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</si>
  <si>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</si>
  <si>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</si>
  <si>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</si>
  <si>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</si>
  <si>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</si>
  <si>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</si>
  <si>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</si>
  <si>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</si>
  <si>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</si>
  <si>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</si>
  <si>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</si>
  <si>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</si>
  <si>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</si>
  <si>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</si>
  <si>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</si>
  <si>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</si>
  <si>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</si>
  <si>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</si>
  <si>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</si>
  <si>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</si>
  <si>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</si>
  <si>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</si>
  <si>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</si>
  <si>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</si>
  <si>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</si>
  <si>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</si>
  <si>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</si>
  <si>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</si>
  <si>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</si>
  <si>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</si>
  <si>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</si>
  <si>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</si>
  <si>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</si>
  <si>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</si>
  <si>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</si>
  <si>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</si>
  <si>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</si>
  <si>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</si>
  <si>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</si>
  <si>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</si>
  <si>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</si>
  <si>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</si>
  <si>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</si>
  <si>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</si>
  <si>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</si>
  <si>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</si>
  <si>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</si>
  <si>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</si>
  <si>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</si>
  <si>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</si>
  <si>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</si>
  <si>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</si>
  <si>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</si>
  <si>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</si>
  <si>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</si>
  <si>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</si>
  <si>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</si>
  <si>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</si>
  <si>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</si>
  <si>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</si>
  <si>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</si>
  <si>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</si>
  <si>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</si>
  <si>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</si>
  <si>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</si>
  <si>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</si>
  <si>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</si>
  <si>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</si>
  <si>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</si>
  <si>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</si>
  <si>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</si>
  <si>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</si>
  <si>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</si>
  <si>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</si>
  <si>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</si>
  <si>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</si>
  <si>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</si>
  <si>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</si>
  <si>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</si>
  <si>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</si>
  <si>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</si>
  <si>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</si>
  <si>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</si>
  <si>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</si>
  <si>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</si>
  <si>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</si>
  <si>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</si>
  <si>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</si>
  <si>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</si>
  <si>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</si>
  <si>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</si>
  <si>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</si>
  <si>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</si>
  <si>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</si>
  <si>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</si>
  <si>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</si>
  <si>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</si>
  <si>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</si>
  <si>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</si>
  <si>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</si>
  <si>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</si>
  <si>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</si>
  <si>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</si>
  <si>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</si>
  <si>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</si>
  <si>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</si>
  <si>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</si>
  <si>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</si>
  <si>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</si>
  <si>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</si>
  <si>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</si>
  <si>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</si>
  <si>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</si>
  <si>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</si>
  <si>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</si>
  <si>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</si>
  <si>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</si>
  <si>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</si>
  <si>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</si>
  <si>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</si>
  <si>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</si>
  <si>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</si>
  <si>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</si>
  <si>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</si>
  <si>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</si>
  <si>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</si>
  <si>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</si>
  <si>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</si>
  <si>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</si>
  <si>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</si>
  <si>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</si>
  <si>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</si>
  <si>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</si>
  <si>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</si>
  <si>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</si>
  <si>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</si>
  <si>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</si>
  <si>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</si>
  <si>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</si>
  <si>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</si>
  <si>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</si>
  <si>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</si>
  <si>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</si>
  <si>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</si>
  <si>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</si>
  <si>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</si>
  <si>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</si>
  <si>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</si>
  <si>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</si>
  <si>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</si>
  <si>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</si>
  <si>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</si>
  <si>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</si>
  <si>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</si>
  <si>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</si>
  <si>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</si>
  <si>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</si>
  <si>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</si>
  <si>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</si>
  <si>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</si>
  <si>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</si>
  <si>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</si>
  <si>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</si>
  <si>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</si>
  <si>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</si>
  <si>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</si>
  <si>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</si>
  <si>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</si>
  <si>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</si>
  <si>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</si>
  <si>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</si>
  <si>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</si>
  <si>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</si>
  <si>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</si>
  <si>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</si>
  <si>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</si>
  <si>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</si>
  <si>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</si>
  <si>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</si>
  <si>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</si>
  <si>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</si>
  <si>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</si>
  <si>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</si>
  <si>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</si>
  <si>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</si>
  <si>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</si>
  <si>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</si>
  <si>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</si>
  <si>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</si>
  <si>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</si>
  <si>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</si>
  <si>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</si>
  <si>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</si>
  <si>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</si>
  <si>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</si>
  <si>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</si>
  <si>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</si>
  <si>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</si>
  <si>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</si>
  <si>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</si>
  <si>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</si>
  <si>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</si>
  <si>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</si>
  <si>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</si>
  <si>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</si>
  <si>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</si>
  <si>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</si>
  <si>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</si>
  <si>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</si>
  <si>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</si>
  <si>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</si>
  <si>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</si>
  <si>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</si>
  <si>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</si>
  <si>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</si>
  <si>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</si>
  <si>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</si>
  <si>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</si>
  <si>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</si>
  <si>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</si>
  <si>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</si>
  <si>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</si>
  <si>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</si>
  <si>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</si>
  <si>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</si>
  <si>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</si>
  <si>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</si>
  <si>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</si>
  <si>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</si>
  <si>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</si>
  <si>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</si>
  <si>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</si>
  <si>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</si>
  <si>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</si>
  <si>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</si>
  <si>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</si>
  <si>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</si>
  <si>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</si>
  <si>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</si>
  <si>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</si>
  <si>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</si>
  <si>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</si>
  <si>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</si>
  <si>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</si>
  <si>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</si>
  <si>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</si>
  <si>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</si>
  <si>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</si>
  <si>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</si>
  <si>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</si>
  <si>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</si>
  <si>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</si>
  <si>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</si>
  <si>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</si>
  <si>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</si>
  <si>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</si>
  <si>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</si>
  <si>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</si>
  <si>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</si>
  <si>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</si>
  <si>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</si>
  <si>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</si>
  <si>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</si>
  <si>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</si>
  <si>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</si>
  <si>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</si>
  <si>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</si>
  <si>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</si>
  <si>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</si>
  <si>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</si>
  <si>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</si>
  <si>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</si>
  <si>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</si>
  <si>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</si>
  <si>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</si>
  <si>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</si>
  <si>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</si>
  <si>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</si>
  <si>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</si>
  <si>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</si>
  <si>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</si>
  <si>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</si>
  <si>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</si>
  <si>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</si>
  <si>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</si>
  <si>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</si>
  <si>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</si>
  <si>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</si>
  <si>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</si>
  <si>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</si>
  <si>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</si>
  <si>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</si>
  <si>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</si>
  <si>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</si>
  <si>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</si>
  <si>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</si>
  <si>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</si>
  <si>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</si>
  <si>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</si>
  <si>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</si>
  <si>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</si>
  <si>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</si>
  <si>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</si>
  <si>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</si>
  <si>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</si>
  <si>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</si>
  <si>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</si>
  <si>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</si>
  <si>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</si>
  <si>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</si>
  <si>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</si>
  <si>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</si>
  <si>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</si>
  <si>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</si>
  <si>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</si>
  <si>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</si>
  <si>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</si>
  <si>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</si>
  <si>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</si>
  <si>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</si>
  <si>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</si>
  <si>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</si>
  <si>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</si>
  <si>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</si>
  <si>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</si>
  <si>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</si>
  <si>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</si>
  <si>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</si>
  <si>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</si>
  <si>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</si>
  <si>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</si>
  <si>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</si>
  <si>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</si>
  <si>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</si>
  <si>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</si>
  <si>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</si>
  <si>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</si>
  <si>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</si>
  <si>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</si>
  <si>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</si>
  <si>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</si>
  <si>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</si>
  <si>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</si>
  <si>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</si>
  <si>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</si>
  <si>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</si>
  <si>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</si>
  <si>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</si>
  <si>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</si>
  <si>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</si>
  <si>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</si>
  <si>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</si>
  <si>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</si>
  <si>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</si>
  <si>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</si>
  <si>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</si>
  <si>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</si>
  <si>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</si>
  <si>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</si>
  <si>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</si>
  <si>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</si>
  <si>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</si>
  <si>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</si>
  <si>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</si>
  <si>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</si>
  <si>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</si>
  <si>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</si>
  <si>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</si>
  <si>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</si>
  <si>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</si>
  <si>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</si>
  <si>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</si>
  <si>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</si>
  <si>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</si>
  <si>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</si>
  <si>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</si>
  <si>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</si>
  <si>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</si>
  <si>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</si>
  <si>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</si>
  <si>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</si>
  <si>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</si>
  <si>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</si>
  <si>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</si>
  <si>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</si>
  <si>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</si>
  <si>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</si>
  <si>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</si>
  <si>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</si>
  <si>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</si>
  <si>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</si>
  <si>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</si>
  <si>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</si>
  <si>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</si>
  <si>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</si>
  <si>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</si>
  <si>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</si>
  <si>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</si>
  <si>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</si>
  <si>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</si>
  <si>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</si>
  <si>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</si>
  <si>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</si>
  <si>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</si>
  <si>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</si>
  <si>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</si>
  <si>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</si>
  <si>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</si>
  <si>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</si>
  <si>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</si>
  <si>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</si>
  <si>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</si>
  <si>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</si>
  <si>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</si>
  <si>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</si>
  <si>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</si>
  <si>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</si>
  <si>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</si>
  <si>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</si>
  <si>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</si>
  <si>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</si>
  <si>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</si>
  <si>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</si>
  <si>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</si>
  <si>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</si>
  <si>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</si>
  <si>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</si>
  <si>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</si>
  <si>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</si>
  <si>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</si>
  <si>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</si>
  <si>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</si>
  <si>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</si>
  <si>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</si>
  <si>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</si>
  <si>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</si>
  <si>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</si>
  <si>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</si>
  <si>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</si>
  <si>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</si>
  <si>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</si>
  <si>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</si>
  <si>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</si>
  <si>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</si>
  <si>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</si>
  <si>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</si>
  <si>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</si>
  <si>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</si>
  <si>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</si>
  <si>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</si>
  <si>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</si>
  <si>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</si>
  <si>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</si>
  <si>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</si>
  <si>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</si>
  <si>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</si>
  <si>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</si>
  <si>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</si>
  <si>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</si>
  <si>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</si>
  <si>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</si>
  <si>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</si>
  <si>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</si>
  <si>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</si>
  <si>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</si>
  <si>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</si>
  <si>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</si>
  <si>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</si>
  <si>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</si>
  <si>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</si>
  <si>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</si>
  <si>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</si>
  <si>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</si>
  <si>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</si>
  <si>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</si>
  <si>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</si>
  <si>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</si>
  <si>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</si>
  <si>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</si>
  <si>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</si>
  <si>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</si>
  <si>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</si>
  <si>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</si>
  <si>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</si>
  <si>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</si>
  <si>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</si>
  <si>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</si>
  <si>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</si>
  <si>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</si>
  <si>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</si>
  <si>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</si>
  <si>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</si>
  <si>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</si>
  <si>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</si>
  <si>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</si>
  <si>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</si>
  <si>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</si>
  <si>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</si>
  <si>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</si>
  <si>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</si>
  <si>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</si>
  <si>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</si>
  <si>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</si>
  <si>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</si>
  <si>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</si>
  <si>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</si>
  <si>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</si>
  <si>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</si>
  <si>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</si>
  <si>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</si>
  <si>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</si>
  <si>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</si>
  <si>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</si>
  <si>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</si>
  <si>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</si>
  <si>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</si>
  <si>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</si>
  <si>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</si>
  <si>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</si>
  <si>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</si>
  <si>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</si>
  <si>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</si>
  <si>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</si>
  <si>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</si>
  <si>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</si>
  <si>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</si>
  <si>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</si>
  <si>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</si>
  <si>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</si>
  <si>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</si>
  <si>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</si>
  <si>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</si>
  <si>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</si>
  <si>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</si>
  <si>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</si>
  <si>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</si>
  <si>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</si>
  <si>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</si>
  <si>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</si>
  <si>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</si>
  <si>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</si>
  <si>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</si>
  <si>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</si>
  <si>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</si>
  <si>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</si>
  <si>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</si>
  <si>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</si>
  <si>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</si>
  <si>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</si>
  <si>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</si>
  <si>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</si>
  <si>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</si>
  <si>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</si>
  <si>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</si>
  <si>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</si>
  <si>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</si>
  <si>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</si>
  <si>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</si>
  <si>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</si>
  <si>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</si>
  <si>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</si>
  <si>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</si>
  <si>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</si>
  <si>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</si>
  <si>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</si>
  <si>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</si>
  <si>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</si>
  <si>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</si>
  <si>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</si>
  <si>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</si>
  <si>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</si>
  <si>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</si>
  <si>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</si>
  <si>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</si>
  <si>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</si>
  <si>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</si>
  <si>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</si>
  <si>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</si>
  <si>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</si>
  <si>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</si>
  <si>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</si>
  <si>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</si>
  <si>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</si>
  <si>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</si>
  <si>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</si>
  <si>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</si>
  <si>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</si>
  <si>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</si>
  <si>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</si>
  <si>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</si>
  <si>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</si>
  <si>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</si>
  <si>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</si>
  <si>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</si>
  <si>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</si>
  <si>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</si>
  <si>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</si>
  <si>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</si>
  <si>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</si>
  <si>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</si>
  <si>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</si>
  <si>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</si>
  <si>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</si>
  <si>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</si>
  <si>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</si>
  <si>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</si>
  <si>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</si>
  <si>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</si>
  <si>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</si>
  <si>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</si>
  <si>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</si>
  <si>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</si>
  <si>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</si>
  <si>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</si>
  <si>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</si>
  <si>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</si>
  <si>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</si>
  <si>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</si>
  <si>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</si>
  <si>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</si>
  <si>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</si>
  <si>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</si>
  <si>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</si>
  <si>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</si>
  <si>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</si>
  <si>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</si>
  <si>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</si>
  <si>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</si>
  <si>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</si>
  <si>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</si>
  <si>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</si>
  <si>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</si>
  <si>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</si>
  <si>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</si>
  <si>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</si>
  <si>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</si>
  <si>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</si>
  <si>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</si>
  <si>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</si>
  <si>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</si>
  <si>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</si>
  <si>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</si>
  <si>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</si>
  <si>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</si>
  <si>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</si>
  <si>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</si>
  <si>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</si>
  <si>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</si>
  <si>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</si>
  <si>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</si>
  <si>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</si>
  <si>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</si>
  <si>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</si>
  <si>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</si>
  <si>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</si>
  <si>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</si>
  <si>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</si>
  <si>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</si>
  <si>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</si>
  <si>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</si>
  <si>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</si>
  <si>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</si>
  <si>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</si>
  <si>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</si>
  <si>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</si>
  <si>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</si>
  <si>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</si>
  <si>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</si>
  <si>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</si>
  <si>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</si>
  <si>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</si>
  <si>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</si>
  <si>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</si>
  <si>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</si>
  <si>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</si>
  <si>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</si>
  <si>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</si>
  <si>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</si>
  <si>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</si>
  <si>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</si>
  <si>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</si>
  <si>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</si>
  <si>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</si>
  <si>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</si>
  <si>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</si>
  <si>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</si>
  <si>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</si>
  <si>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</si>
  <si>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</si>
  <si>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</si>
  <si>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</si>
  <si>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</si>
  <si>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</si>
  <si>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</si>
  <si>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</si>
  <si>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</si>
  <si>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</si>
  <si>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</si>
  <si>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</si>
  <si>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</si>
  <si>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</si>
  <si>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</si>
  <si>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</si>
  <si>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</si>
  <si>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</si>
  <si>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</si>
  <si>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</si>
  <si>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</si>
  <si>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</si>
  <si>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</si>
  <si>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</si>
  <si>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</si>
  <si>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</si>
  <si>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</si>
  <si>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</si>
  <si>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</si>
  <si>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</si>
  <si>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</si>
  <si>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</si>
  <si>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</si>
  <si>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</si>
  <si>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</si>
  <si>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</si>
  <si>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</si>
  <si>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</si>
  <si>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</si>
  <si>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</si>
  <si>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</si>
  <si>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</si>
  <si>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</si>
  <si>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</si>
  <si>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</si>
  <si>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</si>
  <si>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</si>
  <si>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</si>
  <si>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</si>
  <si>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</si>
  <si>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</si>
  <si>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</si>
  <si>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</si>
  <si>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</si>
  <si>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</si>
  <si>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</si>
  <si>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</si>
  <si>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</si>
  <si>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</si>
  <si>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</si>
  <si>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</si>
  <si>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</si>
  <si>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</si>
  <si>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</si>
  <si>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</si>
  <si>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</si>
  <si>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</si>
  <si>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</si>
  <si>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</si>
  <si>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</si>
  <si>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</si>
  <si>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</si>
  <si>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</si>
  <si>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</si>
  <si>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</si>
  <si>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</si>
  <si>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</si>
  <si>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</si>
  <si>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</si>
  <si>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</si>
  <si>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</si>
  <si>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</si>
  <si>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</si>
  <si>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</si>
  <si>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</si>
  <si>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</si>
  <si>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</si>
  <si>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</si>
  <si>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</si>
  <si>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</si>
  <si>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</si>
  <si>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</si>
  <si>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</si>
  <si>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</si>
  <si>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</si>
  <si>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</si>
  <si>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</si>
  <si>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</si>
  <si>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</si>
  <si>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</si>
  <si>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</si>
  <si>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</si>
  <si>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</si>
  <si>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</si>
  <si>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</si>
  <si>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</si>
  <si>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</si>
  <si>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</si>
  <si>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</si>
  <si>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</si>
  <si>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</si>
  <si>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</si>
  <si>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</si>
  <si>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</si>
  <si>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</si>
  <si>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</si>
  <si>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</si>
  <si>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</si>
  <si>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</si>
  <si>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</si>
  <si>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</si>
  <si>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</si>
  <si>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</si>
  <si>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</si>
  <si>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</si>
  <si>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</si>
  <si>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</si>
  <si>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</si>
  <si>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</si>
  <si>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</si>
  <si>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</si>
  <si>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</si>
  <si>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</si>
  <si>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</si>
  <si>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</si>
  <si>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</si>
  <si>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</si>
  <si>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</si>
  <si>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</si>
  <si>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</si>
  <si>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</si>
  <si>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</si>
  <si>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</si>
  <si>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</si>
  <si>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</si>
  <si>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</si>
  <si>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</si>
  <si>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</si>
  <si>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</si>
  <si>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</si>
  <si>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</si>
  <si>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</si>
  <si>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</si>
  <si>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</si>
  <si>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</si>
  <si>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</si>
  <si>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</si>
  <si>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</si>
  <si>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</si>
  <si>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</si>
  <si>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</si>
  <si>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</si>
  <si>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</si>
  <si>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</si>
  <si>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</si>
  <si>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</si>
  <si>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</si>
  <si>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</si>
  <si>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</si>
  <si>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</si>
  <si>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</si>
  <si>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</si>
  <si>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</si>
  <si>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</si>
  <si>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</si>
  <si>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</si>
  <si>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</si>
  <si>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</si>
  <si>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</si>
  <si>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</si>
  <si>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</si>
  <si>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</si>
  <si>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</si>
  <si>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</si>
  <si>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</si>
  <si>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</si>
  <si>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</si>
  <si>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</si>
  <si>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</si>
  <si>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</si>
  <si>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</si>
  <si>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</si>
  <si>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</si>
  <si>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</si>
  <si>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</si>
  <si>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</si>
  <si>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</si>
  <si>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</si>
  <si>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</si>
  <si>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</si>
  <si>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</si>
  <si>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</si>
  <si>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</si>
  <si>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</si>
  <si>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</si>
  <si>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</si>
  <si>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</si>
  <si>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</si>
  <si>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</si>
  <si>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</si>
  <si>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</si>
  <si>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</si>
  <si>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</si>
  <si>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</si>
  <si>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</si>
  <si>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</si>
  <si>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</si>
  <si>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</si>
  <si>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</si>
  <si>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</si>
  <si>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</si>
  <si>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</si>
  <si>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</si>
  <si>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</si>
  <si>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</si>
  <si>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</si>
  <si>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</si>
  <si>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</si>
  <si>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</si>
  <si>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</si>
  <si>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</si>
  <si>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</si>
  <si>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</si>
  <si>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</si>
  <si>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</si>
  <si>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</si>
  <si>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</si>
  <si>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</si>
  <si>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</si>
  <si>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</si>
  <si>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</si>
  <si>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</si>
  <si>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</si>
  <si>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</si>
  <si>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</si>
  <si>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</si>
  <si>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</si>
  <si>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</si>
  <si>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</si>
  <si>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</si>
  <si>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</si>
  <si>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</si>
  <si>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</si>
  <si>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</si>
  <si>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</si>
  <si>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</si>
  <si>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</si>
  <si>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</si>
  <si>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</si>
  <si>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</si>
  <si>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</si>
  <si>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</si>
  <si>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</si>
  <si>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</si>
  <si>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</si>
  <si>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</si>
  <si>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</si>
  <si>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</si>
  <si>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</si>
  <si>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</si>
  <si>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</si>
  <si>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</si>
  <si>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</si>
  <si>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</si>
  <si>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</si>
  <si>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</si>
  <si>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</si>
  <si>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</si>
  <si>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</si>
  <si>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</si>
  <si>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</si>
  <si>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</si>
  <si>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</si>
  <si>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</si>
  <si>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</si>
  <si>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</si>
  <si>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</si>
  <si>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</si>
  <si>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</si>
  <si>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</si>
  <si>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</si>
  <si>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</si>
  <si>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</si>
  <si>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</si>
  <si>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</si>
  <si>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</si>
  <si>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</si>
  <si>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</si>
  <si>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</si>
  <si>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</si>
  <si>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</si>
  <si>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</si>
  <si>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</si>
  <si>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</si>
  <si>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</si>
  <si>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</si>
  <si>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</si>
  <si>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</si>
  <si>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</si>
  <si>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</si>
  <si>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</si>
  <si>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</si>
  <si>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</si>
  <si>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</si>
  <si>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</si>
  <si>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</si>
  <si>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</si>
  <si>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</si>
  <si>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</si>
  <si>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</si>
  <si>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</si>
  <si>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</si>
  <si>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</si>
  <si>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</si>
  <si>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</si>
  <si>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</si>
  <si>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</si>
  <si>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</si>
  <si>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</si>
  <si>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</si>
  <si>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</si>
  <si>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</si>
  <si>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</si>
  <si>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</si>
  <si>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</si>
  <si>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</si>
  <si>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</si>
  <si>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</si>
  <si>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</si>
  <si>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</si>
  <si>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</si>
  <si>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</si>
  <si>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</si>
  <si>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</si>
  <si>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</si>
  <si>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</si>
  <si>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</si>
  <si>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</si>
  <si>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</si>
  <si>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</si>
  <si>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</si>
  <si>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</si>
  <si>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</si>
  <si>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</si>
  <si>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</si>
  <si>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</si>
  <si>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</si>
  <si>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</si>
  <si>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</si>
  <si>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</si>
  <si>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</si>
  <si>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</si>
  <si>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</si>
  <si>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</si>
  <si>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</si>
  <si>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</si>
  <si>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</si>
  <si>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</si>
  <si>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</si>
  <si>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</si>
  <si>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</si>
  <si>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</si>
  <si>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</si>
  <si>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</si>
  <si>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</si>
  <si>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</si>
  <si>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</si>
  <si>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</si>
  <si>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</si>
  <si>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</si>
  <si>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</si>
  <si>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</si>
  <si>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</si>
  <si>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</si>
  <si>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</si>
  <si>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</si>
  <si>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</si>
  <si>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</si>
  <si>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</si>
  <si>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</si>
  <si>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</si>
  <si>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</si>
  <si>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</si>
  <si>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</si>
  <si>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</si>
  <si>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</si>
  <si>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</si>
  <si>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</si>
  <si>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</si>
  <si>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</si>
  <si>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</si>
  <si>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</si>
  <si>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</si>
  <si>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</si>
  <si>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</si>
  <si>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</si>
  <si>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</si>
  <si>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</si>
  <si>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</si>
  <si>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</si>
  <si>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</si>
  <si>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</si>
  <si>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</si>
  <si>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</si>
  <si>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</si>
  <si>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</si>
  <si>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</si>
  <si>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</si>
  <si>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</si>
  <si>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</si>
  <si>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</si>
  <si>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</si>
  <si>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</si>
  <si>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</si>
  <si>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</si>
  <si>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</si>
  <si>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</si>
  <si>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</si>
  <si>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</si>
  <si>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</si>
  <si>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</si>
  <si>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</si>
  <si>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</si>
  <si>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</si>
  <si>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</si>
  <si>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</si>
  <si>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</si>
  <si>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</si>
  <si>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</si>
  <si>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</si>
  <si>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</si>
  <si>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</si>
  <si>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</si>
  <si>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</si>
  <si>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</si>
  <si>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</si>
  <si>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</si>
  <si>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</si>
  <si>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</si>
  <si>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</si>
  <si>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</si>
  <si>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</si>
  <si>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</si>
  <si>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</si>
  <si>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</si>
  <si>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</si>
  <si>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</si>
  <si>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</si>
  <si>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</si>
  <si>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</si>
  <si>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</si>
  <si>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</si>
  <si>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</si>
  <si>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</si>
  <si>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</si>
  <si>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</si>
  <si>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</si>
  <si>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</si>
  <si>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</si>
  <si>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</si>
  <si>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</si>
  <si>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</si>
  <si>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</si>
  <si>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</si>
  <si>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</si>
  <si>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</si>
  <si>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</si>
  <si>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</si>
  <si>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</si>
  <si>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</si>
  <si>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</si>
  <si>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</si>
  <si>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</si>
  <si>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</si>
  <si>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</si>
  <si>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</si>
  <si>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</si>
  <si>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</si>
  <si>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</si>
  <si>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</si>
  <si>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</si>
  <si>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</si>
  <si>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</si>
  <si>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</si>
  <si>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</si>
  <si>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</si>
  <si>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</si>
  <si>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</si>
  <si>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</si>
  <si>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</si>
  <si>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</si>
  <si>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</si>
  <si>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</si>
  <si>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</si>
  <si>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</si>
  <si>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</si>
  <si>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</si>
  <si>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</si>
  <si>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</si>
  <si>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</si>
  <si>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</si>
  <si>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</si>
  <si>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</si>
  <si>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</si>
  <si>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</si>
  <si>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</si>
  <si>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</si>
  <si>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</si>
  <si>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</si>
  <si>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</si>
  <si>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</si>
  <si>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</si>
  <si>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</si>
  <si>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</si>
  <si>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</si>
  <si>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</si>
  <si>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</si>
  <si>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</si>
  <si>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</si>
  <si>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</si>
  <si>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</si>
  <si>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</si>
  <si>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</si>
  <si>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</si>
  <si>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</si>
  <si>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</si>
  <si>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</si>
  <si>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</si>
  <si>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</si>
  <si>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</si>
  <si>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</si>
  <si>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</si>
  <si>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</si>
  <si>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</si>
  <si>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</si>
  <si>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</si>
  <si>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</si>
  <si>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</si>
  <si>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</si>
  <si>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</si>
  <si>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</si>
  <si>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</si>
  <si>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</si>
  <si>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</si>
  <si>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</si>
  <si>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</si>
  <si>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</si>
  <si>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</si>
  <si>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</si>
  <si>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</si>
  <si>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</si>
  <si>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</si>
  <si>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</si>
  <si>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</si>
  <si>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</si>
  <si>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</si>
  <si>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</si>
  <si>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</si>
  <si>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</si>
  <si>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</si>
  <si>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</si>
  <si>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</si>
  <si>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</si>
  <si>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</si>
  <si>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</si>
  <si>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</si>
  <si>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</si>
  <si>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</si>
  <si>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</si>
  <si>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</si>
  <si>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</si>
  <si>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</si>
  <si>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</si>
  <si>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</si>
  <si>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</si>
  <si>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</si>
  <si>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</si>
  <si>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</si>
  <si>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</si>
  <si>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</si>
  <si>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</si>
  <si>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</si>
  <si>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</si>
  <si>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</si>
  <si>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</si>
  <si>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</si>
  <si>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</si>
  <si>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</si>
  <si>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</si>
  <si>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</si>
  <si>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</si>
  <si>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</si>
  <si>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</si>
  <si>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</si>
  <si>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</si>
  <si>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</si>
  <si>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</si>
  <si>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</si>
  <si>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</si>
  <si>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</si>
  <si>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</si>
  <si>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</si>
  <si>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</si>
  <si>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</si>
  <si>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</si>
  <si>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</si>
  <si>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</si>
  <si>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</si>
  <si>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</si>
  <si>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</si>
  <si>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</si>
  <si>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</si>
  <si>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</si>
  <si>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</si>
  <si>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</si>
  <si>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</si>
  <si>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</si>
  <si>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</si>
  <si>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</si>
  <si>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</si>
  <si>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</si>
  <si>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</si>
  <si>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</si>
  <si>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</si>
  <si>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</si>
  <si>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</si>
  <si>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</si>
  <si>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</si>
  <si>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</si>
  <si>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</si>
  <si>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</si>
  <si>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</si>
  <si>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</si>
  <si>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</si>
  <si>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</si>
  <si>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</si>
  <si>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</si>
  <si>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</si>
  <si>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</si>
  <si>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</si>
  <si>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</si>
  <si>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</si>
  <si>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</si>
  <si>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</si>
  <si>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</si>
  <si>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</si>
  <si>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</si>
  <si>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</si>
  <si>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</si>
  <si>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</si>
  <si>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</si>
  <si>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</si>
  <si>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</si>
  <si>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</si>
  <si>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</si>
  <si>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</si>
  <si>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</si>
  <si>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</si>
  <si>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</si>
  <si>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</si>
  <si>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</si>
  <si>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</si>
  <si>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</si>
  <si>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</si>
  <si>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</si>
  <si>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</si>
  <si>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</si>
  <si>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</si>
  <si>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</si>
  <si>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</si>
  <si>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</si>
  <si>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</si>
  <si>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</si>
  <si>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</si>
  <si>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</si>
  <si>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</si>
  <si>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</si>
  <si>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</si>
  <si>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</si>
  <si>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</si>
  <si>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</si>
  <si>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</si>
  <si>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</si>
  <si>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</si>
  <si>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</si>
  <si>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</si>
  <si>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</si>
  <si>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</si>
  <si>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</si>
  <si>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</si>
  <si>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</si>
  <si>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</si>
  <si>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</si>
  <si>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</si>
  <si>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</si>
  <si>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</si>
  <si>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</si>
  <si>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</si>
  <si>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</si>
  <si>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</si>
  <si>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</si>
  <si>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</si>
  <si>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</si>
  <si>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</si>
  <si>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</si>
  <si>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</si>
  <si>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</si>
  <si>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</si>
  <si>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</si>
  <si>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</si>
  <si>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</si>
  <si>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</si>
  <si>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</si>
  <si>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</si>
  <si>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</si>
  <si>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</si>
  <si>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</si>
  <si>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</si>
  <si>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</si>
  <si>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</si>
  <si>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</si>
  <si>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</si>
  <si>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</si>
  <si>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</si>
  <si>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</si>
  <si>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</si>
  <si>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</si>
  <si>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</si>
  <si>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</si>
  <si>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</si>
  <si>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</si>
  <si>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</si>
  <si>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</si>
  <si>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</si>
  <si>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</si>
  <si>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</si>
  <si>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</si>
  <si>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</si>
  <si>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</si>
  <si>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</si>
  <si>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</si>
  <si>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</si>
  <si>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</si>
  <si>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</si>
  <si>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</si>
  <si>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</si>
  <si>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</si>
  <si>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</si>
  <si>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</si>
  <si>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</si>
  <si>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</si>
  <si>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</si>
  <si>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</si>
  <si>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</si>
  <si>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</si>
  <si>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</si>
  <si>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</si>
  <si>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</si>
  <si>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</si>
  <si>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</si>
  <si>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</si>
  <si>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</si>
  <si>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</si>
  <si>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</si>
  <si>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</si>
  <si>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</si>
  <si>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</si>
  <si>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</si>
  <si>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</si>
  <si>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</si>
  <si>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</si>
  <si>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</si>
  <si>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</si>
  <si>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</si>
  <si>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</si>
  <si>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</si>
  <si>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</si>
  <si>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</si>
  <si>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</si>
  <si>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</si>
  <si>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</si>
  <si>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</si>
  <si>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</si>
  <si>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</si>
  <si>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</si>
  <si>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</si>
  <si>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</si>
  <si>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</si>
  <si>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</si>
  <si>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</si>
  <si>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</si>
  <si>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</si>
  <si>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</si>
  <si>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</si>
  <si>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</si>
  <si>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</si>
  <si>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</si>
  <si>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</si>
  <si>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</si>
  <si>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</si>
  <si>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</si>
  <si>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</si>
  <si>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</si>
  <si>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</si>
  <si>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</si>
  <si>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</si>
  <si>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</si>
  <si>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</si>
  <si>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</si>
  <si>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</si>
  <si>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</si>
  <si>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</si>
  <si>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</si>
  <si>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</si>
  <si>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</si>
  <si>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</si>
  <si>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</si>
  <si>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</si>
  <si>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</si>
  <si>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</si>
  <si>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</si>
  <si>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</si>
  <si>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</si>
  <si>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</si>
  <si>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</si>
  <si>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</si>
  <si>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</si>
  <si>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</si>
  <si>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</si>
  <si>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</si>
  <si>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</si>
  <si>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</si>
  <si>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</si>
  <si>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</si>
  <si>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</si>
  <si>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</si>
  <si>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</si>
  <si>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</si>
  <si>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</si>
  <si>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</si>
  <si>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</si>
  <si>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</si>
  <si>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</si>
  <si>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</si>
  <si>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</si>
  <si>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</si>
  <si>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</si>
  <si>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</si>
  <si>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</si>
  <si>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</si>
  <si>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</si>
  <si>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</si>
  <si>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</si>
  <si>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</si>
  <si>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</si>
  <si>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</si>
  <si>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</si>
  <si>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</si>
  <si>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</si>
  <si>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</si>
  <si>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</si>
  <si>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</si>
  <si>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</si>
  <si>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</si>
  <si>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</si>
  <si>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</si>
  <si>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</si>
  <si>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</si>
  <si>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</si>
  <si>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</si>
  <si>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</si>
  <si>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</si>
  <si>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</si>
  <si>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</si>
  <si>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</si>
  <si>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</si>
  <si>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</si>
  <si>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</si>
  <si>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</si>
  <si>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</si>
  <si>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</si>
  <si>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</si>
  <si>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</si>
  <si>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</si>
  <si>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</si>
  <si>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</si>
  <si>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</si>
  <si>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</si>
  <si>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</si>
  <si>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</si>
  <si>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</si>
  <si>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</si>
  <si>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</si>
  <si>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</si>
  <si>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</si>
  <si>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</si>
  <si>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</si>
  <si>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</si>
  <si>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</si>
  <si>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</si>
  <si>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</si>
  <si>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</si>
  <si>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</si>
  <si>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</si>
  <si>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</si>
  <si>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</si>
  <si>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</si>
  <si>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</si>
  <si>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</si>
  <si>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</si>
  <si>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</si>
  <si>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</si>
  <si>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</si>
  <si>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</si>
  <si>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</si>
  <si>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</si>
  <si>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</si>
  <si>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</si>
  <si>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</si>
  <si>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</si>
  <si>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</si>
  <si>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</si>
  <si>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</si>
  <si>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</si>
  <si>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</si>
  <si>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</si>
  <si>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</si>
  <si>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</si>
  <si>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</si>
  <si>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</si>
  <si>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</si>
  <si>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</si>
  <si>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</si>
  <si>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</si>
  <si>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</si>
  <si>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</si>
  <si>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</si>
  <si>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</si>
  <si>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</si>
  <si>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</si>
  <si>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</si>
  <si>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</si>
  <si>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</si>
  <si>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</si>
  <si>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</si>
  <si>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</si>
  <si>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</si>
  <si>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</si>
  <si>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</si>
  <si>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</si>
  <si>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</si>
  <si>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</si>
  <si>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</si>
  <si>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</si>
  <si>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</si>
  <si>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</si>
  <si>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</si>
  <si>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</si>
  <si>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</si>
  <si>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</si>
  <si>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</si>
  <si>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</si>
  <si>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</si>
  <si>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</si>
  <si>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</si>
  <si>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</si>
  <si>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</si>
  <si>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</si>
  <si>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</si>
  <si>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</si>
  <si>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</si>
  <si>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</si>
  <si>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</si>
  <si>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</si>
  <si>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</si>
  <si>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</si>
  <si>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</si>
  <si>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</si>
  <si>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</si>
  <si>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</si>
  <si>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</si>
  <si>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</si>
  <si>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</si>
  <si>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</si>
  <si>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</si>
  <si>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</si>
  <si>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</si>
  <si>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</si>
  <si>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</si>
  <si>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</si>
  <si>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</si>
  <si>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</si>
  <si>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</si>
  <si>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</si>
  <si>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</si>
  <si>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</si>
  <si>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</si>
  <si>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</si>
  <si>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</si>
  <si>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</si>
  <si>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</si>
  <si>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</si>
  <si>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</si>
  <si>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</si>
  <si>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</si>
  <si>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</si>
  <si>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</si>
  <si>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</si>
  <si>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</si>
  <si>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</si>
  <si>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</si>
  <si>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</si>
  <si>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</si>
  <si>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</si>
  <si>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</si>
  <si>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</si>
  <si>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</si>
  <si>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</si>
  <si>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</si>
  <si>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</si>
  <si>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</si>
  <si>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</si>
  <si>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</si>
  <si>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</si>
  <si>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</si>
  <si>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</si>
  <si>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</si>
  <si>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</si>
  <si>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</si>
  <si>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</si>
  <si>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</si>
  <si>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</si>
  <si>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</si>
  <si>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</si>
  <si>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</si>
  <si>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</si>
  <si>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</si>
  <si>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</si>
  <si>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</si>
  <si>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</si>
  <si>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</si>
  <si>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</si>
  <si>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</si>
  <si>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</si>
  <si>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</si>
  <si>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</si>
  <si>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</si>
  <si>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</si>
  <si>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</si>
  <si>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</si>
  <si>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</si>
  <si>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</si>
  <si>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</si>
  <si>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</si>
  <si>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</si>
  <si>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</si>
  <si>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</si>
  <si>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</si>
  <si>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</si>
  <si>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</si>
  <si>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</si>
  <si>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</si>
  <si>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</si>
  <si>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</si>
  <si>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</si>
  <si>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</si>
  <si>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</si>
  <si>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</si>
  <si>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</si>
  <si>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</si>
  <si>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</si>
  <si>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</si>
  <si>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</si>
  <si>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</si>
  <si>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</si>
  <si>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</si>
  <si>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</si>
  <si>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</si>
  <si>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</si>
  <si>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</si>
  <si>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</si>
  <si>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</si>
  <si>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</si>
  <si>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</si>
  <si>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</si>
  <si>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</si>
  <si>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</si>
  <si>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</si>
  <si>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</si>
  <si>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</si>
  <si>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</si>
  <si>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</si>
  <si>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</si>
  <si>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</si>
  <si>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</si>
  <si>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</si>
  <si>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</si>
  <si>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</si>
  <si>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</si>
  <si>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</si>
  <si>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</si>
  <si>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</si>
  <si>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</si>
  <si>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</si>
  <si>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</si>
  <si>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</si>
  <si>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</si>
  <si>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</si>
  <si>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</si>
  <si>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</si>
  <si>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</si>
  <si>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</si>
  <si>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</si>
  <si>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</si>
  <si>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</si>
  <si>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</si>
  <si>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</si>
  <si>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</si>
  <si>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</si>
  <si>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</si>
  <si>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</si>
  <si>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</si>
  <si>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</si>
  <si>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</si>
  <si>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</si>
  <si>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</si>
  <si>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</si>
  <si>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</si>
  <si>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</si>
  <si>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</si>
  <si>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</si>
  <si>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</si>
  <si>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</si>
  <si>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</si>
  <si>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</si>
  <si>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</si>
  <si>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</si>
  <si>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</si>
  <si>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</si>
  <si>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</si>
  <si>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</si>
  <si>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</si>
  <si>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</si>
  <si>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</si>
  <si>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</si>
  <si>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</si>
  <si>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</si>
  <si>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</si>
  <si>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</si>
  <si>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</si>
  <si>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</si>
  <si>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</si>
  <si>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</si>
  <si>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</si>
  <si>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</si>
  <si>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</si>
  <si>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</si>
  <si>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</si>
  <si>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</si>
  <si>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</si>
  <si>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</si>
  <si>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</si>
  <si>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</si>
  <si>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</si>
  <si>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</si>
  <si>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</si>
  <si>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</si>
  <si>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</si>
  <si>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</si>
  <si>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</si>
  <si>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</si>
  <si>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</si>
  <si>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</si>
  <si>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</si>
  <si>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</si>
  <si>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</si>
  <si>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</si>
  <si>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</si>
  <si>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</si>
  <si>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</si>
  <si>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</si>
  <si>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</si>
  <si>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</si>
  <si>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</si>
  <si>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</si>
  <si>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</si>
  <si>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</si>
  <si>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</si>
  <si>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</si>
  <si>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</si>
  <si>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</si>
  <si>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</si>
  <si>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</si>
  <si>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</si>
  <si>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</si>
  <si>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</si>
  <si>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</si>
  <si>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</si>
  <si>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</si>
  <si>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</si>
  <si>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</si>
  <si>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</si>
  <si>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</si>
  <si>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</si>
  <si>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</si>
  <si>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</si>
  <si>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</si>
  <si>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</si>
  <si>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</si>
  <si>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</si>
  <si>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</si>
  <si>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</si>
  <si>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</si>
  <si>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</si>
  <si>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</si>
  <si>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</si>
  <si>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</si>
  <si>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</si>
  <si>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</si>
  <si>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</si>
  <si>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</si>
  <si>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</si>
  <si>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</si>
  <si>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</si>
  <si>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</si>
  <si>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</si>
  <si>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</si>
  <si>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</si>
  <si>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</si>
  <si>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</si>
  <si>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</si>
  <si>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</si>
  <si>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</si>
  <si>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</si>
  <si>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</si>
  <si>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</si>
  <si>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</si>
  <si>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</si>
  <si>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</si>
  <si>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</si>
  <si>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</si>
  <si>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</si>
  <si>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</si>
  <si>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</si>
  <si>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</si>
  <si>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</si>
  <si>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</si>
  <si>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</si>
  <si>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</si>
  <si>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</si>
  <si>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</si>
  <si>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</si>
  <si>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</si>
  <si>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</si>
  <si>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</si>
  <si>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</si>
  <si>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</si>
  <si>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</si>
  <si>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</si>
  <si>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</si>
  <si>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</si>
  <si>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</si>
  <si>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</si>
  <si>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</si>
  <si>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</si>
  <si>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</si>
  <si>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</si>
  <si>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</si>
  <si>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</si>
  <si>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</si>
  <si>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</si>
  <si>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</si>
  <si>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</si>
  <si>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</si>
  <si>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</si>
  <si>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</si>
  <si>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</si>
  <si>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</si>
  <si>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</si>
  <si>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</si>
  <si>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</si>
  <si>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</si>
  <si>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</si>
  <si>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</si>
  <si>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</si>
  <si>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</si>
  <si>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</si>
  <si>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</si>
  <si>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</si>
  <si>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</si>
  <si>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</si>
  <si>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</si>
  <si>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</si>
  <si>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</si>
  <si>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</si>
  <si>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</si>
  <si>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</si>
  <si>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</si>
  <si>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</si>
  <si>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</si>
  <si>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</si>
  <si>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</si>
  <si>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</si>
  <si>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</si>
  <si>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</si>
  <si>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</si>
  <si>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</si>
  <si>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</si>
  <si>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</si>
  <si>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</si>
  <si>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</si>
  <si>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</si>
  <si>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</si>
  <si>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</si>
  <si>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</si>
  <si>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</si>
  <si>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</si>
  <si>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</si>
  <si>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</si>
  <si>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</si>
  <si>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</si>
  <si>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</si>
  <si>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</si>
  <si>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</si>
  <si>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</si>
  <si>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</si>
  <si>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</si>
  <si>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</si>
  <si>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</si>
  <si>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</si>
  <si>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</si>
  <si>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</si>
  <si>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</si>
  <si>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</si>
  <si>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</si>
  <si>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</si>
  <si>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</si>
  <si>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</si>
  <si>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</si>
  <si>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</si>
  <si>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</si>
  <si>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</si>
  <si>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</si>
  <si>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</si>
  <si>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</si>
  <si>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</si>
  <si>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</si>
  <si>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</si>
  <si>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</si>
  <si>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</si>
  <si>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</si>
  <si>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</si>
  <si>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</si>
  <si>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</si>
  <si>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</si>
  <si>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</si>
  <si>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</si>
  <si>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</si>
  <si>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</si>
  <si>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</si>
  <si>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</si>
  <si>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</si>
  <si>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</si>
  <si>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</si>
  <si>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</si>
  <si>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</si>
  <si>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</si>
  <si>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</si>
  <si>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</si>
  <si>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</si>
  <si>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</si>
  <si>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</si>
  <si>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</si>
  <si>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</si>
  <si>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</si>
  <si>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</si>
  <si>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</si>
  <si>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</si>
  <si>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</si>
  <si>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</si>
  <si>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</si>
  <si>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</si>
  <si>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</si>
  <si>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</si>
  <si>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</si>
  <si>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</si>
  <si>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</si>
  <si>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</si>
  <si>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</si>
  <si>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</si>
  <si>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</si>
  <si>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</si>
  <si>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</si>
  <si>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</si>
  <si>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</si>
  <si>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</si>
  <si>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</si>
  <si>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</si>
  <si>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</si>
  <si>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</si>
  <si>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</si>
  <si>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</si>
  <si>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</si>
  <si>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</si>
  <si>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</si>
  <si>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</si>
  <si>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</si>
  <si>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</si>
  <si>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</si>
  <si>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</si>
  <si>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</si>
  <si>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</si>
  <si>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</si>
  <si>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</si>
  <si>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</si>
  <si>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</si>
  <si>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</si>
  <si>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</si>
  <si>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</si>
  <si>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</si>
  <si>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</si>
  <si>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</si>
  <si>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</si>
  <si>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</si>
  <si>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</si>
  <si>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</si>
  <si>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</si>
  <si>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</si>
  <si>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</si>
  <si>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</si>
  <si>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</si>
  <si>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</si>
  <si>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</si>
  <si>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</si>
  <si>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</si>
  <si>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</si>
  <si>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</si>
  <si>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</si>
  <si>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</si>
  <si>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</si>
  <si>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</si>
  <si>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</si>
  <si>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</si>
  <si>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</si>
  <si>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</si>
  <si>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</si>
  <si>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</si>
  <si>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</si>
  <si>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</si>
  <si>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</si>
  <si>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</si>
  <si>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</si>
  <si>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</si>
  <si>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</si>
  <si>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</si>
  <si>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</si>
  <si>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</si>
  <si>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</si>
  <si>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</si>
  <si>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</si>
  <si>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</si>
  <si>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</si>
  <si>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</si>
  <si>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</si>
  <si>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</si>
  <si>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</si>
  <si>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</si>
  <si>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</si>
  <si>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</si>
  <si>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</si>
  <si>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</si>
  <si>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</si>
  <si>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</si>
  <si>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</si>
  <si>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</si>
  <si>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</si>
  <si>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</si>
  <si>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</si>
  <si>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</si>
  <si>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</si>
  <si>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</si>
  <si>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</si>
  <si>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</si>
  <si>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</si>
  <si>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</si>
  <si>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</si>
  <si>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</si>
  <si>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</si>
  <si>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</si>
  <si>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</si>
  <si>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</si>
  <si>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</si>
  <si>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</si>
  <si>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</si>
  <si>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</si>
  <si>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</si>
  <si>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</si>
  <si>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</si>
  <si>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</si>
  <si>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</si>
  <si>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</si>
  <si>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</si>
  <si>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</si>
  <si>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</si>
  <si>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</si>
  <si>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</si>
  <si>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</si>
  <si>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</si>
  <si>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</si>
  <si>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</si>
  <si>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</si>
  <si>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</si>
  <si>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</si>
  <si>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</si>
  <si>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</si>
  <si>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</si>
  <si>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</si>
  <si>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</si>
  <si>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</si>
  <si>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</si>
  <si>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</si>
  <si>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</si>
  <si>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</si>
  <si>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</si>
  <si>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</si>
  <si>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</si>
  <si>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</si>
  <si>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</si>
  <si>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</si>
  <si>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</si>
  <si>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</si>
  <si>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</si>
  <si>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</si>
  <si>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</si>
  <si>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</si>
  <si>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</si>
  <si>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</si>
  <si>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</si>
  <si>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</si>
  <si>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</si>
  <si>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</si>
  <si>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</si>
  <si>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</si>
  <si>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</si>
  <si>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</si>
  <si>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</si>
  <si>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</si>
  <si>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</si>
  <si>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</si>
  <si>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</si>
  <si>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</si>
  <si>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</si>
  <si>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</si>
  <si>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</si>
  <si>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</si>
  <si>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</si>
  <si>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</si>
  <si>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</si>
  <si>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</si>
  <si>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</si>
  <si>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</si>
  <si>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</si>
  <si>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</si>
  <si>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</si>
  <si>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</si>
  <si>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</si>
  <si>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</si>
  <si>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</si>
  <si>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</si>
  <si>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</si>
  <si>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</si>
  <si>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</si>
  <si>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</si>
  <si>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</si>
  <si>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</si>
  <si>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</si>
  <si>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</si>
  <si>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</si>
  <si>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</si>
  <si>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</si>
  <si>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</si>
  <si>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</si>
  <si>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</si>
  <si>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</si>
  <si>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</si>
  <si>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</si>
  <si>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</si>
  <si>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</si>
  <si>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</si>
  <si>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</si>
  <si>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</si>
  <si>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</si>
  <si>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</si>
  <si>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</si>
  <si>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</si>
  <si>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</si>
  <si>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</si>
  <si>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</si>
  <si>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</si>
  <si>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</si>
  <si>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</si>
  <si>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</si>
  <si>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</si>
  <si>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</si>
  <si>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</si>
  <si>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</si>
  <si>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</si>
  <si>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</si>
  <si>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</si>
  <si>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</si>
  <si>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</si>
  <si>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</si>
  <si>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</si>
  <si>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</si>
  <si>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</si>
  <si>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</si>
  <si>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</si>
  <si>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</si>
  <si>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</si>
  <si>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</si>
  <si>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</si>
  <si>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</si>
  <si>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</si>
  <si>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</si>
  <si>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</si>
  <si>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</si>
  <si>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</si>
  <si>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</si>
  <si>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</si>
  <si>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</si>
  <si>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</si>
  <si>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</si>
  <si>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</si>
  <si>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</si>
  <si>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</si>
  <si>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</si>
  <si>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</si>
  <si>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</si>
  <si>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</si>
  <si>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</si>
  <si>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</si>
  <si>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</si>
  <si>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</si>
  <si>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</si>
  <si>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</si>
  <si>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</si>
  <si>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</si>
  <si>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</si>
  <si>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</si>
  <si>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</si>
  <si>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</si>
  <si>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</si>
  <si>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</si>
  <si>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</si>
  <si>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</si>
  <si>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</si>
  <si>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</si>
  <si>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</si>
  <si>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</si>
  <si>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</si>
  <si>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</si>
  <si>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</si>
  <si>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</si>
  <si>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</si>
  <si>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</si>
  <si>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</si>
  <si>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</si>
  <si>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</si>
  <si>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</si>
  <si>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</si>
  <si>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</si>
  <si>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</si>
  <si>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</si>
  <si>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</si>
  <si>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</si>
  <si>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</si>
  <si>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</si>
  <si>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</si>
  <si>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</si>
  <si>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</si>
  <si>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</si>
  <si>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</si>
  <si>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</si>
  <si>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</si>
  <si>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</si>
  <si>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</si>
  <si>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</si>
  <si>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</si>
  <si>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</si>
  <si>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</si>
  <si>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</si>
  <si>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</si>
  <si>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</si>
  <si>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</si>
  <si>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</si>
  <si>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</si>
  <si>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</si>
  <si>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</si>
  <si>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</si>
  <si>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</si>
  <si>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</si>
  <si>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</si>
  <si>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</si>
  <si>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</si>
  <si>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</si>
  <si>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</si>
  <si>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</si>
  <si>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</si>
  <si>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</si>
  <si>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</si>
  <si>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</si>
  <si>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</si>
  <si>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</si>
  <si>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</si>
  <si>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</si>
  <si>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</si>
  <si>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</si>
  <si>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</si>
  <si>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</si>
  <si>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</si>
  <si>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</si>
  <si>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</si>
  <si>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</si>
  <si>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</si>
  <si>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</si>
  <si>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</si>
  <si>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</si>
  <si>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</si>
  <si>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</si>
  <si>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</si>
  <si>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</si>
  <si>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</si>
  <si>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</si>
  <si>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</si>
  <si>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</si>
  <si>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</si>
  <si>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</si>
  <si>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</si>
  <si>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</si>
  <si>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</si>
  <si>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</si>
  <si>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</si>
  <si>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</si>
  <si>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</si>
  <si>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</si>
  <si>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</si>
  <si>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</si>
  <si>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</si>
  <si>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</si>
  <si>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</si>
  <si>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</si>
  <si>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</si>
  <si>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</si>
  <si>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</si>
  <si>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</si>
  <si>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</si>
  <si>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</si>
  <si>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</si>
  <si>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</si>
  <si>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</si>
  <si>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</si>
  <si>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</si>
  <si>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</si>
  <si>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</si>
  <si>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</si>
  <si>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</si>
  <si>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</si>
  <si>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</si>
  <si>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</si>
  <si>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</si>
  <si>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</si>
  <si>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</si>
  <si>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</si>
  <si>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</si>
  <si>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</si>
  <si>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</si>
  <si>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</si>
  <si>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</si>
  <si>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</si>
  <si>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</si>
  <si>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</si>
  <si>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</si>
  <si>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</si>
  <si>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</si>
  <si>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</si>
  <si>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</si>
  <si>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</si>
  <si>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</si>
  <si>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</si>
  <si>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</si>
  <si>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</si>
  <si>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</si>
  <si>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</si>
  <si>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</si>
  <si>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</si>
  <si>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</si>
  <si>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</si>
  <si>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</si>
  <si>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</si>
  <si>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</si>
  <si>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</si>
  <si>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</si>
  <si>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</si>
  <si>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</si>
  <si>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</si>
  <si>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</si>
  <si>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</si>
  <si>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</si>
  <si>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</si>
  <si>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</si>
  <si>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</si>
  <si>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</si>
  <si>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</si>
  <si>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</si>
  <si>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</si>
  <si>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</si>
  <si>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</si>
  <si>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</si>
  <si>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</si>
  <si>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</si>
  <si>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</si>
  <si>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</si>
  <si>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</si>
  <si>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</si>
  <si>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</si>
  <si>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</si>
  <si>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</si>
  <si>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</si>
  <si>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</si>
  <si>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</si>
  <si>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</si>
  <si>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</si>
  <si>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</si>
  <si>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</si>
  <si>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</si>
  <si>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</si>
  <si>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</si>
  <si>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</si>
  <si>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</si>
  <si>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</si>
  <si>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</si>
  <si>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</si>
  <si>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</si>
  <si>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</si>
  <si>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</si>
  <si>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</si>
  <si>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</si>
  <si>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</si>
  <si>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</si>
  <si>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</si>
  <si>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</si>
  <si>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</si>
  <si>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</si>
  <si>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</si>
  <si>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</si>
  <si>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</si>
  <si>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</si>
  <si>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</si>
  <si>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</si>
  <si>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</si>
  <si>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</si>
  <si>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</si>
  <si>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</si>
  <si>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</si>
  <si>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</si>
  <si>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</si>
  <si>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</si>
  <si>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</si>
  <si>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</si>
  <si>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</si>
  <si>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</si>
  <si>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</si>
  <si>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</si>
  <si>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</si>
  <si>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</si>
  <si>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</si>
  <si>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</si>
  <si>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</si>
  <si>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</si>
  <si>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</si>
  <si>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</si>
  <si>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</si>
  <si>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</si>
  <si>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</si>
  <si>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</si>
  <si>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</si>
  <si>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</si>
  <si>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</si>
  <si>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</si>
  <si>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</si>
  <si>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</si>
  <si>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</si>
  <si>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</si>
  <si>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</si>
  <si>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</si>
  <si>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</si>
  <si>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</si>
  <si>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</si>
  <si>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</si>
  <si>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</si>
  <si>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</si>
  <si>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</si>
  <si>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</si>
  <si>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</si>
  <si>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</si>
  <si>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</si>
  <si>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</si>
  <si>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</si>
  <si>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</si>
  <si>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</si>
  <si>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</si>
  <si>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</si>
  <si>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</si>
  <si>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</si>
  <si>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</si>
  <si>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</si>
  <si>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</si>
  <si>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</si>
  <si>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</si>
  <si>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</si>
  <si>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</si>
  <si>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</si>
  <si>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</si>
  <si>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</si>
  <si>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</si>
  <si>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</si>
  <si>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</si>
  <si>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</si>
  <si>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</si>
  <si>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</si>
  <si>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</si>
  <si>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</si>
  <si>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</si>
  <si>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</si>
  <si>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</si>
  <si>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</si>
  <si>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</si>
  <si>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</si>
  <si>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</si>
  <si>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</si>
  <si>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</si>
  <si>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</si>
  <si>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</si>
  <si>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</si>
  <si>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</si>
  <si>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</si>
  <si>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</si>
  <si>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</si>
  <si>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</si>
  <si>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</si>
  <si>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</si>
  <si>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</si>
  <si>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</si>
  <si>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</si>
  <si>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</si>
  <si>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</si>
  <si>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</si>
  <si>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</si>
  <si>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</si>
  <si>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</si>
  <si>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</si>
  <si>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</si>
  <si>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</si>
  <si>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</si>
  <si>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</si>
  <si>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</si>
  <si>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</si>
  <si>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</si>
  <si>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</si>
  <si>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</si>
  <si>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</si>
  <si>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</si>
  <si>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</si>
  <si>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</si>
  <si>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</si>
  <si>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</si>
  <si>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</si>
  <si>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</si>
  <si>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</si>
  <si>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</si>
  <si>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</si>
  <si>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</si>
  <si>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</si>
  <si>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</si>
  <si>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</si>
  <si>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</si>
  <si>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</si>
  <si>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</si>
  <si>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</si>
  <si>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</si>
  <si>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</si>
  <si>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</si>
  <si>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</si>
  <si>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</si>
  <si>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</si>
  <si>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</si>
  <si>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</si>
  <si>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</si>
  <si>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</si>
  <si>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</si>
  <si>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</si>
  <si>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</si>
  <si>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</si>
  <si>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</si>
  <si>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</si>
  <si>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</si>
  <si>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</si>
  <si>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</si>
  <si>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</si>
  <si>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</si>
  <si>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</si>
  <si>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</si>
  <si>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</si>
  <si>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</si>
  <si>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</si>
  <si>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</si>
  <si>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</si>
  <si>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</si>
  <si>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</si>
  <si>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</si>
  <si>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</si>
  <si>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</si>
  <si>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</si>
  <si>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</si>
  <si>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</si>
  <si>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</si>
  <si>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</si>
  <si>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</si>
  <si>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</si>
  <si>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</si>
  <si>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</si>
  <si>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</si>
  <si>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</si>
  <si>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</si>
  <si>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</si>
  <si>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</si>
  <si>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</si>
  <si>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</si>
  <si>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</si>
  <si>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</si>
  <si>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</si>
  <si>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</si>
  <si>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</si>
  <si>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</si>
  <si>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</si>
  <si>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</si>
  <si>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</si>
  <si>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</si>
  <si>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</si>
  <si>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</si>
  <si>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</si>
  <si>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</si>
  <si>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</si>
  <si>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</si>
  <si>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</si>
  <si>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</si>
  <si>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</si>
  <si>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</si>
  <si>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</si>
  <si>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</si>
  <si>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</si>
  <si>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</si>
  <si>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</si>
  <si>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</si>
  <si>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</si>
  <si>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</si>
  <si>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</si>
  <si>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</si>
  <si>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</si>
  <si>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</si>
  <si>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</si>
  <si>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</si>
  <si>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</si>
  <si>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</si>
  <si>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</si>
  <si>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</si>
  <si>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</si>
  <si>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</si>
  <si>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</si>
  <si>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</si>
  <si>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</si>
  <si>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</si>
  <si>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</si>
  <si>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</si>
  <si>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</si>
  <si>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</si>
  <si>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</si>
  <si>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</si>
  <si>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</si>
  <si>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</si>
  <si>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</si>
  <si>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</si>
  <si>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</si>
  <si>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</si>
  <si>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</si>
  <si>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</si>
  <si>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</si>
  <si>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</si>
  <si>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</si>
  <si>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</si>
  <si>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</si>
  <si>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</si>
  <si>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</si>
  <si>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</si>
  <si>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</si>
  <si>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</si>
  <si>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</si>
  <si>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</si>
  <si>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</si>
  <si>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</si>
  <si>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</si>
  <si>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</si>
  <si>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</si>
  <si>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</si>
  <si>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</si>
  <si>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</si>
  <si>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</si>
  <si>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</si>
  <si>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</si>
  <si>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</si>
  <si>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</si>
  <si>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</si>
  <si>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</si>
  <si>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</si>
  <si>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</si>
  <si>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</si>
  <si>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</si>
  <si>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</si>
  <si>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</si>
  <si>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</si>
  <si>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</si>
  <si>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</si>
  <si>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</si>
  <si>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</si>
  <si>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</si>
  <si>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</si>
  <si>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</si>
  <si>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</si>
  <si>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</si>
  <si>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</si>
  <si>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</si>
  <si>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</si>
  <si>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</si>
  <si>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</si>
  <si>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</si>
  <si>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</si>
  <si>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</si>
  <si>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</si>
  <si>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</si>
  <si>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</si>
  <si>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</si>
  <si>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</si>
  <si>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</si>
  <si>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</si>
  <si>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</si>
  <si>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</si>
  <si>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</si>
  <si>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</si>
  <si>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</si>
  <si>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</si>
  <si>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</si>
  <si>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</si>
  <si>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</si>
  <si>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</si>
  <si>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</si>
  <si>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</si>
  <si>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</si>
  <si>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</si>
  <si>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</si>
  <si>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</si>
  <si>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</si>
  <si>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</si>
  <si>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</si>
  <si>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</si>
  <si>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</si>
  <si>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</si>
  <si>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</si>
  <si>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</si>
  <si>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</si>
  <si>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</si>
  <si>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</si>
  <si>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</si>
  <si>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</si>
  <si>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</si>
  <si>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</si>
  <si>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</si>
  <si>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</si>
  <si>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</si>
  <si>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</si>
  <si>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</si>
  <si>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</si>
  <si>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</si>
  <si>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</si>
  <si>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</si>
  <si>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</si>
  <si>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</si>
  <si>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</si>
  <si>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</si>
  <si>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</si>
  <si>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</si>
  <si>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</si>
  <si>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</si>
  <si>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</si>
  <si>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</si>
  <si>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</si>
  <si>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</si>
  <si>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</si>
  <si>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</si>
  <si>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</si>
  <si>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</si>
  <si>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</si>
  <si>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</si>
  <si>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</si>
  <si>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</si>
  <si>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</si>
  <si>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</si>
  <si>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</si>
  <si>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</si>
  <si>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</si>
  <si>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</si>
  <si>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</si>
  <si>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</si>
  <si>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</si>
  <si>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</si>
  <si>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</si>
  <si>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</si>
  <si>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</si>
  <si>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</si>
  <si>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</si>
  <si>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</si>
  <si>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</si>
  <si>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</si>
  <si>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</si>
  <si>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</si>
  <si>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</si>
  <si>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</si>
  <si>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</si>
  <si>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</si>
  <si>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</si>
  <si>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</si>
  <si>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</si>
  <si>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</si>
  <si>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</si>
  <si>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</si>
  <si>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</si>
  <si>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</si>
  <si>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</si>
  <si>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</si>
  <si>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</si>
  <si>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</si>
  <si>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</si>
  <si>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</si>
  <si>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</si>
  <si>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</si>
  <si>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</si>
  <si>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</si>
  <si>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</si>
  <si>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</si>
  <si>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</si>
  <si>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</si>
  <si>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</si>
  <si>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</si>
  <si>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</si>
  <si>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</si>
  <si>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</si>
  <si>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</si>
  <si>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</si>
  <si>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</si>
  <si>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</si>
  <si>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</si>
  <si>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</si>
  <si>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</si>
  <si>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</si>
  <si>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</si>
  <si>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</si>
  <si>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</si>
  <si>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</si>
  <si>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</si>
  <si>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</si>
  <si>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</si>
  <si>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</si>
  <si>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</si>
  <si>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</si>
  <si>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</si>
  <si>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</si>
  <si>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</si>
  <si>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</si>
  <si>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</si>
  <si>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</si>
  <si>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</si>
  <si>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</si>
  <si>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</si>
  <si>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</si>
  <si>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</si>
  <si>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</si>
  <si>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</si>
  <si>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</si>
  <si>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</si>
  <si>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</si>
  <si>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</si>
  <si>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</si>
  <si>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</si>
  <si>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</si>
  <si>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</si>
  <si>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</si>
  <si>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</si>
  <si>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</si>
  <si>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</si>
  <si>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</si>
  <si>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</si>
  <si>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</si>
  <si>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</si>
  <si>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</si>
  <si>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</si>
  <si>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</si>
  <si>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</si>
  <si>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</si>
  <si>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</si>
  <si>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</si>
  <si>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</si>
  <si>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</si>
  <si>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</si>
  <si>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</si>
  <si>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</si>
  <si>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</si>
  <si>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</si>
  <si>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</si>
  <si>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</si>
  <si>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</si>
  <si>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</si>
  <si>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</si>
  <si>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</si>
  <si>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</si>
  <si>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</si>
  <si>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</si>
  <si>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</si>
  <si>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</si>
  <si>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</si>
  <si>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</si>
  <si>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</si>
  <si>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</si>
  <si>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</si>
  <si>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</si>
  <si>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</si>
  <si>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</si>
  <si>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</si>
  <si>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</si>
  <si>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</si>
  <si>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</si>
  <si>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</si>
  <si>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</si>
  <si>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</si>
  <si>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</si>
  <si>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</si>
  <si>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</si>
  <si>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</si>
  <si>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</si>
  <si>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</si>
  <si>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</si>
  <si>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</si>
  <si>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</si>
  <si>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</si>
  <si>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</si>
  <si>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</si>
  <si>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</si>
  <si>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</si>
  <si>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</si>
  <si>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</si>
  <si>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</si>
  <si>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</si>
  <si>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</si>
  <si>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</si>
  <si>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</si>
  <si>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</si>
  <si>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</si>
  <si>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</si>
  <si>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</si>
  <si>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</si>
  <si>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</si>
  <si>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</si>
  <si>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</si>
  <si>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</si>
  <si>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</si>
  <si>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</si>
  <si>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</si>
  <si>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</si>
  <si>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</si>
  <si>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</si>
  <si>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</si>
  <si>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</si>
  <si>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</si>
  <si>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</si>
  <si>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</si>
  <si>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</si>
  <si>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</si>
  <si>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</si>
  <si>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</si>
  <si>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</si>
  <si>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</si>
  <si>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</si>
  <si>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</si>
  <si>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</si>
  <si>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</si>
  <si>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</si>
  <si>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</si>
  <si>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</si>
  <si>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</si>
  <si>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</si>
  <si>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</si>
  <si>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</si>
  <si>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</si>
  <si>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</si>
  <si>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</si>
  <si>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</si>
  <si>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</si>
  <si>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</si>
  <si>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</si>
  <si>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</si>
  <si>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</si>
  <si>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</si>
  <si>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</si>
  <si>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</si>
  <si>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</si>
  <si>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</si>
  <si>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</si>
  <si>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</si>
  <si>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</si>
  <si>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</si>
  <si>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</si>
  <si>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</si>
  <si>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</si>
  <si>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</si>
  <si>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</si>
  <si>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</si>
  <si>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</si>
  <si>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</si>
  <si>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</si>
  <si>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</si>
  <si>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</si>
  <si>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</si>
  <si>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</si>
  <si>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</si>
  <si>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</si>
  <si>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</si>
  <si>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</si>
  <si>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</si>
  <si>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</si>
  <si>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</si>
  <si>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</si>
  <si>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</si>
  <si>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</si>
  <si>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</si>
  <si>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</si>
  <si>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</si>
  <si>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</si>
  <si>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</si>
  <si>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</si>
  <si>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</si>
  <si>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</si>
  <si>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</si>
  <si>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</si>
  <si>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</si>
  <si>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</si>
  <si>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</si>
  <si>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</si>
  <si>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</si>
  <si>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</si>
  <si>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</si>
  <si>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</si>
  <si>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</si>
  <si>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</si>
  <si>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</si>
  <si>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</si>
  <si>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</si>
  <si>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</si>
  <si>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</si>
  <si>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</si>
  <si>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</si>
  <si>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</si>
  <si>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G</t>
  </si>
  <si>
    <t>Reporting Date: 30/07/25</t>
  </si>
  <si>
    <t>Cut-off Date: 30/06/25</t>
  </si>
  <si>
    <t>2025</t>
  </si>
  <si>
    <t>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</si>
</sst>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77" fillId="11"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6"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5"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13" sqref="I1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3067</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G</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abSelected="1" topLeftCell="A5" zoomScale="80" zoomScaleNormal="80" workbookViewId="0">
      <selection activeCell="C15" sqref="C15"/>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3627</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F19" sqref="F19"/>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3628</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2"/>
      <c r="C5" s="492"/>
      <c r="D5" s="492"/>
      <c r="E5" s="492"/>
      <c r="F5" s="492"/>
      <c r="G5" s="492"/>
      <c r="H5" s="492"/>
      <c r="I5" s="492"/>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81592.367056250747</v>
      </c>
      <c r="G8" s="265"/>
      <c r="H8" s="265"/>
      <c r="I8" s="304"/>
    </row>
    <row r="9" spans="2:9" x14ac:dyDescent="0.25">
      <c r="B9" s="305" t="s">
        <v>3270</v>
      </c>
      <c r="F9" s="306">
        <v>1</v>
      </c>
      <c r="G9" s="265"/>
      <c r="H9" s="265"/>
      <c r="I9" s="304"/>
    </row>
    <row r="10" spans="2:9" x14ac:dyDescent="0.25">
      <c r="B10" s="303" t="s">
        <v>3271</v>
      </c>
      <c r="F10" s="307">
        <f>'A. HTT General'!C56</f>
        <v>21091.626884040706</v>
      </c>
      <c r="G10" s="308"/>
      <c r="H10" s="308"/>
      <c r="I10" s="309"/>
    </row>
    <row r="11" spans="2:9" x14ac:dyDescent="0.25">
      <c r="B11" s="303" t="s">
        <v>3272</v>
      </c>
      <c r="C11" s="303" t="s">
        <v>138</v>
      </c>
      <c r="D11" s="303"/>
      <c r="E11" s="303"/>
      <c r="F11" s="310">
        <f>F10/F13</f>
        <v>0.34861766689143381</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60500.740172210033</v>
      </c>
      <c r="G13" s="304"/>
      <c r="H13" s="304"/>
      <c r="I13" s="304"/>
    </row>
    <row r="14" spans="2:9" x14ac:dyDescent="0.25">
      <c r="C14" s="303" t="s">
        <v>3275</v>
      </c>
      <c r="D14" s="303"/>
      <c r="E14" s="303"/>
      <c r="F14" s="315">
        <v>0</v>
      </c>
      <c r="G14" s="304"/>
      <c r="H14" s="304"/>
      <c r="I14" s="304"/>
    </row>
    <row r="15" spans="2:9" x14ac:dyDescent="0.25">
      <c r="B15" s="303" t="s">
        <v>3276</v>
      </c>
      <c r="F15" s="316">
        <v>9952.2612954500019</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2894.3047216039445</v>
      </c>
      <c r="G18" s="322"/>
      <c r="H18" s="323"/>
      <c r="I18" s="323"/>
    </row>
    <row r="19" spans="1:9" x14ac:dyDescent="0.25">
      <c r="A19" s="317" t="s">
        <v>3281</v>
      </c>
      <c r="B19" s="318" t="s">
        <v>3282</v>
      </c>
      <c r="C19" s="319"/>
      <c r="D19" s="320"/>
      <c r="E19" s="320"/>
      <c r="F19" s="321">
        <v>7219.4568005488663</v>
      </c>
      <c r="G19" s="322"/>
      <c r="H19" s="323"/>
      <c r="I19" s="323"/>
    </row>
    <row r="20" spans="1:9" x14ac:dyDescent="0.25">
      <c r="B20" s="318" t="s">
        <v>3283</v>
      </c>
      <c r="C20" s="319"/>
      <c r="D20" s="320"/>
      <c r="E20" s="320"/>
      <c r="F20" s="324">
        <f>F10-F19</f>
        <v>13872.170083491841</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60500.740172210033</v>
      </c>
      <c r="G27" s="332"/>
      <c r="H27" s="332"/>
      <c r="I27" s="260"/>
    </row>
    <row r="28" spans="1:9" x14ac:dyDescent="0.25">
      <c r="A28" s="317" t="s">
        <v>3172</v>
      </c>
      <c r="B28" s="303" t="s">
        <v>3287</v>
      </c>
      <c r="F28" s="324">
        <v>59718.382406927871</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0</v>
      </c>
      <c r="G32" s="337"/>
      <c r="H32" s="337"/>
      <c r="I32" s="337"/>
    </row>
    <row r="33" spans="1:9" x14ac:dyDescent="0.25">
      <c r="A33" s="317" t="s">
        <v>3295</v>
      </c>
      <c r="B33" s="319"/>
      <c r="C33" s="318" t="s">
        <v>3296</v>
      </c>
      <c r="D33" s="318"/>
      <c r="E33" s="318"/>
      <c r="F33" s="324">
        <v>0</v>
      </c>
      <c r="G33" s="337"/>
      <c r="H33" s="337"/>
      <c r="I33" s="337"/>
    </row>
    <row r="34" spans="1:9" x14ac:dyDescent="0.25">
      <c r="A34" s="317" t="s">
        <v>3297</v>
      </c>
      <c r="B34" s="319"/>
      <c r="C34" s="318" t="s">
        <v>3298</v>
      </c>
      <c r="D34" s="318"/>
      <c r="E34" s="318"/>
      <c r="F34" s="324">
        <v>0</v>
      </c>
      <c r="G34" s="337"/>
      <c r="H34" s="337"/>
      <c r="I34" s="337"/>
    </row>
    <row r="35" spans="1:9" x14ac:dyDescent="0.25">
      <c r="A35" s="317" t="s">
        <v>3299</v>
      </c>
      <c r="B35" s="319"/>
      <c r="C35" s="318" t="s">
        <v>3300</v>
      </c>
      <c r="D35" s="318"/>
      <c r="E35" s="318"/>
      <c r="F35" s="324">
        <v>6.4900219999999995E-2</v>
      </c>
      <c r="G35" s="337"/>
      <c r="H35" s="337"/>
      <c r="I35" s="337"/>
    </row>
    <row r="36" spans="1:9" x14ac:dyDescent="0.25">
      <c r="A36" s="317" t="s">
        <v>3301</v>
      </c>
      <c r="B36" s="319"/>
      <c r="C36" s="318" t="s">
        <v>3302</v>
      </c>
      <c r="D36" s="318"/>
      <c r="E36" s="318"/>
      <c r="F36" s="324">
        <v>163.84772421000005</v>
      </c>
      <c r="G36" s="336"/>
      <c r="H36" s="336"/>
      <c r="I36" s="336"/>
    </row>
    <row r="37" spans="1:9" x14ac:dyDescent="0.25">
      <c r="A37" s="317" t="s">
        <v>3303</v>
      </c>
      <c r="B37" s="319"/>
      <c r="C37" s="318" t="s">
        <v>3304</v>
      </c>
      <c r="D37" s="318"/>
      <c r="E37" s="318"/>
      <c r="F37" s="324">
        <v>7700.0491533600043</v>
      </c>
      <c r="G37" s="336"/>
      <c r="H37" s="336"/>
      <c r="I37" s="336"/>
    </row>
    <row r="38" spans="1:9" x14ac:dyDescent="0.25">
      <c r="A38" s="317" t="s">
        <v>3305</v>
      </c>
      <c r="B38" s="319"/>
      <c r="C38" s="318" t="s">
        <v>3306</v>
      </c>
      <c r="D38" s="318"/>
      <c r="E38" s="318"/>
      <c r="F38" s="324">
        <v>52636.778394419671</v>
      </c>
      <c r="G38" s="336"/>
      <c r="H38" s="336"/>
      <c r="I38" s="336"/>
    </row>
    <row r="39" spans="1:9" x14ac:dyDescent="0.25">
      <c r="A39" s="317" t="s">
        <v>3307</v>
      </c>
      <c r="B39" s="318" t="s">
        <v>3308</v>
      </c>
      <c r="C39" s="318" t="s">
        <v>3309</v>
      </c>
      <c r="D39" s="318"/>
      <c r="E39" s="318"/>
      <c r="F39" s="338">
        <v>0.20726916183366065</v>
      </c>
      <c r="G39" s="310"/>
      <c r="H39" s="310"/>
      <c r="I39" s="310"/>
    </row>
    <row r="40" spans="1:9" x14ac:dyDescent="0.25">
      <c r="A40" s="317" t="s">
        <v>3310</v>
      </c>
      <c r="B40" s="319"/>
      <c r="C40" s="318" t="s">
        <v>3311</v>
      </c>
      <c r="D40" s="318"/>
      <c r="E40" s="318"/>
      <c r="F40" s="338">
        <v>0.79273083816633949</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5.2774811529770826E-5</v>
      </c>
      <c r="G42" s="310"/>
      <c r="H42" s="310"/>
      <c r="I42" s="310"/>
    </row>
    <row r="43" spans="1:9" x14ac:dyDescent="0.25">
      <c r="B43" s="319"/>
      <c r="C43" s="318" t="s">
        <v>3315</v>
      </c>
      <c r="D43" s="318"/>
      <c r="E43" s="318"/>
      <c r="F43" s="310">
        <f>'A. HTT General'!G165</f>
        <v>0.99994722518847023</v>
      </c>
      <c r="G43" s="310"/>
      <c r="H43" s="310"/>
      <c r="I43" s="310"/>
    </row>
    <row r="44" spans="1:9" x14ac:dyDescent="0.25">
      <c r="B44" s="319"/>
      <c r="C44" s="318" t="s">
        <v>3316</v>
      </c>
      <c r="D44" s="318"/>
      <c r="E44" s="318"/>
      <c r="F44" s="310">
        <f>'A. HTT General'!G166</f>
        <v>0</v>
      </c>
      <c r="G44" s="310"/>
      <c r="H44" s="310"/>
      <c r="I44" s="310"/>
    </row>
    <row r="45" spans="1:9" x14ac:dyDescent="0.25">
      <c r="B45" s="318" t="s">
        <v>3317</v>
      </c>
      <c r="C45" s="318" t="s">
        <v>216</v>
      </c>
      <c r="D45" s="318"/>
      <c r="E45" s="318"/>
      <c r="F45" s="310">
        <f>'A. HTT General'!G144</f>
        <v>0.96448486711610559</v>
      </c>
      <c r="G45" s="310"/>
      <c r="H45" s="340"/>
      <c r="I45" s="340"/>
    </row>
    <row r="46" spans="1:9" x14ac:dyDescent="0.25">
      <c r="B46" s="319"/>
      <c r="C46" s="318" t="s">
        <v>203</v>
      </c>
      <c r="D46" s="318"/>
      <c r="E46" s="318"/>
      <c r="F46" s="310">
        <f>'A. HTT General'!G138</f>
        <v>3.5515132883894372E-2</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3" t="s">
        <v>3326</v>
      </c>
      <c r="C59" s="493"/>
      <c r="D59" s="493"/>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13616.197033112245</v>
      </c>
      <c r="D64" s="348">
        <v>466.40165379075336</v>
      </c>
      <c r="E64" s="348">
        <v>0</v>
      </c>
      <c r="F64" s="348">
        <v>395.82485508667304</v>
      </c>
      <c r="G64" s="348">
        <v>2000.0281736249781</v>
      </c>
      <c r="H64" s="348">
        <v>8.8744314705343541</v>
      </c>
      <c r="I64" s="348">
        <v>0</v>
      </c>
      <c r="J64" s="348">
        <v>0</v>
      </c>
      <c r="K64" s="348">
        <v>0</v>
      </c>
    </row>
    <row r="65" spans="1:11" x14ac:dyDescent="0.25">
      <c r="A65" s="317" t="s">
        <v>3339</v>
      </c>
      <c r="B65" s="347" t="s">
        <v>3340</v>
      </c>
      <c r="C65" s="348">
        <v>2817.2907881366932</v>
      </c>
      <c r="D65" s="348">
        <v>136.42290658580188</v>
      </c>
      <c r="E65" s="348">
        <v>42.857286346693186</v>
      </c>
      <c r="F65" s="348">
        <v>209.58755704267853</v>
      </c>
      <c r="G65" s="348">
        <v>487.66317562273622</v>
      </c>
      <c r="H65" s="348">
        <v>20.106750949998471</v>
      </c>
      <c r="I65" s="348">
        <v>0</v>
      </c>
      <c r="J65" s="348">
        <v>0</v>
      </c>
      <c r="K65" s="348">
        <v>0</v>
      </c>
    </row>
    <row r="66" spans="1:11" x14ac:dyDescent="0.25">
      <c r="A66" s="317" t="s">
        <v>3341</v>
      </c>
      <c r="B66" s="347" t="s">
        <v>3342</v>
      </c>
      <c r="C66" s="348">
        <v>810.46061903651696</v>
      </c>
      <c r="D66" s="348">
        <v>23.036237368572497</v>
      </c>
      <c r="E66" s="348">
        <v>0</v>
      </c>
      <c r="F66" s="348">
        <v>0</v>
      </c>
      <c r="G66" s="348">
        <v>33.340783906664186</v>
      </c>
      <c r="H66" s="348">
        <v>23.534631959180416</v>
      </c>
      <c r="I66" s="348">
        <v>0</v>
      </c>
      <c r="J66" s="348">
        <v>0</v>
      </c>
      <c r="K66" s="348">
        <v>0</v>
      </c>
    </row>
    <row r="67" spans="1:11" x14ac:dyDescent="0.25">
      <c r="B67" s="347" t="s">
        <v>138</v>
      </c>
      <c r="C67" s="348">
        <f t="shared" ref="C67:K67" si="0">SUM(C64:C66)</f>
        <v>17243.948440285454</v>
      </c>
      <c r="D67" s="348">
        <f t="shared" si="0"/>
        <v>625.8607977451278</v>
      </c>
      <c r="E67" s="348">
        <f t="shared" si="0"/>
        <v>42.857286346693186</v>
      </c>
      <c r="F67" s="348">
        <f t="shared" si="0"/>
        <v>605.41241212935154</v>
      </c>
      <c r="G67" s="348">
        <f t="shared" si="0"/>
        <v>2521.0321331543782</v>
      </c>
      <c r="H67" s="348">
        <f t="shared" si="0"/>
        <v>52.515814379713241</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740.82708927918861</v>
      </c>
      <c r="D71" s="348">
        <v>625.86079774512768</v>
      </c>
      <c r="E71" s="348">
        <v>6.0693976076477192</v>
      </c>
      <c r="F71" s="348">
        <v>233.07913759512354</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1046.4139045017025</v>
      </c>
      <c r="D73" s="348">
        <v>0</v>
      </c>
      <c r="E73" s="348">
        <v>36.787888739045471</v>
      </c>
      <c r="F73" s="348">
        <v>0</v>
      </c>
      <c r="G73" s="348">
        <v>304.83753381331633</v>
      </c>
      <c r="H73" s="348">
        <v>0</v>
      </c>
      <c r="I73" s="348">
        <v>0</v>
      </c>
      <c r="J73" s="348">
        <v>0</v>
      </c>
      <c r="K73" s="348">
        <v>0</v>
      </c>
    </row>
    <row r="74" spans="1:11" x14ac:dyDescent="0.25">
      <c r="A74" s="317" t="s">
        <v>3350</v>
      </c>
      <c r="B74" s="350" t="s">
        <v>2631</v>
      </c>
      <c r="C74" s="351">
        <v>15456.707446504566</v>
      </c>
      <c r="D74" s="351">
        <v>0</v>
      </c>
      <c r="E74" s="351">
        <v>0</v>
      </c>
      <c r="F74" s="351">
        <v>372.33327453422805</v>
      </c>
      <c r="G74" s="351">
        <v>2216.1945993410623</v>
      </c>
      <c r="H74" s="351">
        <v>52.515814379713234</v>
      </c>
      <c r="I74" s="348">
        <v>0</v>
      </c>
      <c r="J74" s="348">
        <v>0</v>
      </c>
      <c r="K74" s="348">
        <v>0</v>
      </c>
    </row>
    <row r="75" spans="1:11" x14ac:dyDescent="0.25">
      <c r="B75" s="347" t="s">
        <v>138</v>
      </c>
      <c r="C75" s="348">
        <f t="shared" ref="C75:I75" si="1">SUM(C71:C74)</f>
        <v>17243.948440285458</v>
      </c>
      <c r="D75" s="348">
        <f t="shared" si="1"/>
        <v>625.86079774512768</v>
      </c>
      <c r="E75" s="348">
        <f t="shared" si="1"/>
        <v>42.857286346693186</v>
      </c>
      <c r="F75" s="348">
        <f t="shared" si="1"/>
        <v>605.41241212935165</v>
      </c>
      <c r="G75" s="348">
        <f t="shared" si="1"/>
        <v>2521.0321331543787</v>
      </c>
      <c r="H75" s="348">
        <f t="shared" si="1"/>
        <v>52.515814379713234</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1053.9158696602258</v>
      </c>
      <c r="D79" s="348">
        <v>528.88431519828941</v>
      </c>
      <c r="E79" s="348">
        <v>23.036237368572497</v>
      </c>
      <c r="F79" s="348">
        <f>SUM(C79:E79)</f>
        <v>1605.8364222270877</v>
      </c>
    </row>
    <row r="80" spans="1:11" x14ac:dyDescent="0.25">
      <c r="A80" s="317" t="s">
        <v>3354</v>
      </c>
      <c r="B80" s="347" t="s">
        <v>3348</v>
      </c>
      <c r="C80" s="348">
        <v>0</v>
      </c>
      <c r="D80" s="348">
        <v>0</v>
      </c>
      <c r="E80" s="348">
        <v>0</v>
      </c>
      <c r="F80" s="348">
        <f>SUM(C80:E80)</f>
        <v>0</v>
      </c>
    </row>
    <row r="81" spans="1:11" x14ac:dyDescent="0.25">
      <c r="A81" s="317" t="s">
        <v>3355</v>
      </c>
      <c r="B81" s="347" t="s">
        <v>2630</v>
      </c>
      <c r="C81" s="348">
        <v>1205.9762130110989</v>
      </c>
      <c r="D81" s="348">
        <v>182.06311404296545</v>
      </c>
      <c r="E81" s="348">
        <v>0</v>
      </c>
      <c r="F81" s="348">
        <f t="shared" ref="F81:F82" si="2">SUM(C81:E81)</f>
        <v>1388.0393270540644</v>
      </c>
    </row>
    <row r="82" spans="1:11" ht="15" customHeight="1" x14ac:dyDescent="0.25">
      <c r="A82" s="317" t="s">
        <v>3356</v>
      </c>
      <c r="B82" s="350" t="s">
        <v>2631</v>
      </c>
      <c r="C82" s="348">
        <v>14227.434064413863</v>
      </c>
      <c r="D82" s="348">
        <v>3002.9810354433462</v>
      </c>
      <c r="E82" s="348">
        <v>867.3360349023618</v>
      </c>
      <c r="F82" s="348">
        <f t="shared" si="2"/>
        <v>18097.751134759568</v>
      </c>
    </row>
    <row r="83" spans="1:11" x14ac:dyDescent="0.25">
      <c r="B83" s="347" t="s">
        <v>138</v>
      </c>
      <c r="C83" s="348">
        <f>SUM(C79:C82)</f>
        <v>16487.326147085187</v>
      </c>
      <c r="D83" s="348">
        <f t="shared" ref="D83:E83" si="3">SUM(D79:D82)</f>
        <v>3713.9284646846008</v>
      </c>
      <c r="E83" s="348">
        <f t="shared" si="3"/>
        <v>890.37227227093433</v>
      </c>
      <c r="F83" s="348">
        <f>SUM(F79:F82)</f>
        <v>21091.626884040721</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4" t="s">
        <v>3358</v>
      </c>
      <c r="C86" s="495"/>
      <c r="D86" s="495"/>
      <c r="E86" s="496"/>
      <c r="F86" s="348">
        <f>F83</f>
        <v>21091.626884040721</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7" t="s">
        <v>3363</v>
      </c>
      <c r="C103" s="497"/>
      <c r="D103" s="497"/>
      <c r="E103" s="497"/>
      <c r="F103" s="497"/>
    </row>
    <row r="104" spans="2:6" ht="18" x14ac:dyDescent="0.25">
      <c r="B104" s="345"/>
      <c r="C104" s="360"/>
      <c r="D104" s="361"/>
      <c r="E104" s="361"/>
      <c r="F104" s="361"/>
    </row>
    <row r="105" spans="2:6" x14ac:dyDescent="0.25">
      <c r="B105" s="362" t="s">
        <v>3364</v>
      </c>
      <c r="C105" s="363">
        <f>F27</f>
        <v>60500.740172210033</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7" t="s">
        <v>3372</v>
      </c>
      <c r="C115" s="497"/>
      <c r="D115" s="497"/>
      <c r="E115" s="497"/>
      <c r="F115" s="497"/>
    </row>
    <row r="116" spans="2:6" ht="18" x14ac:dyDescent="0.25">
      <c r="B116" s="345"/>
      <c r="C116" s="491" t="s">
        <v>3373</v>
      </c>
      <c r="D116" s="491"/>
      <c r="E116" s="491"/>
      <c r="F116" s="491"/>
    </row>
    <row r="117" spans="2:6" x14ac:dyDescent="0.25">
      <c r="B117" s="368" t="s">
        <v>3374</v>
      </c>
      <c r="C117" s="498" t="s">
        <v>3375</v>
      </c>
      <c r="D117" s="498"/>
      <c r="E117" s="498"/>
      <c r="F117" s="498"/>
    </row>
    <row r="118" spans="2:6" x14ac:dyDescent="0.25">
      <c r="B118" s="368"/>
      <c r="C118" s="369"/>
      <c r="D118" s="369"/>
      <c r="E118" s="369"/>
      <c r="F118" s="369"/>
    </row>
    <row r="119" spans="2:6" x14ac:dyDescent="0.25">
      <c r="B119" s="370" t="s">
        <v>3376</v>
      </c>
      <c r="C119" s="499"/>
      <c r="D119" s="499"/>
      <c r="E119" s="499"/>
      <c r="F119" s="499"/>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7" t="s">
        <v>3378</v>
      </c>
      <c r="C124" s="497"/>
      <c r="D124" s="497"/>
      <c r="E124" s="497"/>
      <c r="F124" s="497"/>
    </row>
    <row r="125" spans="2:6" ht="18" x14ac:dyDescent="0.25">
      <c r="B125" s="345"/>
      <c r="C125" s="491" t="s">
        <v>3373</v>
      </c>
      <c r="D125" s="491"/>
      <c r="E125" s="491"/>
      <c r="F125" s="491"/>
    </row>
    <row r="126" spans="2:6" x14ac:dyDescent="0.25">
      <c r="B126" s="373"/>
      <c r="C126" s="500" t="s">
        <v>3059</v>
      </c>
      <c r="D126" s="500"/>
      <c r="E126" s="500" t="s">
        <v>3060</v>
      </c>
      <c r="F126" s="500"/>
    </row>
    <row r="127" spans="2:6" ht="30" x14ac:dyDescent="0.25">
      <c r="B127" s="374" t="s">
        <v>3379</v>
      </c>
      <c r="C127" s="498" t="s">
        <v>3375</v>
      </c>
      <c r="D127" s="498"/>
      <c r="E127" s="498"/>
      <c r="F127" s="498"/>
    </row>
    <row r="128" spans="2:6" x14ac:dyDescent="0.25">
      <c r="B128" s="368" t="s">
        <v>3380</v>
      </c>
      <c r="C128" s="498" t="s">
        <v>3375</v>
      </c>
      <c r="D128" s="498"/>
      <c r="E128" s="498"/>
      <c r="F128" s="498"/>
    </row>
    <row r="129" spans="2:9" x14ac:dyDescent="0.25">
      <c r="B129" s="370" t="s">
        <v>3381</v>
      </c>
      <c r="C129" s="499" t="s">
        <v>3375</v>
      </c>
      <c r="D129" s="499"/>
      <c r="E129" s="499"/>
      <c r="F129" s="499"/>
    </row>
    <row r="130" spans="2:9" ht="20.25" customHeight="1" x14ac:dyDescent="0.25">
      <c r="B130" s="375"/>
    </row>
    <row r="131" spans="2:9" x14ac:dyDescent="0.25">
      <c r="I131" s="299" t="s">
        <v>3266</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615</v>
      </c>
      <c r="D11" s="386">
        <v>12</v>
      </c>
      <c r="E11" s="386">
        <v>13</v>
      </c>
      <c r="F11" s="386">
        <v>402</v>
      </c>
      <c r="G11" s="386">
        <v>4240</v>
      </c>
      <c r="H11" s="386">
        <v>502</v>
      </c>
      <c r="I11" s="386">
        <v>2972</v>
      </c>
      <c r="J11" s="386">
        <v>5214</v>
      </c>
      <c r="K11" s="386">
        <v>380</v>
      </c>
      <c r="L11" s="386">
        <v>139</v>
      </c>
      <c r="M11" s="387">
        <f>SUM(C11:L11)</f>
        <v>14489</v>
      </c>
    </row>
    <row r="12" spans="1:13" x14ac:dyDescent="0.25">
      <c r="B12" s="388" t="s">
        <v>3393</v>
      </c>
      <c r="C12" s="389">
        <f>C11/$M$11</f>
        <v>4.2445993512319688E-2</v>
      </c>
      <c r="D12" s="389">
        <f t="shared" ref="D12:L12" si="0">D11/$M$11</f>
        <v>8.282145075574574E-4</v>
      </c>
      <c r="E12" s="389">
        <f t="shared" si="0"/>
        <v>8.9723238318724547E-4</v>
      </c>
      <c r="F12" s="389">
        <f t="shared" si="0"/>
        <v>2.7745186003174823E-2</v>
      </c>
      <c r="G12" s="389">
        <f t="shared" si="0"/>
        <v>0.2926357926703016</v>
      </c>
      <c r="H12" s="389">
        <f t="shared" si="0"/>
        <v>3.4646973566153635E-2</v>
      </c>
      <c r="I12" s="389">
        <f t="shared" si="0"/>
        <v>0.20512112637173027</v>
      </c>
      <c r="J12" s="389">
        <f t="shared" si="0"/>
        <v>0.35985920353371526</v>
      </c>
      <c r="K12" s="389">
        <f t="shared" si="0"/>
        <v>2.6226792739319483E-2</v>
      </c>
      <c r="L12" s="389">
        <f t="shared" si="0"/>
        <v>9.5934847125405485E-3</v>
      </c>
      <c r="M12" s="390">
        <f>SUM(C12:L12)</f>
        <v>1</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622.10690852000016</v>
      </c>
      <c r="D18" s="386">
        <v>4.8186201000000004</v>
      </c>
      <c r="E18" s="386">
        <v>71.34565520999999</v>
      </c>
      <c r="F18" s="386">
        <v>2917.1036921699979</v>
      </c>
      <c r="G18" s="386">
        <v>12692.781653259988</v>
      </c>
      <c r="H18" s="386">
        <v>7315.3069658899967</v>
      </c>
      <c r="I18" s="386">
        <v>15990.04046627</v>
      </c>
      <c r="J18" s="386">
        <v>17131.818622239938</v>
      </c>
      <c r="K18" s="386">
        <v>2958.9852745000021</v>
      </c>
      <c r="L18" s="386">
        <v>796.4323140499996</v>
      </c>
      <c r="M18" s="394">
        <f>SUM(C18:L18)</f>
        <v>60500.740172209924</v>
      </c>
    </row>
    <row r="19" spans="1:14" x14ac:dyDescent="0.25">
      <c r="B19" s="388" t="s">
        <v>3393</v>
      </c>
      <c r="C19" s="389">
        <f t="shared" ref="C19:L19" si="1">C18/$M$18</f>
        <v>1.0282633018194962E-2</v>
      </c>
      <c r="D19" s="389">
        <f t="shared" si="1"/>
        <v>7.9645638818371994E-5</v>
      </c>
      <c r="E19" s="389">
        <f t="shared" si="1"/>
        <v>1.1792526009916737E-3</v>
      </c>
      <c r="F19" s="389">
        <f t="shared" si="1"/>
        <v>4.8216000066556609E-2</v>
      </c>
      <c r="G19" s="389">
        <f t="shared" si="1"/>
        <v>0.209795477164926</v>
      </c>
      <c r="H19" s="389">
        <f t="shared" si="1"/>
        <v>0.12091268544926281</v>
      </c>
      <c r="I19" s="389">
        <f t="shared" si="1"/>
        <v>0.26429495607418663</v>
      </c>
      <c r="J19" s="389">
        <f t="shared" si="1"/>
        <v>0.28316709140211765</v>
      </c>
      <c r="K19" s="389">
        <f t="shared" si="1"/>
        <v>4.8908249156580832E-2</v>
      </c>
      <c r="L19" s="389">
        <f t="shared" si="1"/>
        <v>1.3164009428364456E-2</v>
      </c>
      <c r="M19" s="395">
        <f>SUM(C19:L19)</f>
        <v>1</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6536.1509304500451</v>
      </c>
      <c r="D26" s="386">
        <v>12646.264181909992</v>
      </c>
      <c r="E26" s="386">
        <v>21276.25279332999</v>
      </c>
      <c r="F26" s="386">
        <v>7554.8998336599998</v>
      </c>
      <c r="G26" s="386">
        <v>3477.1521572200004</v>
      </c>
      <c r="H26" s="386">
        <v>9010.0202756400013</v>
      </c>
      <c r="I26" s="394">
        <f>SUM(C26:H26)</f>
        <v>60500.740172210033</v>
      </c>
    </row>
    <row r="27" spans="1:14" x14ac:dyDescent="0.25">
      <c r="B27" s="388" t="s">
        <v>3393</v>
      </c>
      <c r="C27" s="389">
        <f t="shared" ref="C27:H27" si="2">C26/$I$26</f>
        <v>0.10803423085148159</v>
      </c>
      <c r="D27" s="389">
        <f t="shared" si="2"/>
        <v>0.20902660274756166</v>
      </c>
      <c r="E27" s="389">
        <f t="shared" si="2"/>
        <v>0.35166929747915493</v>
      </c>
      <c r="F27" s="389">
        <f t="shared" si="2"/>
        <v>0.12487284969003093</v>
      </c>
      <c r="G27" s="389">
        <f t="shared" si="2"/>
        <v>5.7472886237797963E-2</v>
      </c>
      <c r="H27" s="389">
        <f t="shared" si="2"/>
        <v>0.14892413299397284</v>
      </c>
      <c r="I27" s="390">
        <f>SUM(C27:H27)</f>
        <v>0.99999999999999978</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51.74965510148656</v>
      </c>
      <c r="D11" s="408">
        <v>132.61491633195794</v>
      </c>
      <c r="E11" s="408">
        <v>345.91485226533467</v>
      </c>
      <c r="F11" s="408">
        <v>79.08886632061207</v>
      </c>
      <c r="G11" s="408">
        <v>7.5192468473118605</v>
      </c>
      <c r="H11" s="408">
        <v>0.90396760260631515</v>
      </c>
      <c r="I11" s="408">
        <v>0.88265251065933936</v>
      </c>
      <c r="J11" s="408">
        <v>0.65599511643846542</v>
      </c>
      <c r="K11" s="408">
        <v>0.75524194199246719</v>
      </c>
      <c r="L11" s="408">
        <v>2.02151448160047</v>
      </c>
      <c r="M11" s="319"/>
      <c r="N11" s="409">
        <f>SUM(C11:M11)</f>
        <v>622.10690852000016</v>
      </c>
      <c r="P11" s="410"/>
    </row>
    <row r="12" spans="1:16" x14ac:dyDescent="0.25">
      <c r="A12" s="317" t="s">
        <v>3411</v>
      </c>
      <c r="B12" s="407" t="s">
        <v>3385</v>
      </c>
      <c r="C12" s="408">
        <v>3.427958669666153</v>
      </c>
      <c r="D12" s="408">
        <v>1.2596966732352404</v>
      </c>
      <c r="E12" s="408">
        <v>0.13096475709860639</v>
      </c>
      <c r="F12" s="408">
        <v>0</v>
      </c>
      <c r="G12" s="408">
        <v>0</v>
      </c>
      <c r="H12" s="408">
        <v>0</v>
      </c>
      <c r="I12" s="408">
        <v>0</v>
      </c>
      <c r="J12" s="408">
        <v>0</v>
      </c>
      <c r="K12" s="408">
        <v>0</v>
      </c>
      <c r="L12" s="408">
        <v>0</v>
      </c>
      <c r="M12" s="319"/>
      <c r="N12" s="409">
        <f t="shared" ref="N12:N22" si="0">SUM(C12:M12)</f>
        <v>4.8186201000000004</v>
      </c>
      <c r="P12" s="410"/>
    </row>
    <row r="13" spans="1:16" x14ac:dyDescent="0.25">
      <c r="A13" s="317" t="s">
        <v>3412</v>
      </c>
      <c r="B13" s="407" t="s">
        <v>3386</v>
      </c>
      <c r="C13" s="408">
        <v>36.400921040451287</v>
      </c>
      <c r="D13" s="408">
        <v>9.9814346818528641</v>
      </c>
      <c r="E13" s="408">
        <v>11.764719399833112</v>
      </c>
      <c r="F13" s="408">
        <v>4.2264066643797413</v>
      </c>
      <c r="G13" s="408">
        <v>1.7316724334830016</v>
      </c>
      <c r="H13" s="408">
        <v>7.2405009900000001</v>
      </c>
      <c r="I13" s="408">
        <v>0</v>
      </c>
      <c r="J13" s="408">
        <v>0</v>
      </c>
      <c r="K13" s="408">
        <v>0</v>
      </c>
      <c r="L13" s="408">
        <v>0</v>
      </c>
      <c r="M13" s="319"/>
      <c r="N13" s="409">
        <f t="shared" si="0"/>
        <v>71.345655210000004</v>
      </c>
      <c r="P13" s="410"/>
    </row>
    <row r="14" spans="1:16" x14ac:dyDescent="0.25">
      <c r="A14" s="317" t="s">
        <v>3413</v>
      </c>
      <c r="B14" s="407" t="s">
        <v>3387</v>
      </c>
      <c r="C14" s="408">
        <v>753.85689702228126</v>
      </c>
      <c r="D14" s="408">
        <v>810.46793986574517</v>
      </c>
      <c r="E14" s="408">
        <v>798.88585355643204</v>
      </c>
      <c r="F14" s="408">
        <v>298.48303280128806</v>
      </c>
      <c r="G14" s="408">
        <v>148.32274096884282</v>
      </c>
      <c r="H14" s="408">
        <v>38.382659361954779</v>
      </c>
      <c r="I14" s="408">
        <v>25.393533300927043</v>
      </c>
      <c r="J14" s="408">
        <v>18.080744633039799</v>
      </c>
      <c r="K14" s="408">
        <v>11.057713143988742</v>
      </c>
      <c r="L14" s="408">
        <v>14.172577515500452</v>
      </c>
      <c r="M14" s="319"/>
      <c r="N14" s="409">
        <f t="shared" si="0"/>
        <v>2917.1036921700002</v>
      </c>
      <c r="P14" s="410"/>
    </row>
    <row r="15" spans="1:16" x14ac:dyDescent="0.25">
      <c r="A15" s="317" t="s">
        <v>3414</v>
      </c>
      <c r="B15" s="407" t="s">
        <v>3388</v>
      </c>
      <c r="C15" s="408">
        <v>424.60785349650007</v>
      </c>
      <c r="D15" s="408">
        <v>1043.2272884016454</v>
      </c>
      <c r="E15" s="408">
        <v>4647.6916790784617</v>
      </c>
      <c r="F15" s="408">
        <v>4681.3019060543465</v>
      </c>
      <c r="G15" s="408">
        <v>1625.7769286337598</v>
      </c>
      <c r="H15" s="408">
        <v>154.05705687860899</v>
      </c>
      <c r="I15" s="408">
        <v>56.693206573155209</v>
      </c>
      <c r="J15" s="408">
        <v>21.896884661935836</v>
      </c>
      <c r="K15" s="408">
        <v>7.8304068478769473</v>
      </c>
      <c r="L15" s="408">
        <v>20.997340133723558</v>
      </c>
      <c r="M15" s="319"/>
      <c r="N15" s="409">
        <f t="shared" si="0"/>
        <v>12684.080550760013</v>
      </c>
      <c r="P15" s="410"/>
    </row>
    <row r="16" spans="1:16" ht="30" x14ac:dyDescent="0.25">
      <c r="A16" s="317" t="s">
        <v>3415</v>
      </c>
      <c r="B16" s="407" t="s">
        <v>3389</v>
      </c>
      <c r="C16" s="408">
        <v>1530.158980378907</v>
      </c>
      <c r="D16" s="408">
        <v>1771.9063977548587</v>
      </c>
      <c r="E16" s="408">
        <v>3818.2839107160585</v>
      </c>
      <c r="F16" s="408">
        <v>61.29929053704597</v>
      </c>
      <c r="G16" s="408">
        <v>49.537752059487048</v>
      </c>
      <c r="H16" s="408">
        <v>9.5241878607841457</v>
      </c>
      <c r="I16" s="408">
        <v>9.4561678157123765</v>
      </c>
      <c r="J16" s="408">
        <v>9.4043853910763282</v>
      </c>
      <c r="K16" s="408">
        <v>8.6504201795067051</v>
      </c>
      <c r="L16" s="408">
        <v>47.085473196564379</v>
      </c>
      <c r="M16" s="319"/>
      <c r="N16" s="409">
        <f t="shared" si="0"/>
        <v>7315.3069658900013</v>
      </c>
      <c r="P16" s="410"/>
    </row>
    <row r="17" spans="1:16" x14ac:dyDescent="0.25">
      <c r="A17" s="317" t="s">
        <v>3416</v>
      </c>
      <c r="B17" s="407" t="s">
        <v>3390</v>
      </c>
      <c r="C17" s="408">
        <v>886.33601040115241</v>
      </c>
      <c r="D17" s="408">
        <v>3196.0229348492826</v>
      </c>
      <c r="E17" s="408">
        <v>10859.183066706066</v>
      </c>
      <c r="F17" s="408">
        <v>677.20773354621633</v>
      </c>
      <c r="G17" s="408">
        <v>124.94317929674354</v>
      </c>
      <c r="H17" s="408">
        <v>29.423886744066518</v>
      </c>
      <c r="I17" s="408">
        <v>40.58335703021654</v>
      </c>
      <c r="J17" s="408">
        <v>37.715088439332831</v>
      </c>
      <c r="K17" s="408">
        <v>35.441194441008513</v>
      </c>
      <c r="L17" s="408">
        <v>103.18401481589027</v>
      </c>
      <c r="M17" s="319"/>
      <c r="N17" s="409">
        <f t="shared" si="0"/>
        <v>15990.040466269975</v>
      </c>
      <c r="P17" s="410"/>
    </row>
    <row r="18" spans="1:16" x14ac:dyDescent="0.25">
      <c r="A18" s="317" t="s">
        <v>3417</v>
      </c>
      <c r="B18" s="407" t="s">
        <v>3418</v>
      </c>
      <c r="C18" s="408">
        <v>1414.8190436578689</v>
      </c>
      <c r="D18" s="408">
        <v>4483.1060600433721</v>
      </c>
      <c r="E18" s="408">
        <v>9085.5242730853115</v>
      </c>
      <c r="F18" s="408">
        <v>1912.7243970162888</v>
      </c>
      <c r="G18" s="408">
        <v>136.59997181965099</v>
      </c>
      <c r="H18" s="408">
        <v>30.829129002348896</v>
      </c>
      <c r="I18" s="408">
        <v>18.962821277449557</v>
      </c>
      <c r="J18" s="408">
        <v>11.381253610022195</v>
      </c>
      <c r="K18" s="408">
        <v>9.613672900876816</v>
      </c>
      <c r="L18" s="408">
        <v>26.971220226794898</v>
      </c>
      <c r="M18" s="319"/>
      <c r="N18" s="409">
        <f t="shared" si="0"/>
        <v>17130.531842639983</v>
      </c>
      <c r="P18" s="410"/>
    </row>
    <row r="19" spans="1:16" ht="30" x14ac:dyDescent="0.25">
      <c r="A19" s="317" t="s">
        <v>3419</v>
      </c>
      <c r="B19" s="407" t="s">
        <v>3420</v>
      </c>
      <c r="C19" s="408">
        <v>907.84906097278827</v>
      </c>
      <c r="D19" s="408">
        <v>694.48246961202642</v>
      </c>
      <c r="E19" s="408">
        <v>941.34085011831689</v>
      </c>
      <c r="F19" s="408">
        <v>341.78883526994781</v>
      </c>
      <c r="G19" s="408">
        <v>59.208317920264967</v>
      </c>
      <c r="H19" s="408">
        <v>2.6822182145325484</v>
      </c>
      <c r="I19" s="408">
        <v>2.2828407389910268</v>
      </c>
      <c r="J19" s="408">
        <v>2.0529524092605032</v>
      </c>
      <c r="K19" s="408">
        <v>1.8909873687127852</v>
      </c>
      <c r="L19" s="408">
        <v>5.4067418751581959</v>
      </c>
      <c r="M19" s="319"/>
      <c r="N19" s="409">
        <f t="shared" si="0"/>
        <v>2958.9852744999989</v>
      </c>
      <c r="P19" s="410"/>
    </row>
    <row r="20" spans="1:16" x14ac:dyDescent="0.25">
      <c r="A20" s="317" t="s">
        <v>3421</v>
      </c>
      <c r="B20" s="407" t="s">
        <v>136</v>
      </c>
      <c r="C20" s="408">
        <v>227.25011739645137</v>
      </c>
      <c r="D20" s="408">
        <v>192.60495004644719</v>
      </c>
      <c r="E20" s="408">
        <v>309.90309746955501</v>
      </c>
      <c r="F20" s="408">
        <v>34.926229454995827</v>
      </c>
      <c r="G20" s="408">
        <v>6.6056616306813529</v>
      </c>
      <c r="H20" s="408">
        <v>8.2323315075114838</v>
      </c>
      <c r="I20" s="408">
        <v>9.9587039147036496</v>
      </c>
      <c r="J20" s="408">
        <v>6.7770917742389258</v>
      </c>
      <c r="K20" s="408">
        <v>3.1086542872883295E-2</v>
      </c>
      <c r="L20" s="408">
        <v>0.14304431254233413</v>
      </c>
      <c r="M20" s="319"/>
      <c r="N20" s="409">
        <f t="shared" si="0"/>
        <v>796.43231404999995</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6236.4564981375524</v>
      </c>
      <c r="D22" s="413">
        <f t="shared" si="1"/>
        <v>12335.674088260424</v>
      </c>
      <c r="E22" s="413">
        <f t="shared" si="1"/>
        <v>30818.623267152474</v>
      </c>
      <c r="F22" s="413">
        <f t="shared" si="1"/>
        <v>8091.0466976651214</v>
      </c>
      <c r="G22" s="413">
        <f t="shared" si="1"/>
        <v>2160.2454716102252</v>
      </c>
      <c r="H22" s="413">
        <f t="shared" si="1"/>
        <v>281.27593816241369</v>
      </c>
      <c r="I22" s="413">
        <f t="shared" si="1"/>
        <v>164.21328316181476</v>
      </c>
      <c r="J22" s="413">
        <f t="shared" si="1"/>
        <v>107.96439603534489</v>
      </c>
      <c r="K22" s="413">
        <f t="shared" si="1"/>
        <v>75.270723366835867</v>
      </c>
      <c r="L22" s="413">
        <f t="shared" si="1"/>
        <v>219.98192655777456</v>
      </c>
      <c r="M22" s="319"/>
      <c r="N22" s="409">
        <f t="shared" si="0"/>
        <v>60490.752290109973</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8.3184504773624227E-2</v>
      </c>
      <c r="D33" s="415">
        <f t="shared" si="2"/>
        <v>0.21317062150531399</v>
      </c>
      <c r="E33" s="415">
        <f t="shared" si="2"/>
        <v>0.55603763200166079</v>
      </c>
      <c r="F33" s="415">
        <f t="shared" si="2"/>
        <v>0.12713066715295837</v>
      </c>
      <c r="G33" s="415">
        <f t="shared" si="2"/>
        <v>1.2086743844719937E-2</v>
      </c>
      <c r="H33" s="415">
        <f t="shared" si="2"/>
        <v>1.4530743674859117E-3</v>
      </c>
      <c r="I33" s="415">
        <f t="shared" si="2"/>
        <v>1.4188116199499864E-3</v>
      </c>
      <c r="J33" s="415">
        <f t="shared" si="2"/>
        <v>1.054473286591666E-3</v>
      </c>
      <c r="K33" s="415">
        <f t="shared" si="2"/>
        <v>1.2140066789954108E-3</v>
      </c>
      <c r="L33" s="415">
        <f>L11/$N$11</f>
        <v>3.249464768699768E-3</v>
      </c>
      <c r="M33" s="319"/>
      <c r="N33" s="416"/>
    </row>
    <row r="34" spans="2:14" x14ac:dyDescent="0.25">
      <c r="B34" s="407" t="s">
        <v>3385</v>
      </c>
      <c r="C34" s="415">
        <f t="shared" ref="C34:L34" si="3">C12/$N$12</f>
        <v>0.71139840836719059</v>
      </c>
      <c r="D34" s="415">
        <f t="shared" si="3"/>
        <v>0.26142269925683503</v>
      </c>
      <c r="E34" s="415">
        <f t="shared" si="3"/>
        <v>2.7178892375974272E-2</v>
      </c>
      <c r="F34" s="415">
        <f t="shared" si="3"/>
        <v>0</v>
      </c>
      <c r="G34" s="415">
        <f t="shared" si="3"/>
        <v>0</v>
      </c>
      <c r="H34" s="415">
        <f t="shared" si="3"/>
        <v>0</v>
      </c>
      <c r="I34" s="415">
        <f t="shared" si="3"/>
        <v>0</v>
      </c>
      <c r="J34" s="415">
        <f t="shared" si="3"/>
        <v>0</v>
      </c>
      <c r="K34" s="415">
        <f t="shared" si="3"/>
        <v>0</v>
      </c>
      <c r="L34" s="415">
        <f t="shared" si="3"/>
        <v>0</v>
      </c>
      <c r="M34" s="319"/>
      <c r="N34" s="416"/>
    </row>
    <row r="35" spans="2:14" ht="19.5" customHeight="1" x14ac:dyDescent="0.25">
      <c r="B35" s="407" t="s">
        <v>3386</v>
      </c>
      <c r="C35" s="415">
        <f t="shared" ref="C35:L35" si="4">C13/$N$13</f>
        <v>0.51020515451583148</v>
      </c>
      <c r="D35" s="415">
        <f t="shared" si="4"/>
        <v>0.13990248813993425</v>
      </c>
      <c r="E35" s="415">
        <f t="shared" si="4"/>
        <v>0.16489748906509638</v>
      </c>
      <c r="F35" s="415">
        <f t="shared" si="4"/>
        <v>5.9238458907408795E-2</v>
      </c>
      <c r="G35" s="415">
        <f t="shared" si="4"/>
        <v>2.4271589186278655E-2</v>
      </c>
      <c r="H35" s="415">
        <f t="shared" si="4"/>
        <v>0.10148482018545051</v>
      </c>
      <c r="I35" s="415">
        <f t="shared" si="4"/>
        <v>0</v>
      </c>
      <c r="J35" s="415">
        <f t="shared" si="4"/>
        <v>0</v>
      </c>
      <c r="K35" s="415">
        <f t="shared" si="4"/>
        <v>0</v>
      </c>
      <c r="L35" s="415">
        <f t="shared" si="4"/>
        <v>0</v>
      </c>
      <c r="M35" s="319"/>
      <c r="N35" s="416"/>
    </row>
    <row r="36" spans="2:14" x14ac:dyDescent="0.25">
      <c r="B36" s="407" t="s">
        <v>3387</v>
      </c>
      <c r="C36" s="415">
        <f t="shared" ref="C36:L36" si="5">C14/$N$14</f>
        <v>0.25842649990322958</v>
      </c>
      <c r="D36" s="415">
        <f t="shared" si="5"/>
        <v>0.2778330924749704</v>
      </c>
      <c r="E36" s="415">
        <f t="shared" si="5"/>
        <v>0.27386268636962641</v>
      </c>
      <c r="F36" s="415">
        <f t="shared" si="5"/>
        <v>0.1023217082075166</v>
      </c>
      <c r="G36" s="415">
        <f t="shared" si="5"/>
        <v>5.0845892577273191E-2</v>
      </c>
      <c r="H36" s="415">
        <f t="shared" si="5"/>
        <v>1.3157797395060152E-2</v>
      </c>
      <c r="I36" s="415">
        <f t="shared" si="5"/>
        <v>8.7050499332908815E-3</v>
      </c>
      <c r="J36" s="415">
        <f t="shared" si="5"/>
        <v>6.1981837264035479E-3</v>
      </c>
      <c r="K36" s="415">
        <f t="shared" si="5"/>
        <v>3.7906479545686072E-3</v>
      </c>
      <c r="L36" s="415">
        <f t="shared" si="5"/>
        <v>4.8584414580606266E-3</v>
      </c>
      <c r="M36" s="319"/>
      <c r="N36" s="416"/>
    </row>
    <row r="37" spans="2:14" x14ac:dyDescent="0.25">
      <c r="B37" s="407" t="s">
        <v>3388</v>
      </c>
      <c r="C37" s="415">
        <f t="shared" ref="C37:L37" si="6">C15/$N$15</f>
        <v>3.3475650978190781E-2</v>
      </c>
      <c r="D37" s="415">
        <f t="shared" si="6"/>
        <v>8.2246977557954459E-2</v>
      </c>
      <c r="E37" s="415">
        <f t="shared" si="6"/>
        <v>0.36641928127774137</v>
      </c>
      <c r="F37" s="415">
        <f t="shared" si="6"/>
        <v>0.36906907736200473</v>
      </c>
      <c r="G37" s="415">
        <f t="shared" si="6"/>
        <v>0.12817459823970809</v>
      </c>
      <c r="H37" s="415">
        <f t="shared" si="6"/>
        <v>1.2145701555748801E-2</v>
      </c>
      <c r="I37" s="415">
        <f t="shared" si="6"/>
        <v>4.4696347004638216E-3</v>
      </c>
      <c r="J37" s="415">
        <f t="shared" si="6"/>
        <v>1.7263280987776292E-3</v>
      </c>
      <c r="K37" s="415">
        <f t="shared" si="6"/>
        <v>6.1734130562642639E-4</v>
      </c>
      <c r="L37" s="415">
        <f t="shared" si="6"/>
        <v>1.6554089237840284E-3</v>
      </c>
      <c r="M37" s="319"/>
      <c r="N37" s="416"/>
    </row>
    <row r="38" spans="2:14" ht="30" x14ac:dyDescent="0.25">
      <c r="B38" s="407" t="s">
        <v>3389</v>
      </c>
      <c r="C38" s="415">
        <f t="shared" ref="C38:L38" si="7">C16/$N$16</f>
        <v>0.20917221758618895</v>
      </c>
      <c r="D38" s="415">
        <f t="shared" si="7"/>
        <v>0.24221900817244565</v>
      </c>
      <c r="E38" s="415">
        <f t="shared" si="7"/>
        <v>0.52195812541019115</v>
      </c>
      <c r="F38" s="415">
        <f t="shared" si="7"/>
        <v>8.3795923838704042E-3</v>
      </c>
      <c r="G38" s="415">
        <f t="shared" si="7"/>
        <v>6.7717940327689501E-3</v>
      </c>
      <c r="H38" s="415">
        <f t="shared" si="7"/>
        <v>1.3019532748514548E-3</v>
      </c>
      <c r="I38" s="415">
        <f t="shared" si="7"/>
        <v>1.2926549575848062E-3</v>
      </c>
      <c r="J38" s="415">
        <f t="shared" si="7"/>
        <v>1.2855763175663489E-3</v>
      </c>
      <c r="K38" s="415">
        <f t="shared" si="7"/>
        <v>1.1825095269196635E-3</v>
      </c>
      <c r="L38" s="415">
        <f t="shared" si="7"/>
        <v>6.4365683376125865E-3</v>
      </c>
      <c r="M38" s="319"/>
      <c r="N38" s="416"/>
    </row>
    <row r="39" spans="2:14" x14ac:dyDescent="0.25">
      <c r="B39" s="407" t="s">
        <v>3390</v>
      </c>
      <c r="C39" s="415">
        <f>C17/$N$17</f>
        <v>5.5430504523789337E-2</v>
      </c>
      <c r="D39" s="415">
        <f>D17/$N$17</f>
        <v>0.19987585032014774</v>
      </c>
      <c r="E39" s="415">
        <f>E17/$N$17</f>
        <v>0.67912167512101407</v>
      </c>
      <c r="F39" s="415">
        <f>F17/$N$16</f>
        <v>9.2574069236454157E-2</v>
      </c>
      <c r="G39" s="415">
        <f t="shared" ref="G39:L39" si="8">G17/$N$17</f>
        <v>7.8138125766663083E-3</v>
      </c>
      <c r="H39" s="415">
        <f t="shared" si="8"/>
        <v>1.8401383540044463E-3</v>
      </c>
      <c r="I39" s="415">
        <f t="shared" si="8"/>
        <v>2.5380396701199528E-3</v>
      </c>
      <c r="J39" s="415">
        <f t="shared" si="8"/>
        <v>2.3586612253352662E-3</v>
      </c>
      <c r="K39" s="415">
        <f t="shared" si="8"/>
        <v>2.2164543307923185E-3</v>
      </c>
      <c r="L39" s="415">
        <f t="shared" si="8"/>
        <v>6.4530177414841893E-3</v>
      </c>
      <c r="M39" s="319"/>
      <c r="N39" s="416"/>
    </row>
    <row r="40" spans="2:14" x14ac:dyDescent="0.25">
      <c r="B40" s="407" t="s">
        <v>3418</v>
      </c>
      <c r="C40" s="415">
        <f>C18/$N$18</f>
        <v>8.2590491448503181E-2</v>
      </c>
      <c r="D40" s="415">
        <f>D18/$N$18</f>
        <v>0.2617026780735654</v>
      </c>
      <c r="E40" s="415">
        <f>E18/$N$18</f>
        <v>0.53037023932148641</v>
      </c>
      <c r="F40" s="415">
        <f>F18/$N$16</f>
        <v>0.26146878127397644</v>
      </c>
      <c r="G40" s="415">
        <f t="shared" ref="G40:L40" si="9">G18/$N$18</f>
        <v>7.9740648495008771E-3</v>
      </c>
      <c r="H40" s="415">
        <f t="shared" si="9"/>
        <v>1.7996597703762727E-3</v>
      </c>
      <c r="I40" s="415">
        <f t="shared" si="9"/>
        <v>1.1069604523456056E-3</v>
      </c>
      <c r="J40" s="415">
        <f t="shared" si="9"/>
        <v>6.6438413673140415E-4</v>
      </c>
      <c r="K40" s="415">
        <f t="shared" si="9"/>
        <v>5.6120107590280487E-4</v>
      </c>
      <c r="L40" s="415">
        <f t="shared" si="9"/>
        <v>1.5744531736989183E-3</v>
      </c>
      <c r="M40" s="319"/>
      <c r="N40" s="416"/>
    </row>
    <row r="41" spans="2:14" ht="30" x14ac:dyDescent="0.25">
      <c r="B41" s="407" t="s">
        <v>3420</v>
      </c>
      <c r="C41" s="415">
        <f t="shared" ref="C41:L41" si="10">C19/$N$19</f>
        <v>0.30681094252021718</v>
      </c>
      <c r="D41" s="415">
        <f t="shared" si="10"/>
        <v>0.23470291508273158</v>
      </c>
      <c r="E41" s="415">
        <f t="shared" si="10"/>
        <v>0.3181296163352425</v>
      </c>
      <c r="F41" s="415">
        <f t="shared" si="10"/>
        <v>0.11550879898437559</v>
      </c>
      <c r="G41" s="415">
        <f t="shared" si="10"/>
        <v>2.0009669676463605E-2</v>
      </c>
      <c r="H41" s="415">
        <f t="shared" si="10"/>
        <v>9.0646555008144878E-4</v>
      </c>
      <c r="I41" s="415">
        <f t="shared" si="10"/>
        <v>7.7149445746287971E-4</v>
      </c>
      <c r="J41" s="415">
        <f t="shared" si="10"/>
        <v>6.9380284753441546E-4</v>
      </c>
      <c r="K41" s="415">
        <f t="shared" si="10"/>
        <v>6.3906616400188703E-4</v>
      </c>
      <c r="L41" s="415">
        <f t="shared" si="10"/>
        <v>1.8272283818890622E-3</v>
      </c>
      <c r="M41" s="319"/>
      <c r="N41" s="416"/>
    </row>
    <row r="42" spans="2:14" x14ac:dyDescent="0.25">
      <c r="B42" s="407" t="s">
        <v>136</v>
      </c>
      <c r="C42" s="415">
        <f t="shared" ref="C42:L42" si="11">C20/$N$20</f>
        <v>0.28533512941086497</v>
      </c>
      <c r="D42" s="415">
        <f t="shared" si="11"/>
        <v>0.24183467527455882</v>
      </c>
      <c r="E42" s="415">
        <f t="shared" si="11"/>
        <v>0.38911416827582329</v>
      </c>
      <c r="F42" s="415">
        <f t="shared" si="11"/>
        <v>4.3853355569401418E-2</v>
      </c>
      <c r="G42" s="415">
        <f t="shared" si="11"/>
        <v>8.2940653137118323E-3</v>
      </c>
      <c r="H42" s="415">
        <f t="shared" si="11"/>
        <v>1.0336511166465124E-2</v>
      </c>
      <c r="I42" s="415">
        <f t="shared" si="11"/>
        <v>1.2504143464573743E-2</v>
      </c>
      <c r="J42" s="415">
        <f t="shared" si="11"/>
        <v>8.5093129129532787E-3</v>
      </c>
      <c r="K42" s="415">
        <f t="shared" si="11"/>
        <v>3.9032247090531394E-5</v>
      </c>
      <c r="L42" s="415">
        <f t="shared" si="11"/>
        <v>1.7960636455711894E-4</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0.10309768455561415</v>
      </c>
      <c r="D44" s="418">
        <f t="shared" si="12"/>
        <v>0.20392661061808723</v>
      </c>
      <c r="E44" s="418">
        <f t="shared" si="12"/>
        <v>0.50947660758702795</v>
      </c>
      <c r="F44" s="418">
        <f t="shared" si="12"/>
        <v>0.13375675440207707</v>
      </c>
      <c r="G44" s="418">
        <f t="shared" si="12"/>
        <v>3.5711995467502526E-2</v>
      </c>
      <c r="H44" s="418">
        <f t="shared" si="12"/>
        <v>4.6498998196192265E-3</v>
      </c>
      <c r="I44" s="418">
        <f t="shared" si="12"/>
        <v>2.714684095417723E-3</v>
      </c>
      <c r="J44" s="418">
        <f t="shared" si="12"/>
        <v>1.7848082880099459E-3</v>
      </c>
      <c r="K44" s="418">
        <f t="shared" si="12"/>
        <v>1.2443343902526134E-3</v>
      </c>
      <c r="L44" s="418">
        <f t="shared" si="12"/>
        <v>3.6366207763916473E-3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12.397340049999997</v>
      </c>
      <c r="D55" s="411">
        <v>66.381154989999999</v>
      </c>
      <c r="E55" s="411">
        <v>231.52095216000009</v>
      </c>
      <c r="F55" s="411">
        <v>263.9225055500001</v>
      </c>
      <c r="G55" s="411">
        <v>37.944735449999996</v>
      </c>
      <c r="H55" s="411">
        <v>2.9645367199999999</v>
      </c>
      <c r="I55" s="411">
        <v>1.3888769100000002</v>
      </c>
      <c r="J55" s="411">
        <v>0</v>
      </c>
      <c r="K55" s="411">
        <v>0.90901746999999999</v>
      </c>
      <c r="L55" s="411">
        <v>4.6777892200000002</v>
      </c>
      <c r="M55" s="319"/>
      <c r="N55" s="420">
        <v>0.57008020255520842</v>
      </c>
      <c r="O55" s="319"/>
      <c r="P55" s="409">
        <f t="shared" ref="P55:P64" si="13">C55+D55+E55+F55+G55+H55+I55+J55+K55+L55</f>
        <v>622.10690852000016</v>
      </c>
    </row>
    <row r="56" spans="1:16" x14ac:dyDescent="0.25">
      <c r="A56" s="317" t="s">
        <v>3428</v>
      </c>
      <c r="B56" s="407" t="s">
        <v>3385</v>
      </c>
      <c r="C56" s="411">
        <v>1.0696451999999999</v>
      </c>
      <c r="D56" s="411">
        <v>2.1268241800000003</v>
      </c>
      <c r="E56" s="411">
        <v>1.62215072</v>
      </c>
      <c r="F56" s="411">
        <v>0</v>
      </c>
      <c r="G56" s="411">
        <v>0</v>
      </c>
      <c r="H56" s="411">
        <v>0</v>
      </c>
      <c r="I56" s="411">
        <v>0</v>
      </c>
      <c r="J56" s="411">
        <v>0</v>
      </c>
      <c r="K56" s="411">
        <v>0</v>
      </c>
      <c r="L56" s="411">
        <v>0</v>
      </c>
      <c r="M56" s="319"/>
      <c r="N56" s="420">
        <v>0.29242022001721485</v>
      </c>
      <c r="O56" s="319"/>
      <c r="P56" s="409">
        <f t="shared" si="13"/>
        <v>4.8186201000000004</v>
      </c>
    </row>
    <row r="57" spans="1:16" x14ac:dyDescent="0.25">
      <c r="A57" s="317" t="s">
        <v>3429</v>
      </c>
      <c r="B57" s="407" t="s">
        <v>3386</v>
      </c>
      <c r="C57" s="411">
        <v>30.650892499999998</v>
      </c>
      <c r="D57" s="411">
        <v>11.987947589999999</v>
      </c>
      <c r="E57" s="411">
        <v>2.6814168899999999</v>
      </c>
      <c r="F57" s="411">
        <v>10.194960040000002</v>
      </c>
      <c r="G57" s="411">
        <v>8.5899371999999996</v>
      </c>
      <c r="H57" s="411">
        <v>7.2405009900000001</v>
      </c>
      <c r="I57" s="411">
        <v>0</v>
      </c>
      <c r="J57" s="411">
        <v>0</v>
      </c>
      <c r="K57" s="411">
        <v>0</v>
      </c>
      <c r="L57" s="411">
        <v>0</v>
      </c>
      <c r="M57" s="319"/>
      <c r="N57" s="420">
        <v>0.36578674108898895</v>
      </c>
      <c r="O57" s="319"/>
      <c r="P57" s="409">
        <f t="shared" si="13"/>
        <v>71.34565520999999</v>
      </c>
    </row>
    <row r="58" spans="1:16" x14ac:dyDescent="0.25">
      <c r="A58" s="317" t="s">
        <v>3430</v>
      </c>
      <c r="B58" s="407" t="s">
        <v>3387</v>
      </c>
      <c r="C58" s="411">
        <v>79.900865319999951</v>
      </c>
      <c r="D58" s="411">
        <v>249.10824790000004</v>
      </c>
      <c r="E58" s="411">
        <v>929.82213671000011</v>
      </c>
      <c r="F58" s="411">
        <v>580.80128334000005</v>
      </c>
      <c r="G58" s="411">
        <v>421.50484574999996</v>
      </c>
      <c r="H58" s="411">
        <v>155.76444799000004</v>
      </c>
      <c r="I58" s="411">
        <v>186.7308142</v>
      </c>
      <c r="J58" s="411">
        <v>75.594514539999992</v>
      </c>
      <c r="K58" s="411">
        <v>62.513954020000007</v>
      </c>
      <c r="L58" s="411">
        <v>175.36258239999998</v>
      </c>
      <c r="M58" s="319"/>
      <c r="N58" s="420">
        <v>0.64027836772810676</v>
      </c>
      <c r="O58" s="319"/>
      <c r="P58" s="409">
        <f t="shared" si="13"/>
        <v>2917.1036921700002</v>
      </c>
    </row>
    <row r="59" spans="1:16" x14ac:dyDescent="0.25">
      <c r="A59" s="317" t="s">
        <v>3431</v>
      </c>
      <c r="B59" s="407" t="s">
        <v>3388</v>
      </c>
      <c r="C59" s="411">
        <v>113.52391320000002</v>
      </c>
      <c r="D59" s="411">
        <v>592.16433528999971</v>
      </c>
      <c r="E59" s="411">
        <v>2499.8344758499966</v>
      </c>
      <c r="F59" s="411">
        <v>4547.7990494199994</v>
      </c>
      <c r="G59" s="411">
        <v>4051.1077810199918</v>
      </c>
      <c r="H59" s="411">
        <v>435.29290623999975</v>
      </c>
      <c r="I59" s="411">
        <v>259.92789306999998</v>
      </c>
      <c r="J59" s="411">
        <v>66.353052259999984</v>
      </c>
      <c r="K59" s="411">
        <v>62.211092580000006</v>
      </c>
      <c r="L59" s="411">
        <v>64.567154329999994</v>
      </c>
      <c r="M59" s="319"/>
      <c r="N59" s="420">
        <v>0.65702593836465506</v>
      </c>
      <c r="O59" s="319"/>
      <c r="P59" s="409">
        <f t="shared" si="13"/>
        <v>12692.781653259986</v>
      </c>
    </row>
    <row r="60" spans="1:16" ht="30" x14ac:dyDescent="0.25">
      <c r="A60" s="317" t="s">
        <v>3432</v>
      </c>
      <c r="B60" s="407" t="s">
        <v>3389</v>
      </c>
      <c r="C60" s="411">
        <v>209.37706361999992</v>
      </c>
      <c r="D60" s="411">
        <v>2019.8763654300005</v>
      </c>
      <c r="E60" s="411">
        <v>4693.8737475699972</v>
      </c>
      <c r="F60" s="411">
        <v>38.219208999999992</v>
      </c>
      <c r="G60" s="411">
        <v>162.37458409000001</v>
      </c>
      <c r="H60" s="411">
        <v>0</v>
      </c>
      <c r="I60" s="411">
        <v>0.95770316</v>
      </c>
      <c r="J60" s="411">
        <v>0</v>
      </c>
      <c r="K60" s="411">
        <v>44.602198960000003</v>
      </c>
      <c r="L60" s="411">
        <v>146.02609406000002</v>
      </c>
      <c r="M60" s="319"/>
      <c r="N60" s="420">
        <v>0.4993702051448633</v>
      </c>
      <c r="O60" s="319"/>
      <c r="P60" s="409">
        <f t="shared" si="13"/>
        <v>7315.3069658899976</v>
      </c>
    </row>
    <row r="61" spans="1:16" x14ac:dyDescent="0.25">
      <c r="A61" s="317" t="s">
        <v>3433</v>
      </c>
      <c r="B61" s="407" t="s">
        <v>3390</v>
      </c>
      <c r="C61" s="411">
        <v>477.90729127999981</v>
      </c>
      <c r="D61" s="411">
        <v>1583.4718667499992</v>
      </c>
      <c r="E61" s="411">
        <v>11173.768596420012</v>
      </c>
      <c r="F61" s="411">
        <v>1920.3274688200013</v>
      </c>
      <c r="G61" s="411">
        <v>313.05420979999991</v>
      </c>
      <c r="H61" s="411">
        <v>171.47798300000002</v>
      </c>
      <c r="I61" s="411">
        <v>15.97168265</v>
      </c>
      <c r="J61" s="411">
        <v>7.383048510000001</v>
      </c>
      <c r="K61" s="411">
        <v>31.313366850000001</v>
      </c>
      <c r="L61" s="411">
        <v>295.36495219000011</v>
      </c>
      <c r="M61" s="319"/>
      <c r="N61" s="420">
        <v>0.53433130593913181</v>
      </c>
      <c r="O61" s="319"/>
      <c r="P61" s="409">
        <f t="shared" si="13"/>
        <v>15990.040466270015</v>
      </c>
    </row>
    <row r="62" spans="1:16" x14ac:dyDescent="0.25">
      <c r="A62" s="317" t="s">
        <v>3434</v>
      </c>
      <c r="B62" s="407" t="s">
        <v>3418</v>
      </c>
      <c r="C62" s="411">
        <v>155.01750164999999</v>
      </c>
      <c r="D62" s="411">
        <v>669.72055181999951</v>
      </c>
      <c r="E62" s="411">
        <v>6731.8008608800019</v>
      </c>
      <c r="F62" s="411">
        <v>8590.2277502200013</v>
      </c>
      <c r="G62" s="411">
        <v>615.67342873999974</v>
      </c>
      <c r="H62" s="411">
        <v>130.04484513999998</v>
      </c>
      <c r="I62" s="411">
        <v>99.140005889999998</v>
      </c>
      <c r="J62" s="411">
        <v>26.84719746</v>
      </c>
      <c r="K62" s="411">
        <v>49.416086880000002</v>
      </c>
      <c r="L62" s="411">
        <v>63.930393560000013</v>
      </c>
      <c r="M62" s="319"/>
      <c r="N62" s="420">
        <v>0.59925698217040435</v>
      </c>
      <c r="O62" s="319"/>
      <c r="P62" s="409">
        <f t="shared" si="13"/>
        <v>17131.818622240004</v>
      </c>
    </row>
    <row r="63" spans="1:16" ht="30" x14ac:dyDescent="0.25">
      <c r="A63" s="317" t="s">
        <v>3435</v>
      </c>
      <c r="B63" s="407" t="s">
        <v>3420</v>
      </c>
      <c r="C63" s="411">
        <v>110.84539500000002</v>
      </c>
      <c r="D63" s="411">
        <v>855.7855214299999</v>
      </c>
      <c r="E63" s="411">
        <v>872.33714949000034</v>
      </c>
      <c r="F63" s="411">
        <v>533.39603980999993</v>
      </c>
      <c r="G63" s="411">
        <v>540.57779744000004</v>
      </c>
      <c r="H63" s="411">
        <v>3.6355431899999999</v>
      </c>
      <c r="I63" s="411">
        <v>3.5982072899999995</v>
      </c>
      <c r="J63" s="411">
        <v>12.377609140000001</v>
      </c>
      <c r="K63" s="411">
        <v>0</v>
      </c>
      <c r="L63" s="411">
        <v>26.432011710000005</v>
      </c>
      <c r="M63" s="319"/>
      <c r="N63" s="420">
        <v>0.49420465809713493</v>
      </c>
      <c r="O63" s="319"/>
      <c r="P63" s="409">
        <f t="shared" si="13"/>
        <v>2958.9852745000003</v>
      </c>
    </row>
    <row r="64" spans="1:16" x14ac:dyDescent="0.25">
      <c r="A64" s="317" t="s">
        <v>3436</v>
      </c>
      <c r="B64" s="407" t="s">
        <v>136</v>
      </c>
      <c r="C64" s="411">
        <v>198.67615567999997</v>
      </c>
      <c r="D64" s="411">
        <v>176.95578049000002</v>
      </c>
      <c r="E64" s="411">
        <v>339.10538862000004</v>
      </c>
      <c r="F64" s="411">
        <v>31.382981929999996</v>
      </c>
      <c r="G64" s="411">
        <v>19.121568740000001</v>
      </c>
      <c r="H64" s="411">
        <v>6.2411560900000005</v>
      </c>
      <c r="I64" s="411">
        <v>0</v>
      </c>
      <c r="J64" s="411">
        <v>24.184507329999999</v>
      </c>
      <c r="K64" s="411">
        <v>0</v>
      </c>
      <c r="L64" s="411">
        <v>0.76477517000000006</v>
      </c>
      <c r="M64" s="319"/>
      <c r="N64" s="420">
        <v>0.40614963334644288</v>
      </c>
      <c r="O64" s="319"/>
      <c r="P64" s="409">
        <f t="shared" si="13"/>
        <v>796.43231405000006</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1389.3660634999997</v>
      </c>
      <c r="D66" s="413">
        <f t="shared" si="14"/>
        <v>6227.5785958699989</v>
      </c>
      <c r="E66" s="413">
        <f t="shared" si="14"/>
        <v>27476.366875310006</v>
      </c>
      <c r="F66" s="413">
        <f t="shared" si="14"/>
        <v>16516.271248130004</v>
      </c>
      <c r="G66" s="413">
        <f t="shared" si="14"/>
        <v>6169.9488882299911</v>
      </c>
      <c r="H66" s="413">
        <f t="shared" si="14"/>
        <v>912.66191935999984</v>
      </c>
      <c r="I66" s="413">
        <f t="shared" si="14"/>
        <v>567.71518316999993</v>
      </c>
      <c r="J66" s="413">
        <f t="shared" si="14"/>
        <v>212.73992923999998</v>
      </c>
      <c r="K66" s="413">
        <f t="shared" si="14"/>
        <v>250.96571676000002</v>
      </c>
      <c r="L66" s="413">
        <f t="shared" si="14"/>
        <v>777.12575264000009</v>
      </c>
      <c r="M66" s="319"/>
      <c r="N66" s="421">
        <v>0.57583766291333804</v>
      </c>
      <c r="O66" s="319"/>
      <c r="P66" s="409">
        <f>C66+D66+E66+F66+G66+H66+I66+J66+K66+L66</f>
        <v>60500.740172210004</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1.9927989675429612E-2</v>
      </c>
      <c r="D77" s="415">
        <f t="shared" si="15"/>
        <v>0.10670377403125383</v>
      </c>
      <c r="E77" s="415">
        <f t="shared" si="15"/>
        <v>0.37215621461396597</v>
      </c>
      <c r="F77" s="415">
        <f t="shared" si="15"/>
        <v>0.42423979212491775</v>
      </c>
      <c r="G77" s="415">
        <f t="shared" si="15"/>
        <v>6.0993914277967076E-2</v>
      </c>
      <c r="H77" s="415">
        <f t="shared" si="15"/>
        <v>4.7653171495115982E-3</v>
      </c>
      <c r="I77" s="415">
        <f t="shared" si="15"/>
        <v>2.2325373516654157E-3</v>
      </c>
      <c r="J77" s="415">
        <f t="shared" si="15"/>
        <v>0</v>
      </c>
      <c r="K77" s="415">
        <f t="shared" si="15"/>
        <v>1.4611917301522394E-3</v>
      </c>
      <c r="L77" s="415">
        <f t="shared" si="15"/>
        <v>7.5192690451364981E-3</v>
      </c>
      <c r="M77" s="319"/>
      <c r="N77" s="420">
        <f t="shared" ref="N77:N86" si="16">N55</f>
        <v>0.57008020255520842</v>
      </c>
    </row>
    <row r="78" spans="1:16" x14ac:dyDescent="0.25">
      <c r="B78" s="425" t="s">
        <v>3385</v>
      </c>
      <c r="C78" s="415">
        <f t="shared" si="15"/>
        <v>0.22198164159071179</v>
      </c>
      <c r="D78" s="415">
        <f t="shared" si="15"/>
        <v>0.4413761898349281</v>
      </c>
      <c r="E78" s="415">
        <f t="shared" si="15"/>
        <v>0.33664216857436008</v>
      </c>
      <c r="F78" s="415">
        <f t="shared" si="15"/>
        <v>0</v>
      </c>
      <c r="G78" s="415">
        <f t="shared" si="15"/>
        <v>0</v>
      </c>
      <c r="H78" s="415">
        <f t="shared" si="15"/>
        <v>0</v>
      </c>
      <c r="I78" s="415">
        <f t="shared" si="15"/>
        <v>0</v>
      </c>
      <c r="J78" s="415">
        <f t="shared" si="15"/>
        <v>0</v>
      </c>
      <c r="K78" s="415">
        <f t="shared" si="15"/>
        <v>0</v>
      </c>
      <c r="L78" s="415">
        <f t="shared" si="15"/>
        <v>0</v>
      </c>
      <c r="M78" s="319"/>
      <c r="N78" s="420">
        <f t="shared" si="16"/>
        <v>0.29242022001721485</v>
      </c>
    </row>
    <row r="79" spans="1:16" x14ac:dyDescent="0.25">
      <c r="B79" s="425" t="s">
        <v>3386</v>
      </c>
      <c r="C79" s="415">
        <f t="shared" si="15"/>
        <v>0.42961119930543284</v>
      </c>
      <c r="D79" s="415">
        <f t="shared" si="15"/>
        <v>0.1680263157541195</v>
      </c>
      <c r="E79" s="415">
        <f t="shared" si="15"/>
        <v>3.758346436244047E-2</v>
      </c>
      <c r="F79" s="415">
        <f t="shared" si="15"/>
        <v>0.14289531731108204</v>
      </c>
      <c r="G79" s="415">
        <f t="shared" si="15"/>
        <v>0.12039888308147477</v>
      </c>
      <c r="H79" s="415">
        <f t="shared" si="15"/>
        <v>0.10148482018545052</v>
      </c>
      <c r="I79" s="415">
        <f t="shared" si="15"/>
        <v>0</v>
      </c>
      <c r="J79" s="415">
        <f t="shared" si="15"/>
        <v>0</v>
      </c>
      <c r="K79" s="415">
        <f t="shared" si="15"/>
        <v>0</v>
      </c>
      <c r="L79" s="415">
        <f t="shared" si="15"/>
        <v>0</v>
      </c>
      <c r="M79" s="319"/>
      <c r="N79" s="420">
        <f t="shared" si="16"/>
        <v>0.36578674108898895</v>
      </c>
    </row>
    <row r="80" spans="1:16" x14ac:dyDescent="0.25">
      <c r="B80" s="425" t="s">
        <v>3387</v>
      </c>
      <c r="C80" s="415">
        <f t="shared" si="15"/>
        <v>2.7390478279694819E-2</v>
      </c>
      <c r="D80" s="415">
        <f t="shared" si="15"/>
        <v>8.5395746667713157E-2</v>
      </c>
      <c r="E80" s="415">
        <f t="shared" si="15"/>
        <v>0.31874840075304833</v>
      </c>
      <c r="F80" s="415">
        <f t="shared" si="15"/>
        <v>0.19910203565919476</v>
      </c>
      <c r="G80" s="415">
        <f t="shared" si="15"/>
        <v>0.14449429647680687</v>
      </c>
      <c r="H80" s="415">
        <f t="shared" si="15"/>
        <v>5.3396952740520733E-2</v>
      </c>
      <c r="I80" s="415">
        <f t="shared" si="15"/>
        <v>6.4012401993531157E-2</v>
      </c>
      <c r="J80" s="415">
        <f t="shared" si="15"/>
        <v>2.5914236351250886E-2</v>
      </c>
      <c r="K80" s="415">
        <f t="shared" si="15"/>
        <v>2.1430144628659598E-2</v>
      </c>
      <c r="L80" s="415">
        <f t="shared" si="15"/>
        <v>6.0115306449579707E-2</v>
      </c>
      <c r="M80" s="319"/>
      <c r="N80" s="420">
        <f t="shared" si="16"/>
        <v>0.64027836772810676</v>
      </c>
    </row>
    <row r="81" spans="2:14" x14ac:dyDescent="0.25">
      <c r="B81" s="425" t="s">
        <v>3388</v>
      </c>
      <c r="C81" s="415">
        <f t="shared" si="15"/>
        <v>8.943974323456734E-3</v>
      </c>
      <c r="D81" s="415">
        <f t="shared" si="15"/>
        <v>4.6653629713854686E-2</v>
      </c>
      <c r="E81" s="415">
        <f t="shared" si="15"/>
        <v>0.19694930111776912</v>
      </c>
      <c r="F81" s="415">
        <f t="shared" si="15"/>
        <v>0.35829806055569802</v>
      </c>
      <c r="G81" s="415">
        <f t="shared" si="15"/>
        <v>0.31916627038010331</v>
      </c>
      <c r="H81" s="415">
        <f t="shared" si="15"/>
        <v>3.4294524094976457E-2</v>
      </c>
      <c r="I81" s="415">
        <f t="shared" si="15"/>
        <v>2.0478402620535165E-2</v>
      </c>
      <c r="J81" s="415">
        <f t="shared" si="15"/>
        <v>5.2276210268659279E-3</v>
      </c>
      <c r="K81" s="415">
        <f t="shared" si="15"/>
        <v>4.9012969953691624E-3</v>
      </c>
      <c r="L81" s="415">
        <f t="shared" si="15"/>
        <v>5.0869191713714471E-3</v>
      </c>
      <c r="M81" s="319"/>
      <c r="N81" s="420">
        <f t="shared" si="16"/>
        <v>0.65702593836465506</v>
      </c>
    </row>
    <row r="82" spans="2:14" ht="30" x14ac:dyDescent="0.25">
      <c r="B82" s="425" t="s">
        <v>3389</v>
      </c>
      <c r="C82" s="415">
        <f t="shared" si="15"/>
        <v>2.862177412325808E-2</v>
      </c>
      <c r="D82" s="415">
        <f t="shared" si="15"/>
        <v>0.27611641929017228</v>
      </c>
      <c r="E82" s="415">
        <f t="shared" si="15"/>
        <v>0.64165096139597599</v>
      </c>
      <c r="F82" s="415">
        <f t="shared" si="15"/>
        <v>5.2245530062114288E-3</v>
      </c>
      <c r="G82" s="415">
        <f t="shared" si="15"/>
        <v>2.2196550991930266E-2</v>
      </c>
      <c r="H82" s="415">
        <f t="shared" si="15"/>
        <v>0</v>
      </c>
      <c r="I82" s="415">
        <f t="shared" si="15"/>
        <v>1.3091769962157474E-4</v>
      </c>
      <c r="J82" s="415">
        <f t="shared" si="15"/>
        <v>0</v>
      </c>
      <c r="K82" s="415">
        <f t="shared" si="15"/>
        <v>6.0971055853120439E-3</v>
      </c>
      <c r="L82" s="415">
        <f t="shared" si="15"/>
        <v>1.9961717907518339E-2</v>
      </c>
      <c r="M82" s="319"/>
      <c r="N82" s="420">
        <f t="shared" si="16"/>
        <v>0.4993702051448633</v>
      </c>
    </row>
    <row r="83" spans="2:14" x14ac:dyDescent="0.25">
      <c r="B83" s="425" t="s">
        <v>3390</v>
      </c>
      <c r="C83" s="415">
        <f t="shared" si="15"/>
        <v>2.9887809995735481E-2</v>
      </c>
      <c r="D83" s="415">
        <f t="shared" si="15"/>
        <v>9.9028634110728708E-2</v>
      </c>
      <c r="E83" s="415">
        <f t="shared" si="15"/>
        <v>0.69879551712144661</v>
      </c>
      <c r="F83" s="415">
        <f t="shared" si="15"/>
        <v>0.1200952225775045</v>
      </c>
      <c r="G83" s="415">
        <f t="shared" si="15"/>
        <v>1.957807489357942E-2</v>
      </c>
      <c r="H83" s="415">
        <f t="shared" si="15"/>
        <v>1.0724049345698783E-2</v>
      </c>
      <c r="I83" s="415">
        <f t="shared" si="15"/>
        <v>9.9885192183792526E-4</v>
      </c>
      <c r="J83" s="415">
        <f t="shared" si="15"/>
        <v>4.6172794406456182E-4</v>
      </c>
      <c r="K83" s="415">
        <f t="shared" si="15"/>
        <v>1.9583044155550189E-3</v>
      </c>
      <c r="L83" s="415">
        <f t="shared" si="15"/>
        <v>1.8471807673848852E-2</v>
      </c>
      <c r="M83" s="319"/>
      <c r="N83" s="420">
        <f t="shared" si="16"/>
        <v>0.53433130593913181</v>
      </c>
    </row>
    <row r="84" spans="2:14" x14ac:dyDescent="0.25">
      <c r="B84" s="425" t="s">
        <v>3418</v>
      </c>
      <c r="C84" s="415">
        <f t="shared" si="15"/>
        <v>9.0485140584409991E-3</v>
      </c>
      <c r="D84" s="415">
        <f t="shared" si="15"/>
        <v>3.9092204195448857E-2</v>
      </c>
      <c r="E84" s="415">
        <f t="shared" si="15"/>
        <v>0.3929414039056533</v>
      </c>
      <c r="F84" s="415">
        <f t="shared" si="15"/>
        <v>0.50141948964299854</v>
      </c>
      <c r="G84" s="415">
        <f t="shared" si="15"/>
        <v>3.5937423942882005E-2</v>
      </c>
      <c r="H84" s="415">
        <f t="shared" si="15"/>
        <v>7.5908371438849894E-3</v>
      </c>
      <c r="I84" s="415">
        <f t="shared" si="15"/>
        <v>5.7868932701225003E-3</v>
      </c>
      <c r="J84" s="415">
        <f t="shared" si="15"/>
        <v>1.5670955928256086E-3</v>
      </c>
      <c r="K84" s="415">
        <f t="shared" si="15"/>
        <v>2.8844624128724749E-3</v>
      </c>
      <c r="L84" s="415">
        <f t="shared" si="15"/>
        <v>3.7316758348706499E-3</v>
      </c>
      <c r="M84" s="319"/>
      <c r="N84" s="420">
        <f t="shared" si="16"/>
        <v>0.59925698217040435</v>
      </c>
    </row>
    <row r="85" spans="2:14" ht="30" x14ac:dyDescent="0.25">
      <c r="B85" s="425" t="s">
        <v>3420</v>
      </c>
      <c r="C85" s="415">
        <f t="shared" si="15"/>
        <v>3.7460610552964083E-2</v>
      </c>
      <c r="D85" s="415">
        <f t="shared" si="15"/>
        <v>0.28921587707955315</v>
      </c>
      <c r="E85" s="415">
        <f t="shared" si="15"/>
        <v>0.29480956090171995</v>
      </c>
      <c r="F85" s="415">
        <f t="shared" si="15"/>
        <v>0.18026316129610731</v>
      </c>
      <c r="G85" s="415">
        <f t="shared" si="15"/>
        <v>0.18269026280684858</v>
      </c>
      <c r="H85" s="415">
        <f t="shared" si="15"/>
        <v>1.2286452458315537E-3</v>
      </c>
      <c r="I85" s="415">
        <f t="shared" si="15"/>
        <v>1.2160274405583222E-3</v>
      </c>
      <c r="J85" s="415">
        <f t="shared" si="15"/>
        <v>4.1830587149817864E-3</v>
      </c>
      <c r="K85" s="415">
        <f t="shared" si="15"/>
        <v>0</v>
      </c>
      <c r="L85" s="415">
        <f t="shared" si="15"/>
        <v>8.9327959614352598E-3</v>
      </c>
      <c r="M85" s="319"/>
      <c r="N85" s="420">
        <f t="shared" si="16"/>
        <v>0.49420465809713493</v>
      </c>
    </row>
    <row r="86" spans="2:14" x14ac:dyDescent="0.25">
      <c r="B86" s="425" t="s">
        <v>136</v>
      </c>
      <c r="C86" s="415">
        <f t="shared" si="15"/>
        <v>0.24945767791577461</v>
      </c>
      <c r="D86" s="415">
        <f t="shared" si="15"/>
        <v>0.22218558610479827</v>
      </c>
      <c r="E86" s="415">
        <f t="shared" si="15"/>
        <v>0.4257805498819966</v>
      </c>
      <c r="F86" s="415">
        <f t="shared" si="15"/>
        <v>3.9404455816730924E-2</v>
      </c>
      <c r="G86" s="415">
        <f t="shared" si="15"/>
        <v>2.4009031781700847E-2</v>
      </c>
      <c r="H86" s="415">
        <f t="shared" si="15"/>
        <v>7.8363923460897898E-3</v>
      </c>
      <c r="I86" s="415">
        <f t="shared" si="15"/>
        <v>0</v>
      </c>
      <c r="J86" s="415">
        <f t="shared" si="15"/>
        <v>3.0366054846541164E-2</v>
      </c>
      <c r="K86" s="415">
        <f t="shared" si="15"/>
        <v>0</v>
      </c>
      <c r="L86" s="415">
        <f t="shared" si="15"/>
        <v>9.6025130636774667E-4</v>
      </c>
      <c r="M86" s="319"/>
      <c r="N86" s="420">
        <f t="shared" si="16"/>
        <v>0.40614963334644288</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2.2964447369491547E-2</v>
      </c>
      <c r="D88" s="418">
        <f t="shared" si="17"/>
        <v>0.10293392408330455</v>
      </c>
      <c r="E88" s="418">
        <f t="shared" si="17"/>
        <v>0.45414926820896667</v>
      </c>
      <c r="F88" s="418">
        <f t="shared" si="17"/>
        <v>0.27299287911384057</v>
      </c>
      <c r="G88" s="418">
        <f t="shared" si="17"/>
        <v>0.10198137858591114</v>
      </c>
      <c r="H88" s="418">
        <f t="shared" si="17"/>
        <v>1.508513642580551E-2</v>
      </c>
      <c r="I88" s="418">
        <f t="shared" si="17"/>
        <v>9.3836072344577748E-3</v>
      </c>
      <c r="J88" s="418">
        <f t="shared" si="17"/>
        <v>3.5163194472407214E-3</v>
      </c>
      <c r="K88" s="418">
        <f t="shared" si="17"/>
        <v>4.148142916031247E-3</v>
      </c>
      <c r="L88" s="418">
        <f t="shared" si="17"/>
        <v>1.284489661495017E-2</v>
      </c>
      <c r="M88" s="319"/>
      <c r="N88" s="421">
        <f>N66</f>
        <v>0.57583766291333804</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97.618594129999991</v>
      </c>
      <c r="D11" s="408">
        <v>63.089028719999995</v>
      </c>
      <c r="E11" s="408">
        <v>101.81936061999998</v>
      </c>
      <c r="F11" s="408">
        <v>249.20698886999975</v>
      </c>
      <c r="G11" s="408">
        <v>110.37293617999997</v>
      </c>
      <c r="H11" s="408">
        <v>0</v>
      </c>
      <c r="I11" s="408">
        <f t="shared" ref="I11:I20" si="0">SUM(C11:H11)</f>
        <v>622.10690851999971</v>
      </c>
    </row>
    <row r="12" spans="1:9" x14ac:dyDescent="0.25">
      <c r="A12" s="317" t="s">
        <v>3443</v>
      </c>
      <c r="B12" s="407" t="s">
        <v>3385</v>
      </c>
      <c r="C12" s="408">
        <v>0.38129396000000004</v>
      </c>
      <c r="D12" s="408">
        <v>0</v>
      </c>
      <c r="E12" s="408">
        <v>4.3532059999999997E-2</v>
      </c>
      <c r="F12" s="408">
        <v>1.1960247799999999</v>
      </c>
      <c r="G12" s="408">
        <v>3.1977693</v>
      </c>
      <c r="H12" s="408">
        <v>0</v>
      </c>
      <c r="I12" s="408">
        <f t="shared" si="0"/>
        <v>4.8186201000000004</v>
      </c>
    </row>
    <row r="13" spans="1:9" x14ac:dyDescent="0.25">
      <c r="A13" s="317" t="s">
        <v>3444</v>
      </c>
      <c r="B13" s="407" t="s">
        <v>3386</v>
      </c>
      <c r="C13" s="408">
        <v>12.218987139999999</v>
      </c>
      <c r="D13" s="408">
        <v>0</v>
      </c>
      <c r="E13" s="408">
        <v>39.265844379999997</v>
      </c>
      <c r="F13" s="408">
        <v>19.86082369</v>
      </c>
      <c r="G13" s="408">
        <v>0</v>
      </c>
      <c r="H13" s="408">
        <v>0</v>
      </c>
      <c r="I13" s="408">
        <f t="shared" si="0"/>
        <v>71.345655210000004</v>
      </c>
    </row>
    <row r="14" spans="1:9" x14ac:dyDescent="0.25">
      <c r="A14" s="317" t="s">
        <v>3445</v>
      </c>
      <c r="B14" s="407" t="s">
        <v>3387</v>
      </c>
      <c r="C14" s="408">
        <v>805.57512980000047</v>
      </c>
      <c r="D14" s="408">
        <v>358.88095683000012</v>
      </c>
      <c r="E14" s="408">
        <v>235.23376994999998</v>
      </c>
      <c r="F14" s="408">
        <v>1091.8977586399994</v>
      </c>
      <c r="G14" s="408">
        <v>425.51607695000007</v>
      </c>
      <c r="H14" s="408">
        <v>0</v>
      </c>
      <c r="I14" s="408">
        <f t="shared" si="0"/>
        <v>2917.1036921699997</v>
      </c>
    </row>
    <row r="15" spans="1:9" x14ac:dyDescent="0.25">
      <c r="A15" s="317" t="s">
        <v>3446</v>
      </c>
      <c r="B15" s="407" t="s">
        <v>3388</v>
      </c>
      <c r="C15" s="408">
        <v>4444.1720350199985</v>
      </c>
      <c r="D15" s="408">
        <v>1028.630860419999</v>
      </c>
      <c r="E15" s="408">
        <v>1351.6371388</v>
      </c>
      <c r="F15" s="408">
        <v>3188.6920604200013</v>
      </c>
      <c r="G15" s="408">
        <v>2665.0478402299927</v>
      </c>
      <c r="H15" s="408">
        <v>14.60171837</v>
      </c>
      <c r="I15" s="408">
        <f t="shared" si="0"/>
        <v>12692.781653259992</v>
      </c>
    </row>
    <row r="16" spans="1:9" ht="30" x14ac:dyDescent="0.25">
      <c r="A16" s="317" t="s">
        <v>3447</v>
      </c>
      <c r="B16" s="407" t="s">
        <v>3389</v>
      </c>
      <c r="C16" s="408">
        <v>1200.9949803799996</v>
      </c>
      <c r="D16" s="408">
        <v>834.91227881999964</v>
      </c>
      <c r="E16" s="408">
        <v>980.18356459999973</v>
      </c>
      <c r="F16" s="408">
        <v>1825.1298157800004</v>
      </c>
      <c r="G16" s="408">
        <v>1122.0334921200006</v>
      </c>
      <c r="H16" s="408">
        <v>1352.0528341900003</v>
      </c>
      <c r="I16" s="408">
        <f t="shared" si="0"/>
        <v>7315.3069658900004</v>
      </c>
    </row>
    <row r="17" spans="1:11" x14ac:dyDescent="0.25">
      <c r="A17" s="317" t="s">
        <v>3448</v>
      </c>
      <c r="B17" s="407" t="s">
        <v>3390</v>
      </c>
      <c r="C17" s="408">
        <v>7262.9922999999962</v>
      </c>
      <c r="D17" s="408">
        <v>1522.1409844000011</v>
      </c>
      <c r="E17" s="408">
        <v>1767.262985599999</v>
      </c>
      <c r="F17" s="408">
        <v>3076.559716329999</v>
      </c>
      <c r="G17" s="408">
        <v>2361.0844799399979</v>
      </c>
      <c r="H17" s="408">
        <v>0</v>
      </c>
      <c r="I17" s="408">
        <f t="shared" si="0"/>
        <v>15990.040466269993</v>
      </c>
    </row>
    <row r="18" spans="1:11" x14ac:dyDescent="0.25">
      <c r="A18" s="317" t="s">
        <v>3449</v>
      </c>
      <c r="B18" s="407" t="s">
        <v>3450</v>
      </c>
      <c r="C18" s="408">
        <v>238.15438864999999</v>
      </c>
      <c r="D18" s="408">
        <v>1519.109068740001</v>
      </c>
      <c r="E18" s="408">
        <v>4762.4469148500229</v>
      </c>
      <c r="F18" s="408">
        <v>5547.9563004700085</v>
      </c>
      <c r="G18" s="408">
        <v>5064.151949529989</v>
      </c>
      <c r="H18" s="408">
        <v>0</v>
      </c>
      <c r="I18" s="408">
        <f t="shared" si="0"/>
        <v>17131.818622240022</v>
      </c>
    </row>
    <row r="19" spans="1:11" ht="30" x14ac:dyDescent="0.25">
      <c r="A19" s="317" t="s">
        <v>3451</v>
      </c>
      <c r="B19" s="407" t="s">
        <v>3420</v>
      </c>
      <c r="C19" s="408">
        <v>1269.555213039999</v>
      </c>
      <c r="D19" s="408">
        <v>339.41376016999999</v>
      </c>
      <c r="E19" s="408">
        <v>149.49256628999998</v>
      </c>
      <c r="F19" s="408">
        <v>728.39727868</v>
      </c>
      <c r="G19" s="408">
        <v>472.12645631999987</v>
      </c>
      <c r="H19" s="408">
        <v>0</v>
      </c>
      <c r="I19" s="408">
        <f t="shared" si="0"/>
        <v>2958.9852744999985</v>
      </c>
    </row>
    <row r="20" spans="1:11" x14ac:dyDescent="0.25">
      <c r="A20" s="317" t="s">
        <v>3452</v>
      </c>
      <c r="B20" s="407" t="s">
        <v>136</v>
      </c>
      <c r="C20" s="408">
        <v>289.51799968000006</v>
      </c>
      <c r="D20" s="408">
        <v>214.20114281999994</v>
      </c>
      <c r="E20" s="408">
        <v>40.508517219999995</v>
      </c>
      <c r="F20" s="408">
        <v>162.44680162</v>
      </c>
      <c r="G20" s="408">
        <v>89.75785270999998</v>
      </c>
      <c r="H20" s="408">
        <v>0</v>
      </c>
      <c r="I20" s="408">
        <f t="shared" si="0"/>
        <v>796.43231404999995</v>
      </c>
    </row>
    <row r="21" spans="1:11" x14ac:dyDescent="0.25">
      <c r="C21" s="408"/>
      <c r="D21" s="408"/>
      <c r="E21" s="408"/>
      <c r="F21" s="408"/>
      <c r="G21" s="408"/>
      <c r="H21" s="408"/>
      <c r="I21" s="408"/>
    </row>
    <row r="22" spans="1:11" x14ac:dyDescent="0.25">
      <c r="B22" s="428" t="s">
        <v>138</v>
      </c>
      <c r="C22" s="394">
        <f t="shared" ref="C22:I22" si="1">SUM(C11:C21)</f>
        <v>15621.180921799994</v>
      </c>
      <c r="D22" s="394">
        <f t="shared" si="1"/>
        <v>5880.3780809200016</v>
      </c>
      <c r="E22" s="394">
        <f t="shared" si="1"/>
        <v>9427.8941943700211</v>
      </c>
      <c r="F22" s="394">
        <f t="shared" si="1"/>
        <v>15891.34356928001</v>
      </c>
      <c r="G22" s="394">
        <f t="shared" si="1"/>
        <v>12313.288853279981</v>
      </c>
      <c r="H22" s="394">
        <f t="shared" si="1"/>
        <v>1366.6545525600004</v>
      </c>
      <c r="I22" s="394">
        <f t="shared" si="1"/>
        <v>60500.740172209997</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0</v>
      </c>
      <c r="E33" s="408">
        <v>0</v>
      </c>
      <c r="F33" s="408">
        <v>0</v>
      </c>
      <c r="G33" s="408">
        <v>0</v>
      </c>
      <c r="H33" s="408">
        <v>0</v>
      </c>
      <c r="I33" s="408">
        <v>0</v>
      </c>
      <c r="J33" s="408">
        <v>0</v>
      </c>
      <c r="K33" s="408">
        <v>0</v>
      </c>
    </row>
    <row r="34" spans="1:11" x14ac:dyDescent="0.25">
      <c r="A34" s="317" t="s">
        <v>3457</v>
      </c>
      <c r="B34" s="425" t="s">
        <v>3385</v>
      </c>
      <c r="C34" s="408">
        <v>0</v>
      </c>
      <c r="D34" s="408">
        <v>0</v>
      </c>
      <c r="E34" s="408">
        <v>0</v>
      </c>
      <c r="F34" s="408">
        <v>0</v>
      </c>
      <c r="G34" s="408">
        <v>0</v>
      </c>
      <c r="H34" s="408">
        <v>0</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0</v>
      </c>
    </row>
    <row r="37" spans="1:11" x14ac:dyDescent="0.25">
      <c r="A37" s="317" t="s">
        <v>3460</v>
      </c>
      <c r="B37" s="425" t="s">
        <v>3388</v>
      </c>
      <c r="C37" s="408">
        <v>0</v>
      </c>
      <c r="D37" s="408">
        <v>0</v>
      </c>
      <c r="E37" s="408">
        <v>14.138295680000001</v>
      </c>
      <c r="F37" s="408">
        <v>0</v>
      </c>
      <c r="G37" s="408">
        <v>0</v>
      </c>
      <c r="H37" s="408">
        <v>0</v>
      </c>
      <c r="I37" s="408">
        <v>0</v>
      </c>
      <c r="J37" s="408">
        <v>0</v>
      </c>
      <c r="K37" s="408">
        <v>0.46342269000000003</v>
      </c>
    </row>
    <row r="38" spans="1:11" ht="30" x14ac:dyDescent="0.25">
      <c r="A38" s="317" t="s">
        <v>3461</v>
      </c>
      <c r="B38" s="425" t="s">
        <v>3389</v>
      </c>
      <c r="C38" s="408">
        <v>0</v>
      </c>
      <c r="D38" s="408">
        <v>0</v>
      </c>
      <c r="E38" s="408">
        <v>806.77629429000001</v>
      </c>
      <c r="F38" s="408">
        <v>0</v>
      </c>
      <c r="G38" s="408">
        <v>0</v>
      </c>
      <c r="H38" s="408">
        <v>0</v>
      </c>
      <c r="I38" s="408">
        <v>51.348976659999998</v>
      </c>
      <c r="J38" s="408">
        <v>493.92756323999998</v>
      </c>
      <c r="K38" s="408">
        <v>0</v>
      </c>
    </row>
    <row r="39" spans="1:11" x14ac:dyDescent="0.25">
      <c r="A39" s="317" t="s">
        <v>3462</v>
      </c>
      <c r="B39" s="425" t="s">
        <v>3390</v>
      </c>
      <c r="C39" s="408">
        <v>0</v>
      </c>
      <c r="D39" s="408">
        <v>0</v>
      </c>
      <c r="E39" s="408">
        <v>0</v>
      </c>
      <c r="F39" s="408">
        <v>0</v>
      </c>
      <c r="G39" s="408">
        <v>0</v>
      </c>
      <c r="H39" s="408">
        <v>0</v>
      </c>
      <c r="I39" s="408">
        <v>0</v>
      </c>
      <c r="J39" s="408">
        <v>0</v>
      </c>
      <c r="K39" s="408">
        <v>0</v>
      </c>
    </row>
    <row r="40" spans="1:11" x14ac:dyDescent="0.25">
      <c r="A40" s="317" t="s">
        <v>3463</v>
      </c>
      <c r="B40" s="425" t="s">
        <v>3450</v>
      </c>
      <c r="C40" s="408">
        <v>0</v>
      </c>
      <c r="D40" s="408">
        <v>0</v>
      </c>
      <c r="E40" s="408">
        <v>0</v>
      </c>
      <c r="F40" s="408">
        <v>0</v>
      </c>
      <c r="G40" s="408">
        <v>0</v>
      </c>
      <c r="H40" s="408">
        <v>0</v>
      </c>
      <c r="I40" s="408">
        <v>0</v>
      </c>
      <c r="J40" s="408">
        <v>0</v>
      </c>
      <c r="K40" s="408">
        <v>0</v>
      </c>
    </row>
    <row r="41" spans="1:11" ht="30" x14ac:dyDescent="0.25">
      <c r="A41" s="317" t="s">
        <v>3464</v>
      </c>
      <c r="B41" s="425" t="s">
        <v>3420</v>
      </c>
      <c r="C41" s="408">
        <v>0</v>
      </c>
      <c r="D41" s="408">
        <v>0</v>
      </c>
      <c r="E41" s="408">
        <v>0</v>
      </c>
      <c r="F41" s="408">
        <v>0</v>
      </c>
      <c r="G41" s="408">
        <v>0</v>
      </c>
      <c r="H41" s="408">
        <v>0</v>
      </c>
      <c r="I41" s="408">
        <v>0</v>
      </c>
      <c r="J41" s="408">
        <v>0</v>
      </c>
      <c r="K41" s="408">
        <v>0</v>
      </c>
    </row>
    <row r="42" spans="1:11" x14ac:dyDescent="0.25">
      <c r="A42" s="317" t="s">
        <v>3465</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820.91458997000007</v>
      </c>
      <c r="F44" s="433">
        <f t="shared" si="2"/>
        <v>0</v>
      </c>
      <c r="G44" s="433">
        <f t="shared" si="2"/>
        <v>0</v>
      </c>
      <c r="H44" s="433">
        <f t="shared" si="2"/>
        <v>0</v>
      </c>
      <c r="I44" s="433">
        <f t="shared" si="2"/>
        <v>51.348976659999998</v>
      </c>
      <c r="J44" s="433">
        <f t="shared" si="2"/>
        <v>493.92756323999998</v>
      </c>
      <c r="K44" s="433">
        <f t="shared" si="2"/>
        <v>0.46342269000000003</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3479</v>
      </c>
      <c r="B11" s="425" t="s">
        <v>3480</v>
      </c>
      <c r="C11" s="408">
        <f>SUM(C12:C15)</f>
        <v>8.2661928200000006</v>
      </c>
      <c r="D11" s="408">
        <f t="shared" ref="D11:L11" si="1">SUM(D12:D15)</f>
        <v>0</v>
      </c>
      <c r="E11" s="408">
        <f t="shared" si="1"/>
        <v>0</v>
      </c>
      <c r="F11" s="408">
        <f t="shared" si="1"/>
        <v>190.01613326</v>
      </c>
      <c r="G11" s="408">
        <f t="shared" si="1"/>
        <v>64.880662090000001</v>
      </c>
      <c r="H11" s="408">
        <f t="shared" si="1"/>
        <v>1024.9883857899999</v>
      </c>
      <c r="I11" s="408">
        <f t="shared" si="1"/>
        <v>142.28326242</v>
      </c>
      <c r="J11" s="408">
        <f t="shared" si="1"/>
        <v>49.647555060000002</v>
      </c>
      <c r="K11" s="408">
        <f t="shared" si="1"/>
        <v>80.18571987</v>
      </c>
      <c r="L11" s="408">
        <f t="shared" si="1"/>
        <v>0</v>
      </c>
      <c r="M11" s="349">
        <f t="shared" si="0"/>
        <v>1560.26791131</v>
      </c>
    </row>
    <row r="12" spans="1:13" x14ac:dyDescent="0.25">
      <c r="A12" s="317" t="s">
        <v>3481</v>
      </c>
      <c r="B12" s="435" t="s">
        <v>3482</v>
      </c>
      <c r="C12" s="408">
        <v>0</v>
      </c>
      <c r="D12" s="408">
        <v>0</v>
      </c>
      <c r="E12" s="408">
        <v>0</v>
      </c>
      <c r="F12" s="408">
        <v>25.21875605</v>
      </c>
      <c r="G12" s="408">
        <v>3.5498390899999999</v>
      </c>
      <c r="H12" s="408">
        <v>0</v>
      </c>
      <c r="I12" s="408">
        <v>0</v>
      </c>
      <c r="J12" s="408">
        <v>5.1506532299999996</v>
      </c>
      <c r="K12" s="408">
        <v>0</v>
      </c>
      <c r="L12" s="408">
        <v>0</v>
      </c>
      <c r="M12" s="349">
        <f t="shared" si="0"/>
        <v>33.919248369999998</v>
      </c>
    </row>
    <row r="13" spans="1:13" x14ac:dyDescent="0.25">
      <c r="A13" s="317" t="s">
        <v>3483</v>
      </c>
      <c r="B13" s="435" t="s">
        <v>3484</v>
      </c>
      <c r="C13" s="408">
        <v>7.7326910199999999</v>
      </c>
      <c r="D13" s="408">
        <v>0</v>
      </c>
      <c r="E13" s="408">
        <v>0</v>
      </c>
      <c r="F13" s="408">
        <v>120.79385861999999</v>
      </c>
      <c r="G13" s="408">
        <v>51.820988380000003</v>
      </c>
      <c r="H13" s="408">
        <v>1024.9883857899999</v>
      </c>
      <c r="I13" s="408">
        <v>142.28326242</v>
      </c>
      <c r="J13" s="408">
        <v>37.760071020000005</v>
      </c>
      <c r="K13" s="408">
        <v>18.734467350000003</v>
      </c>
      <c r="L13" s="408">
        <v>0</v>
      </c>
      <c r="M13" s="349">
        <f t="shared" si="0"/>
        <v>1404.1137245999998</v>
      </c>
    </row>
    <row r="14" spans="1:13" x14ac:dyDescent="0.25">
      <c r="A14" s="317" t="s">
        <v>3485</v>
      </c>
      <c r="B14" s="436" t="s">
        <v>3486</v>
      </c>
      <c r="C14" s="408">
        <v>0.53350180000000003</v>
      </c>
      <c r="D14" s="408">
        <v>0</v>
      </c>
      <c r="E14" s="408">
        <v>0</v>
      </c>
      <c r="F14" s="408">
        <v>44.003518589999992</v>
      </c>
      <c r="G14" s="408">
        <v>9.5098346199999995</v>
      </c>
      <c r="H14" s="408">
        <v>0</v>
      </c>
      <c r="I14" s="408">
        <v>0</v>
      </c>
      <c r="J14" s="408">
        <v>6.7368308099999998</v>
      </c>
      <c r="K14" s="408">
        <v>61.451252519999997</v>
      </c>
      <c r="L14" s="408">
        <v>0</v>
      </c>
      <c r="M14" s="349">
        <f t="shared" si="0"/>
        <v>122.23493833999999</v>
      </c>
    </row>
    <row r="15" spans="1:13" x14ac:dyDescent="0.25">
      <c r="A15" s="317" t="s">
        <v>3487</v>
      </c>
      <c r="B15" s="436" t="s">
        <v>3488</v>
      </c>
      <c r="C15" s="408">
        <v>0</v>
      </c>
      <c r="D15" s="408">
        <v>0</v>
      </c>
      <c r="E15" s="408">
        <v>0</v>
      </c>
      <c r="F15" s="408">
        <v>0</v>
      </c>
      <c r="G15" s="408">
        <v>0</v>
      </c>
      <c r="H15" s="408">
        <v>0</v>
      </c>
      <c r="I15" s="408">
        <v>0</v>
      </c>
      <c r="J15" s="408">
        <v>0</v>
      </c>
      <c r="K15" s="408">
        <v>0</v>
      </c>
      <c r="L15" s="408">
        <v>0</v>
      </c>
      <c r="M15" s="349">
        <f t="shared" si="0"/>
        <v>0</v>
      </c>
    </row>
    <row r="16" spans="1:13" x14ac:dyDescent="0.25">
      <c r="A16" s="317" t="s">
        <v>3489</v>
      </c>
      <c r="B16" s="319" t="s">
        <v>3490</v>
      </c>
      <c r="C16" s="408">
        <f>SUM(C17:C18)</f>
        <v>19.325212749999999</v>
      </c>
      <c r="D16" s="408">
        <f t="shared" ref="D16:L16" si="2">SUM(D17:D18)</f>
        <v>0</v>
      </c>
      <c r="E16" s="408">
        <f t="shared" si="2"/>
        <v>21.466314130000001</v>
      </c>
      <c r="F16" s="408">
        <f t="shared" si="2"/>
        <v>2239.5296135099989</v>
      </c>
      <c r="G16" s="408">
        <f t="shared" si="2"/>
        <v>607.35578970000006</v>
      </c>
      <c r="H16" s="408">
        <f t="shared" si="2"/>
        <v>2045.6313265800002</v>
      </c>
      <c r="I16" s="408">
        <f t="shared" si="2"/>
        <v>2033.9761686600009</v>
      </c>
      <c r="J16" s="408">
        <f t="shared" si="2"/>
        <v>1927.5929762699996</v>
      </c>
      <c r="K16" s="408">
        <f t="shared" si="2"/>
        <v>539.62059862000001</v>
      </c>
      <c r="L16" s="408">
        <f t="shared" si="2"/>
        <v>46.608680399999997</v>
      </c>
      <c r="M16" s="349">
        <f t="shared" si="0"/>
        <v>9481.1066806200015</v>
      </c>
    </row>
    <row r="17" spans="1:13" x14ac:dyDescent="0.25">
      <c r="A17" s="317" t="s">
        <v>3491</v>
      </c>
      <c r="B17" s="319" t="s">
        <v>3492</v>
      </c>
      <c r="C17" s="408">
        <v>19.325212749999999</v>
      </c>
      <c r="D17" s="408">
        <v>0</v>
      </c>
      <c r="E17" s="408">
        <v>21.466314130000001</v>
      </c>
      <c r="F17" s="408">
        <v>2239.5296135099989</v>
      </c>
      <c r="G17" s="408">
        <v>607.35578970000006</v>
      </c>
      <c r="H17" s="408">
        <v>2045.6313265800002</v>
      </c>
      <c r="I17" s="408">
        <v>2033.9761686600009</v>
      </c>
      <c r="J17" s="408">
        <v>1927.5929762699996</v>
      </c>
      <c r="K17" s="408">
        <v>539.62059862000001</v>
      </c>
      <c r="L17" s="408">
        <v>46.608680399999997</v>
      </c>
      <c r="M17" s="349">
        <f t="shared" si="0"/>
        <v>9481.1066806200015</v>
      </c>
    </row>
    <row r="18" spans="1:13" x14ac:dyDescent="0.25">
      <c r="A18" s="317" t="s">
        <v>3493</v>
      </c>
      <c r="B18" s="19" t="s">
        <v>3494</v>
      </c>
      <c r="C18" s="408">
        <v>0</v>
      </c>
      <c r="D18" s="408">
        <v>0</v>
      </c>
      <c r="E18" s="408">
        <v>0</v>
      </c>
      <c r="F18" s="408">
        <v>0</v>
      </c>
      <c r="G18" s="408">
        <v>0</v>
      </c>
      <c r="H18" s="408">
        <v>0</v>
      </c>
      <c r="I18" s="408">
        <v>0</v>
      </c>
      <c r="J18" s="408">
        <v>0</v>
      </c>
      <c r="K18" s="408">
        <v>0</v>
      </c>
      <c r="L18" s="408">
        <v>0</v>
      </c>
      <c r="M18" s="349">
        <f t="shared" si="0"/>
        <v>0</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27.591405569999999</v>
      </c>
      <c r="D20" s="394">
        <f t="shared" si="3"/>
        <v>0</v>
      </c>
      <c r="E20" s="394">
        <f t="shared" si="3"/>
        <v>21.466314130000001</v>
      </c>
      <c r="F20" s="394">
        <f t="shared" si="3"/>
        <v>2429.5457467699989</v>
      </c>
      <c r="G20" s="394">
        <f t="shared" si="3"/>
        <v>672.23645179000005</v>
      </c>
      <c r="H20" s="394">
        <f t="shared" si="3"/>
        <v>3070.6197123700003</v>
      </c>
      <c r="I20" s="394">
        <f t="shared" si="3"/>
        <v>2176.2594310800009</v>
      </c>
      <c r="J20" s="394">
        <f t="shared" si="3"/>
        <v>1977.2405313299996</v>
      </c>
      <c r="K20" s="394">
        <f t="shared" si="3"/>
        <v>619.80631848999997</v>
      </c>
      <c r="L20" s="394">
        <f t="shared" si="3"/>
        <v>46.608680399999997</v>
      </c>
      <c r="M20" s="394">
        <f t="shared" si="3"/>
        <v>11041.374591930002</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3499</v>
      </c>
      <c r="B30" s="319" t="s">
        <v>3478</v>
      </c>
      <c r="C30" s="408">
        <v>0</v>
      </c>
      <c r="D30" s="408">
        <v>0</v>
      </c>
      <c r="E30" s="408">
        <v>0</v>
      </c>
      <c r="F30" s="408">
        <v>1.06497106</v>
      </c>
      <c r="G30" s="408">
        <v>1.36384851</v>
      </c>
      <c r="H30" s="408">
        <v>0</v>
      </c>
      <c r="I30" s="408">
        <v>0.62784123999999997</v>
      </c>
      <c r="J30" s="408">
        <v>0.13625435</v>
      </c>
      <c r="K30" s="408">
        <v>0</v>
      </c>
      <c r="L30" s="408">
        <v>0</v>
      </c>
      <c r="M30" s="349">
        <f t="shared" si="4"/>
        <v>3.1929151600000001</v>
      </c>
    </row>
    <row r="31" spans="1:13" ht="30" x14ac:dyDescent="0.25">
      <c r="A31" s="317" t="s">
        <v>3500</v>
      </c>
      <c r="B31" s="425" t="s">
        <v>3480</v>
      </c>
      <c r="C31" s="408">
        <f>SUM(C32:C35)</f>
        <v>251.82231483999996</v>
      </c>
      <c r="D31" s="408">
        <f t="shared" ref="D31:L31" si="5">SUM(D32:D35)</f>
        <v>0</v>
      </c>
      <c r="E31" s="408">
        <f t="shared" si="5"/>
        <v>0</v>
      </c>
      <c r="F31" s="408">
        <f t="shared" si="5"/>
        <v>390.73730487000012</v>
      </c>
      <c r="G31" s="408">
        <f t="shared" si="5"/>
        <v>3911.6351265099984</v>
      </c>
      <c r="H31" s="408">
        <f t="shared" si="5"/>
        <v>791.14984087000005</v>
      </c>
      <c r="I31" s="408">
        <f t="shared" si="5"/>
        <v>3180.1176368600004</v>
      </c>
      <c r="J31" s="408">
        <f t="shared" si="5"/>
        <v>1685.7014188800006</v>
      </c>
      <c r="K31" s="408">
        <f t="shared" si="5"/>
        <v>557.72684277999997</v>
      </c>
      <c r="L31" s="408">
        <f t="shared" si="5"/>
        <v>210.77930888999998</v>
      </c>
      <c r="M31" s="349">
        <f t="shared" si="4"/>
        <v>10979.669794499998</v>
      </c>
    </row>
    <row r="32" spans="1:13" x14ac:dyDescent="0.25">
      <c r="A32" s="317" t="s">
        <v>3501</v>
      </c>
      <c r="B32" s="435" t="s">
        <v>3482</v>
      </c>
      <c r="C32" s="408">
        <v>67.508207420000005</v>
      </c>
      <c r="D32" s="408">
        <v>0</v>
      </c>
      <c r="E32" s="408">
        <v>0</v>
      </c>
      <c r="F32" s="408">
        <v>72.889215489999998</v>
      </c>
      <c r="G32" s="408">
        <v>778.78327652999997</v>
      </c>
      <c r="H32" s="408">
        <v>250.1362399300001</v>
      </c>
      <c r="I32" s="408">
        <v>716.9080502500002</v>
      </c>
      <c r="J32" s="408">
        <v>381.74045595000018</v>
      </c>
      <c r="K32" s="408">
        <v>86.37436962000001</v>
      </c>
      <c r="L32" s="408">
        <v>44.439094999999988</v>
      </c>
      <c r="M32" s="349">
        <f t="shared" si="4"/>
        <v>2398.7789101900003</v>
      </c>
    </row>
    <row r="33" spans="1:13" x14ac:dyDescent="0.25">
      <c r="A33" s="317" t="s">
        <v>3502</v>
      </c>
      <c r="B33" s="435" t="s">
        <v>3484</v>
      </c>
      <c r="C33" s="408">
        <v>116.48715626999999</v>
      </c>
      <c r="D33" s="408">
        <v>0</v>
      </c>
      <c r="E33" s="408">
        <v>0</v>
      </c>
      <c r="F33" s="408">
        <v>174.40899226000002</v>
      </c>
      <c r="G33" s="408">
        <v>1885.5000543499975</v>
      </c>
      <c r="H33" s="408">
        <v>289.07936060999998</v>
      </c>
      <c r="I33" s="408">
        <v>1689.3770381699999</v>
      </c>
      <c r="J33" s="408">
        <v>841.6843520700005</v>
      </c>
      <c r="K33" s="408">
        <v>279.43308501000001</v>
      </c>
      <c r="L33" s="408">
        <v>110.45492080999999</v>
      </c>
      <c r="M33" s="349">
        <f t="shared" si="4"/>
        <v>5386.4249595499969</v>
      </c>
    </row>
    <row r="34" spans="1:13" x14ac:dyDescent="0.25">
      <c r="A34" s="317" t="s">
        <v>3503</v>
      </c>
      <c r="B34" s="436" t="s">
        <v>3486</v>
      </c>
      <c r="C34" s="408">
        <v>67.826951149999985</v>
      </c>
      <c r="D34" s="408">
        <v>0</v>
      </c>
      <c r="E34" s="408">
        <v>0</v>
      </c>
      <c r="F34" s="408">
        <v>143.43909712000007</v>
      </c>
      <c r="G34" s="408">
        <v>1247.3517956300011</v>
      </c>
      <c r="H34" s="408">
        <v>251.93424032999997</v>
      </c>
      <c r="I34" s="408">
        <v>773.83254844000021</v>
      </c>
      <c r="J34" s="408">
        <v>462.27661085999983</v>
      </c>
      <c r="K34" s="408">
        <v>191.91938814999997</v>
      </c>
      <c r="L34" s="408">
        <v>55.885293080000011</v>
      </c>
      <c r="M34" s="349">
        <f t="shared" si="4"/>
        <v>3194.4659247600011</v>
      </c>
    </row>
    <row r="35" spans="1:13" x14ac:dyDescent="0.25">
      <c r="A35" s="317" t="s">
        <v>3504</v>
      </c>
      <c r="B35" s="436" t="s">
        <v>3488</v>
      </c>
      <c r="C35" s="408">
        <v>0</v>
      </c>
      <c r="D35" s="408">
        <v>0</v>
      </c>
      <c r="E35" s="408">
        <v>0</v>
      </c>
      <c r="F35" s="408">
        <v>0</v>
      </c>
      <c r="G35" s="408">
        <v>0</v>
      </c>
      <c r="H35" s="408">
        <v>0</v>
      </c>
      <c r="I35" s="408">
        <v>0</v>
      </c>
      <c r="J35" s="408">
        <v>0</v>
      </c>
      <c r="K35" s="408">
        <v>0</v>
      </c>
      <c r="L35" s="408">
        <v>0</v>
      </c>
      <c r="M35" s="349">
        <f t="shared" si="4"/>
        <v>0</v>
      </c>
    </row>
    <row r="36" spans="1:13" x14ac:dyDescent="0.25">
      <c r="A36" s="317" t="s">
        <v>3505</v>
      </c>
      <c r="B36" s="319" t="s">
        <v>3490</v>
      </c>
      <c r="C36" s="408">
        <f>SUM(C37:C38)</f>
        <v>342.69318811000011</v>
      </c>
      <c r="D36" s="408">
        <f t="shared" ref="D36:L36" si="6">SUM(D37:D38)</f>
        <v>4.8186201000000004</v>
      </c>
      <c r="E36" s="408">
        <f t="shared" si="6"/>
        <v>49.879341080000003</v>
      </c>
      <c r="F36" s="408">
        <f t="shared" si="6"/>
        <v>95.755669469999958</v>
      </c>
      <c r="G36" s="408">
        <f t="shared" si="6"/>
        <v>8107.5462264500029</v>
      </c>
      <c r="H36" s="408">
        <f t="shared" si="6"/>
        <v>3453.5374126500001</v>
      </c>
      <c r="I36" s="408">
        <f t="shared" si="6"/>
        <v>10633.035557089988</v>
      </c>
      <c r="J36" s="408">
        <f t="shared" si="6"/>
        <v>13468.740417679966</v>
      </c>
      <c r="K36" s="408">
        <f t="shared" si="6"/>
        <v>1781.4521132300001</v>
      </c>
      <c r="L36" s="408">
        <f t="shared" si="6"/>
        <v>539.04432475999999</v>
      </c>
      <c r="M36" s="349">
        <f t="shared" si="4"/>
        <v>38476.502870619952</v>
      </c>
    </row>
    <row r="37" spans="1:13" x14ac:dyDescent="0.25">
      <c r="A37" s="317" t="s">
        <v>3506</v>
      </c>
      <c r="B37" s="319" t="s">
        <v>3492</v>
      </c>
      <c r="C37" s="408">
        <v>342.69318811000011</v>
      </c>
      <c r="D37" s="408">
        <v>4.8186201000000004</v>
      </c>
      <c r="E37" s="408">
        <v>49.879341080000003</v>
      </c>
      <c r="F37" s="408">
        <v>95.755669469999958</v>
      </c>
      <c r="G37" s="408">
        <v>8107.5462264500029</v>
      </c>
      <c r="H37" s="408">
        <v>3453.5374126500001</v>
      </c>
      <c r="I37" s="408">
        <v>10633.035557089988</v>
      </c>
      <c r="J37" s="408">
        <v>13468.740417679966</v>
      </c>
      <c r="K37" s="408">
        <v>1781.4521132300001</v>
      </c>
      <c r="L37" s="408">
        <v>539.04432475999999</v>
      </c>
      <c r="M37" s="349">
        <f t="shared" si="4"/>
        <v>38476.502870619952</v>
      </c>
    </row>
    <row r="38" spans="1:13" x14ac:dyDescent="0.25">
      <c r="A38" s="317" t="s">
        <v>3507</v>
      </c>
      <c r="B38" s="19" t="s">
        <v>3494</v>
      </c>
      <c r="C38" s="408">
        <v>0</v>
      </c>
      <c r="D38" s="408">
        <v>0</v>
      </c>
      <c r="E38" s="408">
        <v>0</v>
      </c>
      <c r="F38" s="408">
        <v>0</v>
      </c>
      <c r="G38" s="408">
        <v>0</v>
      </c>
      <c r="H38" s="408">
        <v>0</v>
      </c>
      <c r="I38" s="408">
        <v>0</v>
      </c>
      <c r="J38" s="408">
        <v>0</v>
      </c>
      <c r="K38" s="408">
        <v>0</v>
      </c>
      <c r="L38" s="408">
        <v>0</v>
      </c>
      <c r="M38" s="349">
        <f t="shared" si="4"/>
        <v>0</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594.51550295000004</v>
      </c>
      <c r="D40" s="394">
        <f t="shared" ref="D40:M40" si="7">D30+D31+D36</f>
        <v>4.8186201000000004</v>
      </c>
      <c r="E40" s="394">
        <f t="shared" si="7"/>
        <v>49.879341080000003</v>
      </c>
      <c r="F40" s="394">
        <f t="shared" si="7"/>
        <v>487.55794540000011</v>
      </c>
      <c r="G40" s="394">
        <f t="shared" si="7"/>
        <v>12020.545201470002</v>
      </c>
      <c r="H40" s="394">
        <f t="shared" si="7"/>
        <v>4244.68725352</v>
      </c>
      <c r="I40" s="394">
        <f t="shared" si="7"/>
        <v>13813.78103518999</v>
      </c>
      <c r="J40" s="394">
        <f t="shared" si="7"/>
        <v>15154.578090909967</v>
      </c>
      <c r="K40" s="394">
        <f t="shared" si="7"/>
        <v>2339.1789560100001</v>
      </c>
      <c r="L40" s="394">
        <f t="shared" si="7"/>
        <v>749.82363364999992</v>
      </c>
      <c r="M40" s="394">
        <f t="shared" si="7"/>
        <v>49459.365580279948</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3478</v>
      </c>
      <c r="C50" s="349">
        <f t="shared" si="8"/>
        <v>0</v>
      </c>
      <c r="D50" s="349">
        <f t="shared" si="8"/>
        <v>0</v>
      </c>
      <c r="E50" s="349">
        <f t="shared" si="8"/>
        <v>0</v>
      </c>
      <c r="F50" s="349">
        <f t="shared" si="8"/>
        <v>1.06497106</v>
      </c>
      <c r="G50" s="349">
        <f t="shared" si="8"/>
        <v>1.36384851</v>
      </c>
      <c r="H50" s="349">
        <f t="shared" si="8"/>
        <v>0</v>
      </c>
      <c r="I50" s="349">
        <f t="shared" si="8"/>
        <v>0.62784123999999997</v>
      </c>
      <c r="J50" s="349">
        <f t="shared" si="8"/>
        <v>0.13625435</v>
      </c>
      <c r="K50" s="349">
        <f t="shared" si="8"/>
        <v>0</v>
      </c>
      <c r="L50" s="349">
        <f t="shared" si="8"/>
        <v>0</v>
      </c>
      <c r="M50" s="349">
        <f t="shared" si="8"/>
        <v>3.1929151600000001</v>
      </c>
    </row>
    <row r="51" spans="2:14" ht="30" x14ac:dyDescent="0.25">
      <c r="B51" s="425" t="s">
        <v>3480</v>
      </c>
      <c r="C51" s="349">
        <f t="shared" si="8"/>
        <v>260.08850765999995</v>
      </c>
      <c r="D51" s="349">
        <f t="shared" si="8"/>
        <v>0</v>
      </c>
      <c r="E51" s="349">
        <f t="shared" si="8"/>
        <v>0</v>
      </c>
      <c r="F51" s="349">
        <f t="shared" si="8"/>
        <v>580.75343813000018</v>
      </c>
      <c r="G51" s="349">
        <f t="shared" si="8"/>
        <v>3976.5157885999984</v>
      </c>
      <c r="H51" s="349">
        <f t="shared" si="8"/>
        <v>1816.1382266599999</v>
      </c>
      <c r="I51" s="349">
        <f t="shared" si="8"/>
        <v>3322.4008992800004</v>
      </c>
      <c r="J51" s="349">
        <f t="shared" si="8"/>
        <v>1735.3489739400006</v>
      </c>
      <c r="K51" s="349">
        <f t="shared" si="8"/>
        <v>637.91256264999993</v>
      </c>
      <c r="L51" s="349">
        <f t="shared" si="8"/>
        <v>210.77930888999998</v>
      </c>
      <c r="M51" s="349">
        <f t="shared" si="8"/>
        <v>12539.937705809998</v>
      </c>
    </row>
    <row r="52" spans="2:14" x14ac:dyDescent="0.25">
      <c r="B52" s="435" t="s">
        <v>3482</v>
      </c>
      <c r="C52" s="349">
        <f t="shared" si="8"/>
        <v>67.508207420000005</v>
      </c>
      <c r="D52" s="349">
        <f t="shared" si="8"/>
        <v>0</v>
      </c>
      <c r="E52" s="349">
        <f t="shared" si="8"/>
        <v>0</v>
      </c>
      <c r="F52" s="349">
        <f t="shared" si="8"/>
        <v>98.107971539999994</v>
      </c>
      <c r="G52" s="349">
        <f t="shared" si="8"/>
        <v>782.33311561999994</v>
      </c>
      <c r="H52" s="349">
        <f t="shared" si="8"/>
        <v>250.1362399300001</v>
      </c>
      <c r="I52" s="349">
        <f t="shared" si="8"/>
        <v>716.9080502500002</v>
      </c>
      <c r="J52" s="349">
        <f t="shared" si="8"/>
        <v>386.89110918000017</v>
      </c>
      <c r="K52" s="349">
        <f t="shared" si="8"/>
        <v>86.37436962000001</v>
      </c>
      <c r="L52" s="349">
        <f t="shared" si="8"/>
        <v>44.439094999999988</v>
      </c>
      <c r="M52" s="349">
        <f t="shared" si="8"/>
        <v>2432.6981585600001</v>
      </c>
    </row>
    <row r="53" spans="2:14" x14ac:dyDescent="0.25">
      <c r="B53" s="435" t="s">
        <v>3484</v>
      </c>
      <c r="C53" s="349">
        <f t="shared" si="8"/>
        <v>124.21984728999999</v>
      </c>
      <c r="D53" s="349">
        <f t="shared" si="8"/>
        <v>0</v>
      </c>
      <c r="E53" s="349">
        <f t="shared" si="8"/>
        <v>0</v>
      </c>
      <c r="F53" s="349">
        <f t="shared" si="8"/>
        <v>295.20285088000003</v>
      </c>
      <c r="G53" s="349">
        <f t="shared" si="8"/>
        <v>1937.3210427299975</v>
      </c>
      <c r="H53" s="349">
        <f t="shared" si="8"/>
        <v>1314.0677464</v>
      </c>
      <c r="I53" s="349">
        <f t="shared" si="8"/>
        <v>1831.6603005899999</v>
      </c>
      <c r="J53" s="349">
        <f t="shared" si="8"/>
        <v>879.44442309000056</v>
      </c>
      <c r="K53" s="349">
        <f t="shared" si="8"/>
        <v>298.16755236</v>
      </c>
      <c r="L53" s="349">
        <f t="shared" si="8"/>
        <v>110.45492080999999</v>
      </c>
      <c r="M53" s="349">
        <f t="shared" si="8"/>
        <v>6790.5386841499967</v>
      </c>
    </row>
    <row r="54" spans="2:14" x14ac:dyDescent="0.25">
      <c r="B54" s="436" t="s">
        <v>3486</v>
      </c>
      <c r="C54" s="349">
        <f t="shared" si="8"/>
        <v>68.360452949999981</v>
      </c>
      <c r="D54" s="349">
        <f t="shared" si="8"/>
        <v>0</v>
      </c>
      <c r="E54" s="349">
        <f t="shared" si="8"/>
        <v>0</v>
      </c>
      <c r="F54" s="349">
        <f t="shared" si="8"/>
        <v>187.44261571000007</v>
      </c>
      <c r="G54" s="349">
        <f t="shared" si="8"/>
        <v>1256.8616302500011</v>
      </c>
      <c r="H54" s="349">
        <f t="shared" si="8"/>
        <v>251.93424032999997</v>
      </c>
      <c r="I54" s="349">
        <f t="shared" si="8"/>
        <v>773.83254844000021</v>
      </c>
      <c r="J54" s="349">
        <f t="shared" si="8"/>
        <v>469.01344166999985</v>
      </c>
      <c r="K54" s="349">
        <f t="shared" si="8"/>
        <v>253.37064066999997</v>
      </c>
      <c r="L54" s="349">
        <f t="shared" si="8"/>
        <v>55.885293080000011</v>
      </c>
      <c r="M54" s="349">
        <f t="shared" si="8"/>
        <v>3316.7008631000012</v>
      </c>
    </row>
    <row r="55" spans="2:14" x14ac:dyDescent="0.25">
      <c r="B55" s="436" t="s">
        <v>3488</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3490</v>
      </c>
      <c r="C56" s="349">
        <f t="shared" si="8"/>
        <v>362.0184008600001</v>
      </c>
      <c r="D56" s="349">
        <f t="shared" si="8"/>
        <v>4.8186201000000004</v>
      </c>
      <c r="E56" s="349">
        <f t="shared" si="8"/>
        <v>71.345655210000004</v>
      </c>
      <c r="F56" s="349">
        <f t="shared" si="8"/>
        <v>2335.285282979999</v>
      </c>
      <c r="G56" s="349">
        <f t="shared" si="8"/>
        <v>8714.902016150003</v>
      </c>
      <c r="H56" s="349">
        <f t="shared" si="8"/>
        <v>5499.16873923</v>
      </c>
      <c r="I56" s="349">
        <f t="shared" si="8"/>
        <v>12667.01172574999</v>
      </c>
      <c r="J56" s="349">
        <f t="shared" si="8"/>
        <v>15396.333393949966</v>
      </c>
      <c r="K56" s="349">
        <f t="shared" si="8"/>
        <v>2321.0727118499999</v>
      </c>
      <c r="L56" s="349">
        <f t="shared" si="8"/>
        <v>585.65300516000002</v>
      </c>
      <c r="M56" s="349">
        <f t="shared" si="8"/>
        <v>47957.609551239955</v>
      </c>
    </row>
    <row r="57" spans="2:14" x14ac:dyDescent="0.25">
      <c r="B57" s="19" t="s">
        <v>3511</v>
      </c>
      <c r="C57" s="349">
        <f t="shared" si="8"/>
        <v>362.0184008600001</v>
      </c>
      <c r="D57" s="349">
        <f t="shared" si="8"/>
        <v>4.8186201000000004</v>
      </c>
      <c r="E57" s="349">
        <f t="shared" si="8"/>
        <v>71.345655210000004</v>
      </c>
      <c r="F57" s="349">
        <f t="shared" si="8"/>
        <v>2335.285282979999</v>
      </c>
      <c r="G57" s="349">
        <f t="shared" si="8"/>
        <v>8714.902016150003</v>
      </c>
      <c r="H57" s="349">
        <f t="shared" si="8"/>
        <v>5499.16873923</v>
      </c>
      <c r="I57" s="349">
        <f t="shared" si="8"/>
        <v>12667.01172574999</v>
      </c>
      <c r="J57" s="349">
        <f t="shared" si="8"/>
        <v>15396.333393949966</v>
      </c>
      <c r="K57" s="349">
        <f t="shared" si="8"/>
        <v>2321.0727118499999</v>
      </c>
      <c r="L57" s="349">
        <f t="shared" si="8"/>
        <v>585.65300516000002</v>
      </c>
      <c r="M57" s="349">
        <f t="shared" si="8"/>
        <v>47957.609551239955</v>
      </c>
    </row>
    <row r="58" spans="2:14" x14ac:dyDescent="0.25">
      <c r="B58" s="19" t="s">
        <v>3494</v>
      </c>
      <c r="C58" s="349">
        <f t="shared" si="8"/>
        <v>0</v>
      </c>
      <c r="D58" s="349">
        <f t="shared" si="8"/>
        <v>0</v>
      </c>
      <c r="E58" s="349">
        <f t="shared" si="8"/>
        <v>0</v>
      </c>
      <c r="F58" s="349">
        <f t="shared" si="8"/>
        <v>0</v>
      </c>
      <c r="G58" s="349">
        <f t="shared" si="8"/>
        <v>0</v>
      </c>
      <c r="H58" s="349">
        <f t="shared" si="8"/>
        <v>0</v>
      </c>
      <c r="I58" s="349">
        <f t="shared" si="8"/>
        <v>0</v>
      </c>
      <c r="J58" s="349">
        <f t="shared" si="8"/>
        <v>0</v>
      </c>
      <c r="K58" s="349">
        <f t="shared" si="8"/>
        <v>0</v>
      </c>
      <c r="L58" s="349">
        <f t="shared" si="8"/>
        <v>0</v>
      </c>
      <c r="M58" s="349">
        <f t="shared" si="8"/>
        <v>0</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622.10690852000005</v>
      </c>
      <c r="D60" s="394">
        <f t="shared" si="9"/>
        <v>4.8186201000000004</v>
      </c>
      <c r="E60" s="394">
        <f t="shared" si="9"/>
        <v>71.345655210000004</v>
      </c>
      <c r="F60" s="394">
        <f t="shared" si="9"/>
        <v>2917.1036921699992</v>
      </c>
      <c r="G60" s="394">
        <f t="shared" si="9"/>
        <v>12692.781653260001</v>
      </c>
      <c r="H60" s="394">
        <f t="shared" si="9"/>
        <v>7315.3069658900004</v>
      </c>
      <c r="I60" s="394">
        <f t="shared" si="9"/>
        <v>15990.040466269991</v>
      </c>
      <c r="J60" s="394">
        <f t="shared" si="9"/>
        <v>17131.818622239967</v>
      </c>
      <c r="K60" s="394">
        <f t="shared" si="9"/>
        <v>2958.9852744999998</v>
      </c>
      <c r="L60" s="394">
        <f t="shared" si="9"/>
        <v>796.43231405000006</v>
      </c>
      <c r="M60" s="394">
        <f t="shared" si="9"/>
        <v>60500.740172209953</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0"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22.182391519999999</v>
      </c>
      <c r="D9" s="408">
        <v>0</v>
      </c>
      <c r="E9" s="408">
        <v>0</v>
      </c>
      <c r="F9" s="408">
        <v>11.292729739999999</v>
      </c>
      <c r="G9" s="408">
        <v>1138.2625614000003</v>
      </c>
      <c r="H9" s="408">
        <v>189.36363893000004</v>
      </c>
      <c r="I9" s="408">
        <v>596.60070743000006</v>
      </c>
      <c r="J9" s="408">
        <v>540.11528605999968</v>
      </c>
      <c r="K9" s="408">
        <v>29.352541429999999</v>
      </c>
      <c r="L9" s="408">
        <v>26.077166460000001</v>
      </c>
      <c r="M9" s="408">
        <f>SUM(C9:L9)</f>
        <v>2553.2470229700002</v>
      </c>
    </row>
    <row r="10" spans="1:13" x14ac:dyDescent="0.25">
      <c r="A10" s="317" t="s">
        <v>3515</v>
      </c>
      <c r="B10" s="19" t="s">
        <v>3516</v>
      </c>
      <c r="C10" s="408">
        <v>19.974515709999999</v>
      </c>
      <c r="D10" s="408">
        <v>0</v>
      </c>
      <c r="E10" s="408">
        <v>0</v>
      </c>
      <c r="F10" s="408">
        <v>4.0771112399999998</v>
      </c>
      <c r="G10" s="408">
        <v>798.51534261999996</v>
      </c>
      <c r="H10" s="408">
        <v>158.31736248999999</v>
      </c>
      <c r="I10" s="408">
        <v>371.31157184</v>
      </c>
      <c r="J10" s="408">
        <v>644.61228932999995</v>
      </c>
      <c r="K10" s="408">
        <v>15.696285540000002</v>
      </c>
      <c r="L10" s="408">
        <v>0</v>
      </c>
      <c r="M10" s="408">
        <f>SUM(C10:L10)</f>
        <v>2012.5044787699997</v>
      </c>
    </row>
    <row r="11" spans="1:13" x14ac:dyDescent="0.25">
      <c r="A11" s="317" t="s">
        <v>3517</v>
      </c>
      <c r="B11" s="19" t="s">
        <v>3518</v>
      </c>
      <c r="C11" s="408">
        <v>11.19929904</v>
      </c>
      <c r="D11" s="408">
        <v>0</v>
      </c>
      <c r="E11" s="408">
        <v>0</v>
      </c>
      <c r="F11" s="408">
        <v>8.4997074599999998</v>
      </c>
      <c r="G11" s="408">
        <v>829.28642783999953</v>
      </c>
      <c r="H11" s="408">
        <v>518.2922295100002</v>
      </c>
      <c r="I11" s="408">
        <v>2027.6892948600009</v>
      </c>
      <c r="J11" s="408">
        <v>752.3872310199996</v>
      </c>
      <c r="K11" s="408">
        <v>31.996645109999999</v>
      </c>
      <c r="L11" s="408">
        <v>41.788046649999998</v>
      </c>
      <c r="M11" s="408">
        <f>SUM(C11:L11)</f>
        <v>4221.1388814900001</v>
      </c>
    </row>
    <row r="12" spans="1:13" x14ac:dyDescent="0.25">
      <c r="A12" s="317" t="s">
        <v>3519</v>
      </c>
      <c r="B12" s="19" t="s">
        <v>3520</v>
      </c>
      <c r="C12" s="408">
        <v>33.031711170000001</v>
      </c>
      <c r="D12" s="408">
        <v>0</v>
      </c>
      <c r="E12" s="408">
        <v>0</v>
      </c>
      <c r="F12" s="408">
        <v>24.167042979999998</v>
      </c>
      <c r="G12" s="408">
        <v>1987.0373463899975</v>
      </c>
      <c r="H12" s="408">
        <v>574.59361529</v>
      </c>
      <c r="I12" s="408">
        <v>1619.2882264400005</v>
      </c>
      <c r="J12" s="408">
        <v>1035.5336323999998</v>
      </c>
      <c r="K12" s="408">
        <v>20.46945745</v>
      </c>
      <c r="L12" s="408">
        <v>110.88787602999997</v>
      </c>
      <c r="M12" s="408">
        <f>SUM(C12:L12)</f>
        <v>5405.0089081499982</v>
      </c>
    </row>
    <row r="13" spans="1:13" x14ac:dyDescent="0.25">
      <c r="A13" s="317" t="s">
        <v>3521</v>
      </c>
      <c r="B13" s="19" t="s">
        <v>3522</v>
      </c>
      <c r="C13" s="408">
        <v>535.7189910799998</v>
      </c>
      <c r="D13" s="408">
        <v>4.8186201000000004</v>
      </c>
      <c r="E13" s="408">
        <v>71.34565520999999</v>
      </c>
      <c r="F13" s="408">
        <v>2869.0671007499986</v>
      </c>
      <c r="G13" s="408">
        <v>7939.6799750100017</v>
      </c>
      <c r="H13" s="408">
        <v>5874.7401196699966</v>
      </c>
      <c r="I13" s="408">
        <v>11375.150665700006</v>
      </c>
      <c r="J13" s="408">
        <v>14159.170183429913</v>
      </c>
      <c r="K13" s="408">
        <v>2861.4703449700019</v>
      </c>
      <c r="L13" s="408">
        <v>617.67922490999968</v>
      </c>
      <c r="M13" s="408">
        <f>SUM(C13:L13)</f>
        <v>46308.840880829914</v>
      </c>
    </row>
    <row r="14" spans="1:13" x14ac:dyDescent="0.25">
      <c r="B14" s="428" t="s">
        <v>138</v>
      </c>
      <c r="C14" s="394">
        <f t="shared" ref="C14:M14" si="0">SUM(C9:C13)</f>
        <v>622.10690851999982</v>
      </c>
      <c r="D14" s="394">
        <f t="shared" si="0"/>
        <v>4.8186201000000004</v>
      </c>
      <c r="E14" s="394">
        <f t="shared" si="0"/>
        <v>71.34565520999999</v>
      </c>
      <c r="F14" s="394">
        <f t="shared" si="0"/>
        <v>2917.1036921699988</v>
      </c>
      <c r="G14" s="394">
        <f t="shared" si="0"/>
        <v>12692.781653259999</v>
      </c>
      <c r="H14" s="394">
        <f t="shared" si="0"/>
        <v>7315.3069658899967</v>
      </c>
      <c r="I14" s="394">
        <f t="shared" si="0"/>
        <v>15990.040466270008</v>
      </c>
      <c r="J14" s="394">
        <f t="shared" si="0"/>
        <v>17131.818622239913</v>
      </c>
      <c r="K14" s="394">
        <f t="shared" si="0"/>
        <v>2958.9852745000017</v>
      </c>
      <c r="L14" s="394">
        <f t="shared" si="0"/>
        <v>796.4323140499996</v>
      </c>
      <c r="M14" s="394">
        <f t="shared" si="0"/>
        <v>60500.740172209917</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0.17644426999999999</v>
      </c>
      <c r="D23" s="408">
        <v>0</v>
      </c>
      <c r="E23" s="408">
        <v>0</v>
      </c>
      <c r="F23" s="408">
        <v>0.44795697000000001</v>
      </c>
      <c r="G23" s="408">
        <v>0.82384094000000008</v>
      </c>
      <c r="H23" s="408">
        <v>2.5193774699999993</v>
      </c>
      <c r="I23" s="408">
        <v>10.627646270000003</v>
      </c>
      <c r="J23" s="408">
        <v>0.59700656000000007</v>
      </c>
      <c r="K23" s="408">
        <v>0.11554423000000001</v>
      </c>
      <c r="L23" s="408">
        <v>3.5938397100000001</v>
      </c>
      <c r="M23" s="408">
        <f t="shared" ref="M23:M28" si="1">SUM(C23:L23)</f>
        <v>18.901656420000002</v>
      </c>
    </row>
    <row r="24" spans="1:13" x14ac:dyDescent="0.25">
      <c r="A24" s="317" t="s">
        <v>3526</v>
      </c>
      <c r="B24" s="19" t="s">
        <v>3527</v>
      </c>
      <c r="C24" s="408">
        <v>0.68396882999999997</v>
      </c>
      <c r="D24" s="408">
        <v>4.3532059999999997E-2</v>
      </c>
      <c r="E24" s="408">
        <v>0</v>
      </c>
      <c r="F24" s="408">
        <v>4.3569116799999996</v>
      </c>
      <c r="G24" s="408">
        <v>18.703609320000005</v>
      </c>
      <c r="H24" s="408">
        <v>72.458773770000008</v>
      </c>
      <c r="I24" s="408">
        <v>113.03914282999992</v>
      </c>
      <c r="J24" s="408">
        <v>22.296928869999999</v>
      </c>
      <c r="K24" s="408">
        <v>18.92978634</v>
      </c>
      <c r="L24" s="408">
        <v>3.8152321400000009</v>
      </c>
      <c r="M24" s="408">
        <f t="shared" si="1"/>
        <v>254.32788583999991</v>
      </c>
    </row>
    <row r="25" spans="1:13" x14ac:dyDescent="0.25">
      <c r="A25" s="317" t="s">
        <v>3528</v>
      </c>
      <c r="B25" s="19" t="s">
        <v>3529</v>
      </c>
      <c r="C25" s="408">
        <v>5.4293364799999999</v>
      </c>
      <c r="D25" s="408">
        <v>0</v>
      </c>
      <c r="E25" s="408">
        <v>14.965741179999998</v>
      </c>
      <c r="F25" s="408">
        <v>5.2500477500000002</v>
      </c>
      <c r="G25" s="408">
        <v>53.930769290000008</v>
      </c>
      <c r="H25" s="408">
        <v>279.64456515999996</v>
      </c>
      <c r="I25" s="408">
        <v>107.45993539000003</v>
      </c>
      <c r="J25" s="408">
        <v>21.647867430000002</v>
      </c>
      <c r="K25" s="408">
        <v>19.656069219999999</v>
      </c>
      <c r="L25" s="408">
        <v>2.03468033</v>
      </c>
      <c r="M25" s="408">
        <f t="shared" si="1"/>
        <v>510.01901222999999</v>
      </c>
    </row>
    <row r="26" spans="1:13" x14ac:dyDescent="0.25">
      <c r="A26" s="317" t="s">
        <v>3530</v>
      </c>
      <c r="B26" s="19" t="s">
        <v>3531</v>
      </c>
      <c r="C26" s="408">
        <v>33.945905670000002</v>
      </c>
      <c r="D26" s="408">
        <v>0</v>
      </c>
      <c r="E26" s="408">
        <v>7.3369001899999997</v>
      </c>
      <c r="F26" s="408">
        <v>102.54830043000001</v>
      </c>
      <c r="G26" s="408">
        <v>481.19059616999982</v>
      </c>
      <c r="H26" s="408">
        <v>984.25650617999963</v>
      </c>
      <c r="I26" s="408">
        <v>1747.4331922800002</v>
      </c>
      <c r="J26" s="408">
        <v>548.14933231999987</v>
      </c>
      <c r="K26" s="408">
        <v>258.17115126999994</v>
      </c>
      <c r="L26" s="408">
        <v>218.43690566000004</v>
      </c>
      <c r="M26" s="408">
        <f t="shared" si="1"/>
        <v>4381.468790169999</v>
      </c>
    </row>
    <row r="27" spans="1:13" x14ac:dyDescent="0.25">
      <c r="A27" s="317" t="s">
        <v>3532</v>
      </c>
      <c r="B27" s="19" t="s">
        <v>3533</v>
      </c>
      <c r="C27" s="408">
        <v>264.71174696000003</v>
      </c>
      <c r="D27" s="408">
        <v>4.77508804</v>
      </c>
      <c r="E27" s="408">
        <v>36.166636910000001</v>
      </c>
      <c r="F27" s="408">
        <v>2187.711851040001</v>
      </c>
      <c r="G27" s="408">
        <v>3370.0834451799965</v>
      </c>
      <c r="H27" s="408">
        <v>5928.485355189996</v>
      </c>
      <c r="I27" s="408">
        <v>10046.890541559984</v>
      </c>
      <c r="J27" s="408">
        <v>8337.1132524300028</v>
      </c>
      <c r="K27" s="408">
        <v>906.05137824000019</v>
      </c>
      <c r="L27" s="408">
        <v>504.34723244999998</v>
      </c>
      <c r="M27" s="408">
        <f t="shared" si="1"/>
        <v>31586.336527999982</v>
      </c>
    </row>
    <row r="28" spans="1:13" x14ac:dyDescent="0.25">
      <c r="A28" s="317" t="s">
        <v>3534</v>
      </c>
      <c r="B28" s="19" t="s">
        <v>3535</v>
      </c>
      <c r="C28" s="408">
        <v>317.15950630999998</v>
      </c>
      <c r="D28" s="408">
        <v>0</v>
      </c>
      <c r="E28" s="408">
        <v>12.876376930000001</v>
      </c>
      <c r="F28" s="408">
        <v>616.78862429999981</v>
      </c>
      <c r="G28" s="408">
        <v>8768.0493923600097</v>
      </c>
      <c r="H28" s="408">
        <v>47.942388120000004</v>
      </c>
      <c r="I28" s="408">
        <v>3964.5900079400012</v>
      </c>
      <c r="J28" s="408">
        <v>8202.0142346300236</v>
      </c>
      <c r="K28" s="408">
        <v>1756.0613451999984</v>
      </c>
      <c r="L28" s="408">
        <v>64.204423759999997</v>
      </c>
      <c r="M28" s="408">
        <f t="shared" si="1"/>
        <v>23749.686299550031</v>
      </c>
    </row>
    <row r="29" spans="1:13" x14ac:dyDescent="0.25">
      <c r="B29" s="428" t="s">
        <v>138</v>
      </c>
      <c r="C29" s="394">
        <f t="shared" ref="C29:M29" si="2">SUM(C23:C28)</f>
        <v>622.10690851999993</v>
      </c>
      <c r="D29" s="394">
        <f>SUM(D23:D28)</f>
        <v>4.8186201000000004</v>
      </c>
      <c r="E29" s="394">
        <f t="shared" si="2"/>
        <v>71.345655210000004</v>
      </c>
      <c r="F29" s="394">
        <f t="shared" si="2"/>
        <v>2917.1036921700006</v>
      </c>
      <c r="G29" s="394">
        <f t="shared" si="2"/>
        <v>12692.781653260006</v>
      </c>
      <c r="H29" s="394">
        <f t="shared" si="2"/>
        <v>7315.3069658899958</v>
      </c>
      <c r="I29" s="394">
        <f t="shared" si="2"/>
        <v>15990.040466269986</v>
      </c>
      <c r="J29" s="394">
        <f t="shared" si="2"/>
        <v>17131.818622240025</v>
      </c>
      <c r="K29" s="394">
        <f t="shared" si="2"/>
        <v>2958.9852744999985</v>
      </c>
      <c r="L29" s="394">
        <f t="shared" si="2"/>
        <v>796.43231405000006</v>
      </c>
      <c r="M29" s="394">
        <f t="shared" si="2"/>
        <v>60500.740172210004</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0</v>
      </c>
      <c r="D38" s="437">
        <v>0</v>
      </c>
      <c r="E38" s="437">
        <v>0</v>
      </c>
      <c r="F38" s="437">
        <v>0</v>
      </c>
      <c r="G38" s="437">
        <v>2.252408896651392E-3</v>
      </c>
      <c r="H38" s="437">
        <v>0</v>
      </c>
      <c r="I38" s="437">
        <v>4.3233884564822256E-4</v>
      </c>
      <c r="J38" s="437">
        <v>1.104409513433499E-3</v>
      </c>
      <c r="K38" s="437">
        <v>1.9354472707015107E-2</v>
      </c>
      <c r="L38" s="437">
        <v>0</v>
      </c>
      <c r="M38" s="438">
        <v>1.759600515986627E-3</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0</v>
      </c>
      <c r="D48" s="437">
        <v>0</v>
      </c>
      <c r="E48" s="437">
        <v>0</v>
      </c>
      <c r="F48" s="437">
        <v>0</v>
      </c>
      <c r="G48" s="437">
        <v>1.9909634224146116E-3</v>
      </c>
      <c r="H48" s="437">
        <v>0</v>
      </c>
      <c r="I48" s="437">
        <v>4.0096535369094278E-4</v>
      </c>
      <c r="J48" s="437">
        <v>9.8867307605734404E-4</v>
      </c>
      <c r="K48" s="437">
        <v>1.6823676994721811E-2</v>
      </c>
      <c r="L48" s="437">
        <v>0</v>
      </c>
      <c r="M48" s="440">
        <v>1.6160388733346017E-3</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1.358558861241478E-3</v>
      </c>
      <c r="D58" s="441">
        <v>0</v>
      </c>
      <c r="E58" s="441">
        <v>0</v>
      </c>
      <c r="F58" s="441">
        <v>0</v>
      </c>
      <c r="G58" s="441">
        <v>1.8796737143092971E-3</v>
      </c>
      <c r="H58" s="441">
        <v>3.7299677196440088E-5</v>
      </c>
      <c r="I58" s="441">
        <v>3.8023407568513911E-4</v>
      </c>
      <c r="J58" s="441">
        <v>1.1771152467672649E-3</v>
      </c>
      <c r="K58" s="441">
        <v>1.6111502476909328E-2</v>
      </c>
      <c r="L58" s="441">
        <v>0</v>
      </c>
      <c r="M58" s="441">
        <v>1.5545847259421004E-3</v>
      </c>
    </row>
    <row r="59" spans="1:13" x14ac:dyDescent="0.25">
      <c r="A59" s="317" t="s">
        <v>3543</v>
      </c>
      <c r="B59" s="319" t="s">
        <v>3544</v>
      </c>
      <c r="C59" s="441">
        <v>0</v>
      </c>
      <c r="D59" s="441">
        <v>0</v>
      </c>
      <c r="E59" s="441">
        <v>0</v>
      </c>
      <c r="F59" s="441">
        <v>0</v>
      </c>
      <c r="G59" s="441">
        <v>1.1642363942521426E-3</v>
      </c>
      <c r="H59" s="441">
        <v>0</v>
      </c>
      <c r="I59" s="441">
        <v>6.7972061004471578E-4</v>
      </c>
      <c r="J59" s="441">
        <v>4.9107908117045572E-4</v>
      </c>
      <c r="K59" s="441">
        <v>1.3946239981440848E-2</v>
      </c>
      <c r="L59" s="441">
        <v>0</v>
      </c>
      <c r="M59" s="441">
        <v>1.4357131528738504E-3</v>
      </c>
    </row>
    <row r="60" spans="1:13" x14ac:dyDescent="0.25">
      <c r="A60" s="317" t="s">
        <v>3545</v>
      </c>
      <c r="B60" s="319" t="s">
        <v>3546</v>
      </c>
      <c r="C60" s="441">
        <v>0</v>
      </c>
      <c r="D60" s="441">
        <v>0</v>
      </c>
      <c r="E60" s="441">
        <v>0</v>
      </c>
      <c r="F60" s="441">
        <v>0</v>
      </c>
      <c r="G60" s="441">
        <v>2.2468973065101422E-3</v>
      </c>
      <c r="H60" s="441">
        <v>0</v>
      </c>
      <c r="I60" s="441">
        <v>6.5278593152707305E-4</v>
      </c>
      <c r="J60" s="441">
        <v>0</v>
      </c>
      <c r="K60" s="441">
        <v>2.2924038994924331E-2</v>
      </c>
      <c r="L60" s="441">
        <v>0</v>
      </c>
      <c r="M60" s="441">
        <v>2.3570509959922998E-3</v>
      </c>
    </row>
    <row r="61" spans="1:13" x14ac:dyDescent="0.25">
      <c r="A61" s="317" t="s">
        <v>3547</v>
      </c>
      <c r="B61" s="319" t="s">
        <v>3548</v>
      </c>
      <c r="C61" s="441">
        <v>0</v>
      </c>
      <c r="D61" s="441">
        <v>0</v>
      </c>
      <c r="E61" s="441">
        <v>0</v>
      </c>
      <c r="F61" s="441">
        <v>0</v>
      </c>
      <c r="G61" s="441">
        <v>1.2886661746182443E-2</v>
      </c>
      <c r="H61" s="441">
        <v>0</v>
      </c>
      <c r="I61" s="441">
        <v>3.530218507981687E-3</v>
      </c>
      <c r="J61" s="441">
        <v>0</v>
      </c>
      <c r="K61" s="441">
        <v>0.27336911837971112</v>
      </c>
      <c r="L61" s="441">
        <v>0</v>
      </c>
      <c r="M61" s="441">
        <v>9.6978822555398806E-3</v>
      </c>
    </row>
    <row r="62" spans="1:13" x14ac:dyDescent="0.25">
      <c r="A62" s="317" t="s">
        <v>3549</v>
      </c>
      <c r="B62" s="319" t="s">
        <v>3550</v>
      </c>
      <c r="C62" s="441">
        <v>0</v>
      </c>
      <c r="D62" s="441">
        <v>0</v>
      </c>
      <c r="E62" s="441">
        <v>0</v>
      </c>
      <c r="F62" s="441">
        <v>0</v>
      </c>
      <c r="G62" s="441">
        <v>7.445824684919386E-2</v>
      </c>
      <c r="H62" s="441">
        <v>0</v>
      </c>
      <c r="I62" s="441">
        <v>3.378258953766112E-3</v>
      </c>
      <c r="J62" s="441">
        <v>0</v>
      </c>
      <c r="K62" s="441">
        <v>4.1066813811986909E-2</v>
      </c>
      <c r="L62" s="441">
        <v>0</v>
      </c>
      <c r="M62" s="441">
        <v>1.4312474192525621E-2</v>
      </c>
    </row>
    <row r="63" spans="1:13" x14ac:dyDescent="0.25">
      <c r="A63" s="317" t="s">
        <v>3551</v>
      </c>
      <c r="B63" s="327" t="s">
        <v>3552</v>
      </c>
      <c r="C63" s="442">
        <v>0</v>
      </c>
      <c r="D63" s="442">
        <v>0</v>
      </c>
      <c r="E63" s="442">
        <v>0</v>
      </c>
      <c r="F63" s="442">
        <v>0</v>
      </c>
      <c r="G63" s="442">
        <v>0.22525047336825726</v>
      </c>
      <c r="H63" s="442">
        <v>0</v>
      </c>
      <c r="I63" s="442">
        <v>3.7841465626434483E-3</v>
      </c>
      <c r="J63" s="442">
        <v>0</v>
      </c>
      <c r="K63" s="442">
        <v>0</v>
      </c>
      <c r="L63" s="442">
        <v>0</v>
      </c>
      <c r="M63" s="442">
        <v>2.3275204102897629E-2</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0</v>
      </c>
      <c r="D72" s="443">
        <v>0</v>
      </c>
      <c r="E72" s="443">
        <v>0</v>
      </c>
      <c r="F72" s="443">
        <v>0</v>
      </c>
      <c r="G72" s="443">
        <v>4.2215807400000003</v>
      </c>
      <c r="H72" s="443">
        <v>0</v>
      </c>
      <c r="I72" s="443">
        <v>-8.6546230000000002E-2</v>
      </c>
      <c r="J72" s="443">
        <v>-0.11541939</v>
      </c>
      <c r="K72" s="443">
        <v>0</v>
      </c>
      <c r="L72" s="443">
        <v>0</v>
      </c>
      <c r="M72" s="444">
        <v>4.019615120000001</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0</v>
      </c>
      <c r="D81" s="442">
        <v>0</v>
      </c>
      <c r="E81" s="442">
        <v>0</v>
      </c>
      <c r="F81" s="442">
        <v>0</v>
      </c>
      <c r="G81" s="442">
        <v>3.3238076708864224E-4</v>
      </c>
      <c r="H81" s="442">
        <v>0</v>
      </c>
      <c r="I81" s="442">
        <v>-4.8804295294816803E-6</v>
      </c>
      <c r="J81" s="442">
        <v>-6.5168848911603329E-6</v>
      </c>
      <c r="K81" s="442">
        <v>0</v>
      </c>
      <c r="L81" s="442">
        <v>0</v>
      </c>
      <c r="M81" s="445">
        <v>6.6393002781940761E-5</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15.552591682017358</v>
      </c>
      <c r="H75" s="49"/>
    </row>
    <row r="76" spans="1:14" x14ac:dyDescent="0.25">
      <c r="A76" s="51" t="s">
        <v>1457</v>
      </c>
      <c r="B76" s="51" t="s">
        <v>3013</v>
      </c>
      <c r="C76" s="224">
        <v>18.629131328925236</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3.5946190836679258E-4</v>
      </c>
      <c r="D82" s="235">
        <v>5.2306964878012893E-4</v>
      </c>
      <c r="E82" s="235" t="s">
        <v>1199</v>
      </c>
      <c r="F82" s="235" t="s">
        <v>1199</v>
      </c>
      <c r="G82" s="235">
        <v>4.7612632933095427E-4</v>
      </c>
      <c r="H82" s="49"/>
    </row>
    <row r="83" spans="1:8" x14ac:dyDescent="0.25">
      <c r="A83" s="51" t="s">
        <v>1464</v>
      </c>
      <c r="B83" s="51" t="s">
        <v>1478</v>
      </c>
      <c r="C83" s="235">
        <v>3.5450810025686711E-4</v>
      </c>
      <c r="D83" s="235">
        <v>9.7460769418406543E-4</v>
      </c>
      <c r="E83" s="235" t="s">
        <v>1199</v>
      </c>
      <c r="F83" s="235" t="s">
        <v>1199</v>
      </c>
      <c r="G83" s="235">
        <v>7.9668497943666695E-4</v>
      </c>
      <c r="H83" s="49"/>
    </row>
    <row r="84" spans="1:8" x14ac:dyDescent="0.25">
      <c r="A84" s="51" t="s">
        <v>1465</v>
      </c>
      <c r="B84" s="51" t="s">
        <v>1476</v>
      </c>
      <c r="C84" s="235">
        <v>1.5497083217081385E-3</v>
      </c>
      <c r="D84" s="235">
        <v>3.1253013176670946E-4</v>
      </c>
      <c r="E84" s="235" t="s">
        <v>1199</v>
      </c>
      <c r="F84" s="235" t="s">
        <v>1199</v>
      </c>
      <c r="G84" s="235">
        <v>6.675087583234272E-4</v>
      </c>
      <c r="H84" s="49"/>
    </row>
    <row r="85" spans="1:8" x14ac:dyDescent="0.25">
      <c r="A85" s="51" t="s">
        <v>1466</v>
      </c>
      <c r="B85" s="51" t="s">
        <v>1477</v>
      </c>
      <c r="C85" s="235">
        <v>0</v>
      </c>
      <c r="D85" s="235">
        <v>1.0318619227008539E-3</v>
      </c>
      <c r="E85" s="235" t="s">
        <v>1199</v>
      </c>
      <c r="F85" s="235" t="s">
        <v>1199</v>
      </c>
      <c r="G85" s="235">
        <v>7.3579387761685516E-4</v>
      </c>
      <c r="H85" s="49"/>
    </row>
    <row r="86" spans="1:8" x14ac:dyDescent="0.25">
      <c r="A86" s="51" t="s">
        <v>1480</v>
      </c>
      <c r="B86" s="51" t="s">
        <v>1479</v>
      </c>
      <c r="C86" s="235">
        <v>2.9465378014401653E-4</v>
      </c>
      <c r="D86" s="235">
        <v>3.6015211635768909E-4</v>
      </c>
      <c r="E86" s="235" t="s">
        <v>1199</v>
      </c>
      <c r="F86" s="235" t="s">
        <v>1199</v>
      </c>
      <c r="G86" s="235">
        <v>3.4135893877024789E-4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11879.691817229985</v>
      </c>
      <c r="D15" s="178">
        <v>2039</v>
      </c>
      <c r="F15" s="139">
        <f>IF(OR('B1. HTT Mortgage Assets'!$C$15=0,C15="[For completion]"),"",C15/'B1. HTT Mortgage Assets'!$C$15)</f>
        <v>0.1963561401631703</v>
      </c>
      <c r="G15" s="139">
        <f>IF(OR('B1. HTT Mortgage Assets'!$F$28=0,D15="[For completion]"),"",D15/'B1. HTT Mortgage Assets'!$F$28)</f>
        <v>0.14072744840913798</v>
      </c>
    </row>
    <row r="16" spans="1:7" x14ac:dyDescent="0.25">
      <c r="A16" s="51" t="s">
        <v>1625</v>
      </c>
      <c r="B16" s="68" t="s">
        <v>2165</v>
      </c>
      <c r="C16" s="177">
        <v>48.710024020000006</v>
      </c>
      <c r="D16" s="178">
        <v>10</v>
      </c>
      <c r="F16" s="139">
        <f>IF(OR('B1. HTT Mortgage Assets'!$C$15=0,C16="[For completion]"),"",C16/'B1. HTT Mortgage Assets'!$C$15)</f>
        <v>8.0511451399357026E-4</v>
      </c>
      <c r="G16" s="139">
        <f>IF(OR('B1. HTT Mortgage Assets'!$F$28=0,D16="[For completion]"),"",D16/'B1. HTT Mortgage Assets'!$F$28)</f>
        <v>6.9017875629788115E-4</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11928.401841249984</v>
      </c>
      <c r="D18" s="76">
        <f>SUM(D15:D17)</f>
        <v>2049</v>
      </c>
      <c r="F18" s="139">
        <f>SUM(F15:F17)</f>
        <v>0.19716125467716386</v>
      </c>
      <c r="G18" s="139">
        <f>SUM(G15:G17)</f>
        <v>0.14141762716543585</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5814.5842843200044</v>
      </c>
      <c r="D26" s="132"/>
      <c r="E26" s="51"/>
      <c r="F26" s="139">
        <f>IF($C$29=0,"",IF(C26="[For completion]","",C26/$C$29))</f>
        <v>0.48745710965339856</v>
      </c>
    </row>
    <row r="27" spans="1:7" x14ac:dyDescent="0.25">
      <c r="A27" s="51" t="s">
        <v>1632</v>
      </c>
      <c r="B27" s="51" t="s">
        <v>451</v>
      </c>
      <c r="C27" s="167">
        <v>6113.817556930001</v>
      </c>
      <c r="D27" s="132"/>
      <c r="E27" s="51"/>
      <c r="F27" s="139">
        <f>IF($C$29=0,"",IF(C27="[For completion]","",C27/$C$29))</f>
        <v>0.5125428903466015</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11928.401841250005</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1103</v>
      </c>
      <c r="D49" s="183">
        <v>946</v>
      </c>
      <c r="E49" s="51"/>
      <c r="F49" s="185">
        <f>C49+D49</f>
        <v>2049</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9.0521686115958386E-2</v>
      </c>
      <c r="D57" s="184">
        <v>0.19405811910680534</v>
      </c>
      <c r="E57" s="147"/>
      <c r="F57" s="184">
        <v>0.10305722401796434</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0.27053634014421463</v>
      </c>
      <c r="D120" s="184">
        <v>0.29274438490093324</v>
      </c>
      <c r="E120" s="127"/>
      <c r="F120" s="184">
        <v>0.28191891559276994</v>
      </c>
      <c r="G120" s="68"/>
    </row>
    <row r="121" spans="1:7" x14ac:dyDescent="0.25">
      <c r="A121" s="51" t="s">
        <v>1712</v>
      </c>
      <c r="B121" s="179" t="s">
        <v>3101</v>
      </c>
      <c r="C121" s="184">
        <v>9.7682311440846853E-2</v>
      </c>
      <c r="D121" s="184">
        <v>8.4368354018894073E-2</v>
      </c>
      <c r="E121" s="127"/>
      <c r="F121" s="184">
        <v>9.0858337221847593E-2</v>
      </c>
      <c r="G121" s="68"/>
    </row>
    <row r="122" spans="1:7" x14ac:dyDescent="0.25">
      <c r="A122" s="51" t="s">
        <v>1713</v>
      </c>
      <c r="B122" s="179" t="s">
        <v>3102</v>
      </c>
      <c r="C122" s="184">
        <v>0.10490953259633401</v>
      </c>
      <c r="D122" s="184">
        <v>0.12909753795406501</v>
      </c>
      <c r="E122" s="127"/>
      <c r="F122" s="184">
        <v>0.11730692277410454</v>
      </c>
      <c r="G122" s="68"/>
    </row>
    <row r="123" spans="1:7" x14ac:dyDescent="0.25">
      <c r="A123" s="51" t="s">
        <v>1714</v>
      </c>
      <c r="B123" s="179" t="s">
        <v>3103</v>
      </c>
      <c r="C123" s="184">
        <v>0.3108000409441728</v>
      </c>
      <c r="D123" s="184">
        <v>0.28211928511097217</v>
      </c>
      <c r="E123" s="127"/>
      <c r="F123" s="184">
        <v>0.29609992345209901</v>
      </c>
      <c r="G123" s="68"/>
    </row>
    <row r="124" spans="1:7" x14ac:dyDescent="0.25">
      <c r="A124" s="51" t="s">
        <v>1715</v>
      </c>
      <c r="B124" s="179" t="s">
        <v>3104</v>
      </c>
      <c r="C124" s="184">
        <v>0.21607177487443172</v>
      </c>
      <c r="D124" s="184">
        <v>0.21167043801513544</v>
      </c>
      <c r="E124" s="127"/>
      <c r="F124" s="184">
        <v>0.21381590095917896</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v>
      </c>
      <c r="D171" s="184">
        <v>0</v>
      </c>
      <c r="E171" s="128"/>
      <c r="F171" s="184">
        <v>0</v>
      </c>
      <c r="G171" s="68"/>
    </row>
    <row r="172" spans="1:7" x14ac:dyDescent="0.25">
      <c r="A172" s="51" t="s">
        <v>1762</v>
      </c>
      <c r="B172" s="51" t="s">
        <v>607</v>
      </c>
      <c r="C172" s="184">
        <f>C174+C175+C176+C177</f>
        <v>0.99999999999999989</v>
      </c>
      <c r="D172" s="184">
        <f>D174+D175+D176+D177</f>
        <v>1</v>
      </c>
      <c r="E172" s="128"/>
      <c r="F172" s="184">
        <f>F174+F175+F176+F177</f>
        <v>1</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0.27861351478190055</v>
      </c>
      <c r="D175" s="184">
        <v>0.24194201955754163</v>
      </c>
      <c r="E175" s="128"/>
      <c r="F175" s="184">
        <v>0.25981780062627607</v>
      </c>
      <c r="G175" s="68"/>
    </row>
    <row r="176" spans="1:7" x14ac:dyDescent="0.25">
      <c r="A176" s="51" t="s">
        <v>1766</v>
      </c>
      <c r="B176" s="164" t="s">
        <v>3107</v>
      </c>
      <c r="C176" s="184">
        <v>0</v>
      </c>
      <c r="D176" s="184">
        <v>0</v>
      </c>
      <c r="E176" s="128"/>
      <c r="F176" s="184">
        <v>0</v>
      </c>
      <c r="G176" s="68"/>
    </row>
    <row r="177" spans="1:7" x14ac:dyDescent="0.25">
      <c r="A177" s="51" t="s">
        <v>1767</v>
      </c>
      <c r="B177" s="164" t="s">
        <v>3108</v>
      </c>
      <c r="C177" s="184">
        <v>0.72138648521809934</v>
      </c>
      <c r="D177" s="184">
        <v>0.75805798044245842</v>
      </c>
      <c r="E177" s="128"/>
      <c r="F177" s="184">
        <v>0.74018219937372387</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0.13856746078868218</v>
      </c>
      <c r="D181" s="184">
        <v>1.8673518456662565E-2</v>
      </c>
      <c r="E181" s="128"/>
      <c r="F181" s="184">
        <v>7.7116673050780099E-2</v>
      </c>
      <c r="G181" s="68"/>
    </row>
    <row r="182" spans="1:7" x14ac:dyDescent="0.25">
      <c r="A182" s="51" t="s">
        <v>1771</v>
      </c>
      <c r="B182" s="51" t="s">
        <v>619</v>
      </c>
      <c r="C182" s="184">
        <v>0.8614325392113179</v>
      </c>
      <c r="D182" s="184">
        <v>0.98132648154333746</v>
      </c>
      <c r="E182" s="128"/>
      <c r="F182" s="184">
        <v>0.92288332694921993</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8.1953264597957126E-2</v>
      </c>
      <c r="D191" s="184">
        <v>3.8497232403216584E-2</v>
      </c>
      <c r="E191" s="128"/>
      <c r="F191" s="184">
        <v>5.9680184253869825E-2</v>
      </c>
      <c r="G191" s="68"/>
    </row>
    <row r="192" spans="1:7" x14ac:dyDescent="0.25">
      <c r="A192" s="51" t="s">
        <v>1780</v>
      </c>
      <c r="B192" s="47" t="s">
        <v>3015</v>
      </c>
      <c r="C192" s="184">
        <v>8.1665066218148813E-2</v>
      </c>
      <c r="D192" s="184">
        <v>4.4000379344829692E-2</v>
      </c>
      <c r="E192" s="128"/>
      <c r="F192" s="184">
        <v>6.2360298744098125E-2</v>
      </c>
      <c r="G192" s="68"/>
    </row>
    <row r="193" spans="1:7" x14ac:dyDescent="0.25">
      <c r="A193" s="51" t="s">
        <v>1781</v>
      </c>
      <c r="B193" s="47" t="s">
        <v>3016</v>
      </c>
      <c r="C193" s="184">
        <v>8.9358307623322031E-2</v>
      </c>
      <c r="D193" s="184">
        <v>0.17991685252419351</v>
      </c>
      <c r="E193" s="127"/>
      <c r="F193" s="184">
        <v>0.13577344597239721</v>
      </c>
      <c r="G193" s="68"/>
    </row>
    <row r="194" spans="1:7" x14ac:dyDescent="0.25">
      <c r="A194" s="51" t="s">
        <v>1782</v>
      </c>
      <c r="B194" s="47" t="s">
        <v>3017</v>
      </c>
      <c r="C194" s="184">
        <v>0.19378786055756275</v>
      </c>
      <c r="D194" s="184">
        <v>0.11361645708950506</v>
      </c>
      <c r="E194" s="127"/>
      <c r="F194" s="184">
        <v>0.15269657770090089</v>
      </c>
      <c r="G194" s="68"/>
    </row>
    <row r="195" spans="1:7" x14ac:dyDescent="0.25">
      <c r="A195" s="51" t="s">
        <v>1783</v>
      </c>
      <c r="B195" s="47" t="s">
        <v>3018</v>
      </c>
      <c r="C195" s="184">
        <v>0.55323550100300933</v>
      </c>
      <c r="D195" s="184">
        <v>0.62396907863825513</v>
      </c>
      <c r="E195" s="127"/>
      <c r="F195" s="184">
        <v>0.58948949332873402</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1.3011920663705376E-3</v>
      </c>
      <c r="D201" s="184">
        <v>0</v>
      </c>
      <c r="E201" s="128"/>
      <c r="F201" s="184">
        <v>6.3427532377691523E-4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5271.6085986582057</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387.68604869999996</v>
      </c>
      <c r="D214" s="185">
        <v>456</v>
      </c>
      <c r="E214" s="65"/>
      <c r="F214" s="139">
        <f>IF($C$238=0,"",IF(C214="[for completion]","",IF(C214="","",C214/$C$238)))</f>
        <v>6.667476637073784E-2</v>
      </c>
      <c r="G214" s="139">
        <f>IF($D$238=0,"",IF(D214="[for completion]","",IF(D214="","",D214/$D$238)))</f>
        <v>0.41341795104261109</v>
      </c>
    </row>
    <row r="215" spans="1:7" x14ac:dyDescent="0.25">
      <c r="A215" s="51" t="s">
        <v>1787</v>
      </c>
      <c r="B215" s="179" t="s">
        <v>3110</v>
      </c>
      <c r="C215" s="167">
        <v>1018.5629181299998</v>
      </c>
      <c r="D215" s="185">
        <v>306</v>
      </c>
      <c r="E215" s="65"/>
      <c r="F215" s="139">
        <f t="shared" ref="F215:F237" si="1">IF($C$238=0,"",IF(C215="[for completion]","",IF(C215="","",C215/$C$238)))</f>
        <v>0.1751738161018192</v>
      </c>
      <c r="G215" s="139">
        <f t="shared" ref="G215:G237" si="2">IF($D$238=0,"",IF(D215="[for completion]","",IF(D215="","",D215/$D$238)))</f>
        <v>0.27742520398912057</v>
      </c>
    </row>
    <row r="216" spans="1:7" x14ac:dyDescent="0.25">
      <c r="A216" s="51" t="s">
        <v>1788</v>
      </c>
      <c r="B216" s="179" t="s">
        <v>3111</v>
      </c>
      <c r="C216" s="167">
        <v>2717.6375234700008</v>
      </c>
      <c r="D216" s="185">
        <v>286</v>
      </c>
      <c r="E216" s="65"/>
      <c r="F216" s="139">
        <f t="shared" si="1"/>
        <v>0.46738294443483519</v>
      </c>
      <c r="G216" s="139">
        <f t="shared" si="2"/>
        <v>0.25929283771532186</v>
      </c>
    </row>
    <row r="217" spans="1:7" x14ac:dyDescent="0.25">
      <c r="A217" s="51" t="s">
        <v>1789</v>
      </c>
      <c r="B217" s="179" t="s">
        <v>3112</v>
      </c>
      <c r="C217" s="167">
        <v>1398.1892851699999</v>
      </c>
      <c r="D217" s="185">
        <v>51</v>
      </c>
      <c r="E217" s="65"/>
      <c r="F217" s="139">
        <f t="shared" si="1"/>
        <v>0.24046246761620624</v>
      </c>
      <c r="G217" s="139">
        <f t="shared" si="2"/>
        <v>4.6237533998186767E-2</v>
      </c>
    </row>
    <row r="218" spans="1:7" x14ac:dyDescent="0.25">
      <c r="A218" s="51" t="s">
        <v>1790</v>
      </c>
      <c r="B218" s="179" t="s">
        <v>3112</v>
      </c>
      <c r="C218" s="167">
        <v>179.68592627999999</v>
      </c>
      <c r="D218" s="185">
        <v>3</v>
      </c>
      <c r="E218" s="65"/>
      <c r="F218" s="139">
        <f t="shared" si="1"/>
        <v>3.0902626480891017E-2</v>
      </c>
      <c r="G218" s="139">
        <f t="shared" si="2"/>
        <v>2.7198549410698096E-3</v>
      </c>
    </row>
    <row r="219" spans="1:7" x14ac:dyDescent="0.25">
      <c r="A219" s="51" t="s">
        <v>1791</v>
      </c>
      <c r="B219" s="179" t="s">
        <v>3114</v>
      </c>
      <c r="C219" s="167">
        <v>112.82258256999999</v>
      </c>
      <c r="D219" s="185">
        <v>1</v>
      </c>
      <c r="E219" s="65"/>
      <c r="F219" s="139">
        <f t="shared" si="1"/>
        <v>1.9403378995510472E-2</v>
      </c>
      <c r="G219" s="139">
        <f t="shared" si="2"/>
        <v>9.0661831368993653E-4</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5814.5842843200007</v>
      </c>
      <c r="D238" s="76">
        <f>SUM(D214:D237)</f>
        <v>1103</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0.69218400640795663</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846.35193409072474</v>
      </c>
      <c r="D265" s="185" t="s">
        <v>1196</v>
      </c>
      <c r="E265" s="51"/>
      <c r="F265" s="139">
        <f>IF($C$273=0,"",IF(C265="[for completion]","",IF(C265="","",C265/$C$273)))</f>
        <v>0.14897595362190835</v>
      </c>
      <c r="G265" s="139" t="str">
        <f>IF($D$273=0,"",IF(D265="[for completion]","",IF(D265="","",D265/$D$273)))</f>
        <v/>
      </c>
    </row>
    <row r="266" spans="1:7" x14ac:dyDescent="0.25">
      <c r="A266" s="51" t="s">
        <v>1832</v>
      </c>
      <c r="B266" s="51" t="s">
        <v>683</v>
      </c>
      <c r="C266" s="167">
        <v>540.7262100055849</v>
      </c>
      <c r="D266" s="185" t="s">
        <v>1196</v>
      </c>
      <c r="E266" s="51"/>
      <c r="F266" s="139">
        <f t="shared" ref="F266:F272" si="5">IF($C$273=0,"",IF(C266="[for completion]","",IF(C266="","",C266/$C$273)))</f>
        <v>9.517932143734803E-2</v>
      </c>
      <c r="G266" s="139" t="str">
        <f t="shared" ref="G266:G272" si="6">IF($D$273=0,"",IF(D266="[for completion]","",IF(D266="","",D266/$D$273)))</f>
        <v/>
      </c>
    </row>
    <row r="267" spans="1:7" x14ac:dyDescent="0.25">
      <c r="A267" s="51" t="s">
        <v>1833</v>
      </c>
      <c r="B267" s="51" t="s">
        <v>685</v>
      </c>
      <c r="C267" s="167">
        <v>1172.9883029980124</v>
      </c>
      <c r="D267" s="185" t="s">
        <v>1196</v>
      </c>
      <c r="E267" s="51"/>
      <c r="F267" s="139">
        <f t="shared" si="5"/>
        <v>0.20647090647250868</v>
      </c>
      <c r="G267" s="139" t="str">
        <f t="shared" si="6"/>
        <v/>
      </c>
    </row>
    <row r="268" spans="1:7" x14ac:dyDescent="0.25">
      <c r="A268" s="51" t="s">
        <v>1834</v>
      </c>
      <c r="B268" s="51" t="s">
        <v>687</v>
      </c>
      <c r="C268" s="167">
        <v>2373.1010161924751</v>
      </c>
      <c r="D268" s="185" t="s">
        <v>1196</v>
      </c>
      <c r="E268" s="51"/>
      <c r="F268" s="139">
        <f t="shared" si="5"/>
        <v>0.41771628643846936</v>
      </c>
      <c r="G268" s="139" t="str">
        <f t="shared" si="6"/>
        <v/>
      </c>
    </row>
    <row r="269" spans="1:7" x14ac:dyDescent="0.25">
      <c r="A269" s="51" t="s">
        <v>1835</v>
      </c>
      <c r="B269" s="51" t="s">
        <v>689</v>
      </c>
      <c r="C269" s="167">
        <v>682.57280188226321</v>
      </c>
      <c r="D269" s="185" t="s">
        <v>1196</v>
      </c>
      <c r="E269" s="51"/>
      <c r="F269" s="139">
        <f t="shared" si="5"/>
        <v>0.12014734058123833</v>
      </c>
      <c r="G269" s="139" t="str">
        <f t="shared" si="6"/>
        <v/>
      </c>
    </row>
    <row r="270" spans="1:7" x14ac:dyDescent="0.25">
      <c r="A270" s="51" t="s">
        <v>1836</v>
      </c>
      <c r="B270" s="51" t="s">
        <v>691</v>
      </c>
      <c r="C270" s="167">
        <v>34.551588688685101</v>
      </c>
      <c r="D270" s="185" t="s">
        <v>1196</v>
      </c>
      <c r="E270" s="51"/>
      <c r="F270" s="139">
        <f t="shared" si="5"/>
        <v>6.081814983478295E-3</v>
      </c>
      <c r="G270" s="139" t="str">
        <f t="shared" si="6"/>
        <v/>
      </c>
    </row>
    <row r="271" spans="1:7" x14ac:dyDescent="0.25">
      <c r="A271" s="51" t="s">
        <v>1837</v>
      </c>
      <c r="B271" s="51" t="s">
        <v>693</v>
      </c>
      <c r="C271" s="167">
        <v>16.555734550516434</v>
      </c>
      <c r="D271" s="185" t="s">
        <v>1196</v>
      </c>
      <c r="E271" s="51"/>
      <c r="F271" s="139">
        <f t="shared" si="5"/>
        <v>2.9141616427262457E-3</v>
      </c>
      <c r="G271" s="139" t="str">
        <f t="shared" si="6"/>
        <v/>
      </c>
    </row>
    <row r="272" spans="1:7" x14ac:dyDescent="0.25">
      <c r="A272" s="51" t="s">
        <v>1838</v>
      </c>
      <c r="B272" s="51" t="s">
        <v>695</v>
      </c>
      <c r="C272" s="167">
        <v>14.283584201735644</v>
      </c>
      <c r="D272" s="185" t="s">
        <v>1196</v>
      </c>
      <c r="E272" s="51"/>
      <c r="F272" s="139">
        <f t="shared" si="5"/>
        <v>2.5142148223227085E-3</v>
      </c>
      <c r="G272" s="139" t="str">
        <f t="shared" si="6"/>
        <v/>
      </c>
    </row>
    <row r="273" spans="1:7" x14ac:dyDescent="0.25">
      <c r="A273" s="51" t="s">
        <v>1839</v>
      </c>
      <c r="B273" s="78" t="s">
        <v>138</v>
      </c>
      <c r="C273" s="132">
        <f>SUM(C265:C272)</f>
        <v>5681.1311726099975</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1.1336169173392344E-2</v>
      </c>
      <c r="D284" s="51"/>
      <c r="E284" s="121"/>
      <c r="F284" s="121"/>
      <c r="G284" s="121"/>
    </row>
    <row r="285" spans="1:7" x14ac:dyDescent="0.25">
      <c r="A285" s="51" t="s">
        <v>1850</v>
      </c>
      <c r="B285" s="51" t="s">
        <v>736</v>
      </c>
      <c r="C285" s="184">
        <v>0</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1.2607350815720945E-2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0.97605648001088685</v>
      </c>
      <c r="D289" s="51"/>
      <c r="E289" s="121"/>
      <c r="F289" s="121"/>
      <c r="G289" s="49"/>
    </row>
    <row r="290" spans="1:7" x14ac:dyDescent="0.25">
      <c r="A290" s="51" t="s">
        <v>1854</v>
      </c>
      <c r="B290" s="80" t="s">
        <v>742</v>
      </c>
      <c r="C290" s="186">
        <v>0.84195024622169135</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0.13410623378919545</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2661.8936704799994</v>
      </c>
      <c r="D308" s="185">
        <v>439</v>
      </c>
      <c r="E308" s="57"/>
      <c r="F308" s="139">
        <f>IF($C$326=0,"",IF(C308="[for completion]","",IF(C308="","",C308/$C$326)))</f>
        <v>0.45779604186979328</v>
      </c>
      <c r="G308" s="139">
        <f>IF($D$326=0,"",IF(D308="[for completion]","",IF(D308="","",D308/$D$326)))</f>
        <v>0.43551587301587302</v>
      </c>
    </row>
    <row r="309" spans="1:7" x14ac:dyDescent="0.25">
      <c r="A309" s="51" t="s">
        <v>1872</v>
      </c>
      <c r="B309" s="179" t="s">
        <v>3117</v>
      </c>
      <c r="C309" s="167">
        <v>1188.4973518999993</v>
      </c>
      <c r="D309" s="185">
        <v>261</v>
      </c>
      <c r="E309" s="57"/>
      <c r="F309" s="139">
        <f t="shared" ref="F309:F325" si="7">IF($C$326=0,"",IF(C309="[for completion]","",IF(C309="","",C309/$C$326)))</f>
        <v>0.20439936782840726</v>
      </c>
      <c r="G309" s="139">
        <f t="shared" ref="G309:G325" si="8">IF($D$326=0,"",IF(D309="[for completion]","",IF(D309="","",D309/$D$326)))</f>
        <v>0.25892857142857145</v>
      </c>
    </row>
    <row r="310" spans="1:7" x14ac:dyDescent="0.25">
      <c r="A310" s="51" t="s">
        <v>1873</v>
      </c>
      <c r="B310" s="179" t="s">
        <v>3118</v>
      </c>
      <c r="C310" s="167">
        <v>14.77795244</v>
      </c>
      <c r="D310" s="185">
        <v>5</v>
      </c>
      <c r="E310" s="57"/>
      <c r="F310" s="139">
        <f t="shared" si="7"/>
        <v>2.5415320713212861E-3</v>
      </c>
      <c r="G310" s="139">
        <f t="shared" si="8"/>
        <v>4.96031746031746E-3</v>
      </c>
    </row>
    <row r="311" spans="1:7" x14ac:dyDescent="0.25">
      <c r="A311" s="51" t="s">
        <v>1874</v>
      </c>
      <c r="B311" s="179" t="s">
        <v>3065</v>
      </c>
      <c r="C311" s="167">
        <v>7.3667228099999997</v>
      </c>
      <c r="D311" s="185">
        <v>1</v>
      </c>
      <c r="E311" s="57"/>
      <c r="F311" s="139">
        <f t="shared" si="7"/>
        <v>1.2669388643768748E-3</v>
      </c>
      <c r="G311" s="139">
        <f t="shared" si="8"/>
        <v>9.9206349206349201E-4</v>
      </c>
    </row>
    <row r="312" spans="1:7" x14ac:dyDescent="0.25">
      <c r="A312" s="51" t="s">
        <v>1875</v>
      </c>
      <c r="B312" s="179" t="s">
        <v>3066</v>
      </c>
      <c r="C312" s="167">
        <v>16.162492909999997</v>
      </c>
      <c r="D312" s="185">
        <v>2</v>
      </c>
      <c r="E312" s="57"/>
      <c r="F312" s="139">
        <f t="shared" si="7"/>
        <v>2.7796471974075383E-3</v>
      </c>
      <c r="G312" s="139">
        <f t="shared" si="8"/>
        <v>1.984126984126984E-3</v>
      </c>
    </row>
    <row r="313" spans="1:7" x14ac:dyDescent="0.25">
      <c r="A313" s="51" t="s">
        <v>1876</v>
      </c>
      <c r="B313" s="179" t="s">
        <v>3119</v>
      </c>
      <c r="C313" s="167">
        <v>0</v>
      </c>
      <c r="D313" s="185">
        <v>0</v>
      </c>
      <c r="E313" s="57"/>
      <c r="F313" s="139">
        <f t="shared" si="7"/>
        <v>0</v>
      </c>
      <c r="G313" s="139">
        <f t="shared" si="8"/>
        <v>0</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1301.4091668899994</v>
      </c>
      <c r="D315" s="185">
        <v>191</v>
      </c>
      <c r="E315" s="57"/>
      <c r="F315" s="139">
        <f t="shared" si="7"/>
        <v>0.22381809313513051</v>
      </c>
      <c r="G315" s="139">
        <f t="shared" si="8"/>
        <v>0.18948412698412698</v>
      </c>
    </row>
    <row r="316" spans="1:7" x14ac:dyDescent="0.25">
      <c r="A316" s="51" t="s">
        <v>1879</v>
      </c>
      <c r="B316" s="179" t="s">
        <v>3122</v>
      </c>
      <c r="C316" s="167">
        <v>614.07407103000014</v>
      </c>
      <c r="D316" s="185">
        <v>107</v>
      </c>
      <c r="E316" s="57"/>
      <c r="F316" s="139">
        <f t="shared" si="7"/>
        <v>0.10560928193713762</v>
      </c>
      <c r="G316" s="139">
        <f t="shared" si="8"/>
        <v>0.10615079365079365</v>
      </c>
    </row>
    <row r="317" spans="1:7" x14ac:dyDescent="0.25">
      <c r="A317" s="51" t="s">
        <v>1880</v>
      </c>
      <c r="B317" s="179" t="s">
        <v>3123</v>
      </c>
      <c r="C317" s="167">
        <v>10.402855860000001</v>
      </c>
      <c r="D317" s="185">
        <v>2</v>
      </c>
      <c r="E317" s="57"/>
      <c r="F317" s="139">
        <f t="shared" si="7"/>
        <v>1.7890970964258011E-3</v>
      </c>
      <c r="G317" s="139">
        <f>IF($D$326=0,"",IF(D317="[for completion]","",IF(D317="","",D317/$D$326)))</f>
        <v>1.984126984126984E-3</v>
      </c>
    </row>
    <row r="318" spans="1:7" x14ac:dyDescent="0.25">
      <c r="A318" s="51" t="s">
        <v>1881</v>
      </c>
      <c r="B318" s="179" t="s">
        <v>3124</v>
      </c>
      <c r="C318" s="167">
        <v>0</v>
      </c>
      <c r="D318" s="185">
        <v>0</v>
      </c>
      <c r="E318" s="57"/>
      <c r="F318" s="139">
        <f t="shared" si="7"/>
        <v>0</v>
      </c>
      <c r="G318" s="139">
        <f t="shared" si="8"/>
        <v>0</v>
      </c>
    </row>
    <row r="319" spans="1:7" x14ac:dyDescent="0.25">
      <c r="A319" s="51" t="s">
        <v>1882</v>
      </c>
      <c r="B319" s="179" t="s">
        <v>3125</v>
      </c>
      <c r="C319" s="167">
        <v>0</v>
      </c>
      <c r="D319" s="185">
        <v>0</v>
      </c>
      <c r="E319" s="57"/>
      <c r="F319" s="139">
        <f t="shared" si="7"/>
        <v>0</v>
      </c>
      <c r="G319" s="139">
        <f t="shared" si="8"/>
        <v>0</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0</v>
      </c>
      <c r="D325" s="185">
        <v>0</v>
      </c>
      <c r="E325" s="57"/>
      <c r="F325" s="139">
        <f t="shared" si="7"/>
        <v>0</v>
      </c>
      <c r="G325" s="139">
        <f t="shared" si="8"/>
        <v>0</v>
      </c>
    </row>
    <row r="326" spans="1:7" x14ac:dyDescent="0.25">
      <c r="A326" s="51" t="s">
        <v>1889</v>
      </c>
      <c r="B326" s="68" t="s">
        <v>138</v>
      </c>
      <c r="C326" s="132">
        <f>SUM(C308:C325)</f>
        <v>5814.5842843199971</v>
      </c>
      <c r="D326" s="133">
        <f>SUM(D308:D325)</f>
        <v>1008</v>
      </c>
      <c r="E326" s="57"/>
      <c r="F326" s="148">
        <f>SUM(F308:F325)</f>
        <v>1</v>
      </c>
      <c r="G326" s="148">
        <f>SUM(G308:G325)</f>
        <v>0.99999999999999989</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2661.8936704799994</v>
      </c>
      <c r="D331" s="185">
        <v>439</v>
      </c>
      <c r="E331" s="57"/>
      <c r="F331" s="139">
        <f>IF($C$349=0,"",IF(C331="[for completion]","",IF(C331="","",C331/$C$349)))</f>
        <v>0.45779604186979328</v>
      </c>
      <c r="G331" s="139">
        <f>IF($D$349=0,"",IF(D331="[for completion]","",IF(D331="","",D331/$D$349)))</f>
        <v>0.43551587301587302</v>
      </c>
    </row>
    <row r="332" spans="1:7" x14ac:dyDescent="0.25">
      <c r="A332" s="51" t="s">
        <v>1894</v>
      </c>
      <c r="B332" s="179" t="s">
        <v>3129</v>
      </c>
      <c r="C332" s="167">
        <v>1188.4973518999993</v>
      </c>
      <c r="D332" s="185">
        <v>261</v>
      </c>
      <c r="E332" s="57"/>
      <c r="F332" s="139">
        <f t="shared" ref="F332:F348" si="9">IF($C$349=0,"",IF(C332="[for completion]","",IF(C332="","",C332/$C$349)))</f>
        <v>0.20439936782840726</v>
      </c>
      <c r="G332" s="139">
        <f t="shared" ref="G332:G348" si="10">IF($D$349=0,"",IF(D332="[for completion]","",IF(D332="","",D332/$D$349)))</f>
        <v>0.25892857142857145</v>
      </c>
    </row>
    <row r="333" spans="1:7" x14ac:dyDescent="0.25">
      <c r="A333" s="51" t="s">
        <v>1895</v>
      </c>
      <c r="B333" s="179" t="s">
        <v>3130</v>
      </c>
      <c r="C333" s="167">
        <v>14.77795244</v>
      </c>
      <c r="D333" s="185">
        <v>5</v>
      </c>
      <c r="E333" s="57"/>
      <c r="F333" s="139">
        <f t="shared" si="9"/>
        <v>2.5415320713212861E-3</v>
      </c>
      <c r="G333" s="139">
        <f t="shared" si="10"/>
        <v>4.96031746031746E-3</v>
      </c>
    </row>
    <row r="334" spans="1:7" x14ac:dyDescent="0.25">
      <c r="A334" s="51" t="s">
        <v>1896</v>
      </c>
      <c r="B334" s="179" t="s">
        <v>3131</v>
      </c>
      <c r="C334" s="167">
        <v>7.3667228099999997</v>
      </c>
      <c r="D334" s="185">
        <v>1</v>
      </c>
      <c r="E334" s="57"/>
      <c r="F334" s="139">
        <f t="shared" si="9"/>
        <v>1.2669388643768748E-3</v>
      </c>
      <c r="G334" s="139">
        <f t="shared" si="10"/>
        <v>9.9206349206349201E-4</v>
      </c>
    </row>
    <row r="335" spans="1:7" x14ac:dyDescent="0.25">
      <c r="A335" s="51" t="s">
        <v>1897</v>
      </c>
      <c r="B335" s="179" t="s">
        <v>3132</v>
      </c>
      <c r="C335" s="167">
        <v>16.162492909999997</v>
      </c>
      <c r="D335" s="185">
        <v>2</v>
      </c>
      <c r="E335" s="57"/>
      <c r="F335" s="139">
        <f t="shared" si="9"/>
        <v>2.7796471974075383E-3</v>
      </c>
      <c r="G335" s="139">
        <f t="shared" si="10"/>
        <v>1.984126984126984E-3</v>
      </c>
    </row>
    <row r="336" spans="1:7" x14ac:dyDescent="0.25">
      <c r="A336" s="51" t="s">
        <v>1898</v>
      </c>
      <c r="B336" s="179" t="s">
        <v>3133</v>
      </c>
      <c r="C336" s="167">
        <v>0</v>
      </c>
      <c r="D336" s="185">
        <v>0</v>
      </c>
      <c r="E336" s="57"/>
      <c r="F336" s="139">
        <f t="shared" si="9"/>
        <v>0</v>
      </c>
      <c r="G336" s="139">
        <f t="shared" si="10"/>
        <v>0</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1301.4091668899994</v>
      </c>
      <c r="D338" s="185">
        <v>191</v>
      </c>
      <c r="E338" s="57"/>
      <c r="F338" s="139">
        <f t="shared" si="9"/>
        <v>0.22381809313513051</v>
      </c>
      <c r="G338" s="139">
        <f t="shared" si="10"/>
        <v>0.18948412698412698</v>
      </c>
    </row>
    <row r="339" spans="1:7" x14ac:dyDescent="0.25">
      <c r="A339" s="51" t="s">
        <v>1901</v>
      </c>
      <c r="B339" s="179" t="s">
        <v>3136</v>
      </c>
      <c r="C339" s="167">
        <v>614.07407103000014</v>
      </c>
      <c r="D339" s="185">
        <v>107</v>
      </c>
      <c r="E339" s="57"/>
      <c r="F339" s="139">
        <f t="shared" si="9"/>
        <v>0.10560928193713762</v>
      </c>
      <c r="G339" s="139">
        <f t="shared" si="10"/>
        <v>0.10615079365079365</v>
      </c>
    </row>
    <row r="340" spans="1:7" x14ac:dyDescent="0.25">
      <c r="A340" s="51" t="s">
        <v>1902</v>
      </c>
      <c r="B340" s="179" t="s">
        <v>3137</v>
      </c>
      <c r="C340" s="167">
        <v>10.402855860000001</v>
      </c>
      <c r="D340" s="185">
        <v>2</v>
      </c>
      <c r="E340" s="57"/>
      <c r="F340" s="139">
        <f t="shared" si="9"/>
        <v>1.7890970964258011E-3</v>
      </c>
      <c r="G340" s="139">
        <f t="shared" si="10"/>
        <v>1.984126984126984E-3</v>
      </c>
    </row>
    <row r="341" spans="1:7" x14ac:dyDescent="0.25">
      <c r="A341" s="51" t="s">
        <v>2082</v>
      </c>
      <c r="B341" s="179" t="s">
        <v>3138</v>
      </c>
      <c r="C341" s="167">
        <v>0</v>
      </c>
      <c r="D341" s="185">
        <v>0</v>
      </c>
      <c r="E341" s="57"/>
      <c r="F341" s="139">
        <f t="shared" si="9"/>
        <v>0</v>
      </c>
      <c r="G341" s="139">
        <f t="shared" si="10"/>
        <v>0</v>
      </c>
    </row>
    <row r="342" spans="1:7" x14ac:dyDescent="0.25">
      <c r="A342" s="51" t="s">
        <v>2107</v>
      </c>
      <c r="B342" s="179" t="s">
        <v>3139</v>
      </c>
      <c r="C342" s="167">
        <v>0</v>
      </c>
      <c r="D342" s="185">
        <v>0</v>
      </c>
      <c r="E342" s="57"/>
      <c r="F342" s="139">
        <f t="shared" si="9"/>
        <v>0</v>
      </c>
      <c r="G342" s="139">
        <f>IF($D$349=0,"",IF(D342="[for completion]","",IF(D342="","",D342/$D$349)))</f>
        <v>0</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0</v>
      </c>
      <c r="D348" s="185">
        <v>0</v>
      </c>
      <c r="E348" s="57"/>
      <c r="F348" s="139">
        <f t="shared" si="9"/>
        <v>0</v>
      </c>
      <c r="G348" s="139">
        <f t="shared" si="10"/>
        <v>0</v>
      </c>
    </row>
    <row r="349" spans="1:7" x14ac:dyDescent="0.25">
      <c r="A349" s="51" t="s">
        <v>2114</v>
      </c>
      <c r="B349" s="68" t="s">
        <v>138</v>
      </c>
      <c r="C349" s="132">
        <f>SUM(C331:C348)</f>
        <v>5814.5842843199971</v>
      </c>
      <c r="D349" s="133">
        <f>SUM(D331:D348)</f>
        <v>1008</v>
      </c>
      <c r="E349" s="57"/>
      <c r="F349" s="148">
        <f>SUM(F331:F348)</f>
        <v>1</v>
      </c>
      <c r="G349" s="148">
        <f>SUM(G331:G348)</f>
        <v>0.99999999999999989</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53.617247959999986</v>
      </c>
      <c r="D378" s="185">
        <v>47</v>
      </c>
      <c r="E378" s="57"/>
      <c r="F378" s="139">
        <f t="shared" ref="F378:F384" si="13">IF($C$385=0,"",IF(C378="[for completion]","",IF(C378="","",C378/$C$385)))</f>
        <v>9.2211661811469336E-3</v>
      </c>
      <c r="G378" s="139">
        <f>IF($D$385=0,"",IF(D378="[for completion]","",IF(D378="","",D378/$D$385)))</f>
        <v>4.6719681908548708E-2</v>
      </c>
    </row>
    <row r="379" spans="1:7" x14ac:dyDescent="0.25">
      <c r="A379" s="51" t="s">
        <v>2001</v>
      </c>
      <c r="B379" s="153" t="s">
        <v>1993</v>
      </c>
      <c r="C379" s="167">
        <v>8.5175609399999992</v>
      </c>
      <c r="D379" s="185">
        <v>5</v>
      </c>
      <c r="E379" s="57"/>
      <c r="F379" s="139">
        <f t="shared" si="13"/>
        <v>1.4648615487385806E-3</v>
      </c>
      <c r="G379" s="139">
        <f t="shared" ref="G379:G384" si="14">IF($D$385=0,"",IF(D379="[for completion]","",IF(D379="","",D379/$D$385)))</f>
        <v>4.970178926441352E-3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3.7803022199999998</v>
      </c>
      <c r="D381" s="185">
        <v>2</v>
      </c>
      <c r="E381" s="57"/>
      <c r="F381" s="139">
        <f t="shared" si="13"/>
        <v>6.5014144350684206E-4</v>
      </c>
      <c r="G381" s="139">
        <f t="shared" si="14"/>
        <v>1.9880715705765406E-3</v>
      </c>
    </row>
    <row r="382" spans="1:7" x14ac:dyDescent="0.25">
      <c r="A382" s="51" t="s">
        <v>2005</v>
      </c>
      <c r="B382" s="68" t="s">
        <v>1996</v>
      </c>
      <c r="C382" s="167">
        <v>5748.6691731999954</v>
      </c>
      <c r="D382" s="185">
        <v>952</v>
      </c>
      <c r="E382" s="57"/>
      <c r="F382" s="139">
        <f t="shared" si="13"/>
        <v>0.98866383082660769</v>
      </c>
      <c r="G382" s="139">
        <f t="shared" si="14"/>
        <v>0.94632206759443338</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5814.5842843199953</v>
      </c>
      <c r="D385" s="133">
        <f>SUM(D378:D384)</f>
        <v>1006</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2063.8802351499994</v>
      </c>
      <c r="D388" s="185">
        <v>256</v>
      </c>
      <c r="E388" s="57"/>
      <c r="F388" s="139">
        <f>IF($C$392=0,"",IF(C388="[for completion]","",IF(C388="","",C388/$C$392)))</f>
        <v>0.35494888959054205</v>
      </c>
      <c r="G388" s="139">
        <f>IF($D$392=0,"",IF(D388="[for completion]","",IF(D388="","",D388/$D$392)))</f>
        <v>0.25447316103379719</v>
      </c>
    </row>
    <row r="389" spans="1:7" x14ac:dyDescent="0.25">
      <c r="A389" s="51" t="s">
        <v>2101</v>
      </c>
      <c r="B389" s="153" t="s">
        <v>2187</v>
      </c>
      <c r="C389" s="167">
        <v>3750.7040491699968</v>
      </c>
      <c r="D389" s="185">
        <v>750</v>
      </c>
      <c r="E389" s="57"/>
      <c r="F389" s="139">
        <f>IF($C$392=0,"",IF(C389="[for completion]","",IF(C389="","",C389/$C$392)))</f>
        <v>0.64505111040945795</v>
      </c>
      <c r="G389" s="139">
        <f>IF($D$392=0,"",IF(D389="[for completion]","",IF(D389="","",D389/$D$392)))</f>
        <v>0.74552683896620275</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5814.5842843199962</v>
      </c>
      <c r="D392" s="133">
        <f>SUM(D388:D391)</f>
        <v>1006</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672.07377875862494</v>
      </c>
      <c r="E395" s="49"/>
      <c r="F395" s="167"/>
      <c r="G395" s="167"/>
    </row>
    <row r="396" spans="1:7" x14ac:dyDescent="0.25">
      <c r="A396" s="51" t="s">
        <v>2305</v>
      </c>
      <c r="B396" s="153" t="s">
        <v>1993</v>
      </c>
      <c r="C396" s="167"/>
      <c r="D396" s="167">
        <v>0.36103272680600584</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0.37342744385882098</v>
      </c>
      <c r="E398" s="49"/>
      <c r="F398" s="167"/>
      <c r="G398" s="167"/>
    </row>
    <row r="399" spans="1:7" x14ac:dyDescent="0.25">
      <c r="A399" s="51" t="s">
        <v>2308</v>
      </c>
      <c r="B399" s="68" t="s">
        <v>1996</v>
      </c>
      <c r="C399" s="167"/>
      <c r="D399" s="167">
        <v>893.83224811441801</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1566.6404870437077</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6462.8092567970398</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345.44693351000024</v>
      </c>
      <c r="D448" s="167">
        <v>342</v>
      </c>
      <c r="E448" s="65"/>
      <c r="F448" s="139">
        <f>IF($C$472=0,"",IF(C448="[for completion]","",IF(C448="","",C448/$C$472)))</f>
        <v>5.6502656530605315E-2</v>
      </c>
      <c r="G448" s="139">
        <f>IF($D$472=0,"",IF(D448="[for completion]","",IF(D448="","",D448/$D$472)))</f>
        <v>0.36152219873150104</v>
      </c>
    </row>
    <row r="449" spans="1:7" x14ac:dyDescent="0.25">
      <c r="A449" s="51" t="s">
        <v>1913</v>
      </c>
      <c r="B449" s="179" t="s">
        <v>3110</v>
      </c>
      <c r="C449" s="167">
        <v>1042.7717619999999</v>
      </c>
      <c r="D449" s="167">
        <v>328</v>
      </c>
      <c r="E449" s="65"/>
      <c r="F449" s="139">
        <f t="shared" ref="F449:F471" si="15">IF($C$472=0,"",IF(C449="[for completion]","",IF(C449="","",C449/$C$472)))</f>
        <v>0.17055984289521697</v>
      </c>
      <c r="G449" s="139">
        <f t="shared" ref="G449:G471" si="16">IF($D$472=0,"",IF(D449="[for completion]","",IF(D449="","",D449/$D$472)))</f>
        <v>0.34672304439746299</v>
      </c>
    </row>
    <row r="450" spans="1:7" x14ac:dyDescent="0.25">
      <c r="A450" s="51" t="s">
        <v>1914</v>
      </c>
      <c r="B450" s="179" t="s">
        <v>3111</v>
      </c>
      <c r="C450" s="167">
        <v>1962.9465694999992</v>
      </c>
      <c r="D450" s="167">
        <v>221</v>
      </c>
      <c r="E450" s="65"/>
      <c r="F450" s="139">
        <f t="shared" si="15"/>
        <v>0.32106724664608344</v>
      </c>
      <c r="G450" s="139">
        <f t="shared" si="16"/>
        <v>0.23361522198731502</v>
      </c>
    </row>
    <row r="451" spans="1:7" x14ac:dyDescent="0.25">
      <c r="A451" s="51" t="s">
        <v>1915</v>
      </c>
      <c r="B451" s="179" t="s">
        <v>3112</v>
      </c>
      <c r="C451" s="167">
        <v>1223.1982993899996</v>
      </c>
      <c r="D451" s="167">
        <v>39</v>
      </c>
      <c r="E451" s="65"/>
      <c r="F451" s="139">
        <f t="shared" si="15"/>
        <v>0.20007111563273702</v>
      </c>
      <c r="G451" s="139">
        <f t="shared" si="16"/>
        <v>4.1226215644820298E-2</v>
      </c>
    </row>
    <row r="452" spans="1:7" x14ac:dyDescent="0.25">
      <c r="A452" s="51" t="s">
        <v>1916</v>
      </c>
      <c r="B452" s="179" t="s">
        <v>3112</v>
      </c>
      <c r="C452" s="167">
        <v>818.64225865999992</v>
      </c>
      <c r="D452" s="167">
        <v>12</v>
      </c>
      <c r="E452" s="65"/>
      <c r="F452" s="139">
        <f t="shared" si="15"/>
        <v>0.13390034148664948</v>
      </c>
      <c r="G452" s="139">
        <f t="shared" si="16"/>
        <v>1.2684989429175475E-2</v>
      </c>
    </row>
    <row r="453" spans="1:7" x14ac:dyDescent="0.25">
      <c r="A453" s="51" t="s">
        <v>1917</v>
      </c>
      <c r="B453" s="179" t="s">
        <v>3114</v>
      </c>
      <c r="C453" s="167">
        <v>720.81173387000001</v>
      </c>
      <c r="D453" s="167">
        <v>4</v>
      </c>
      <c r="E453" s="65"/>
      <c r="F453" s="139">
        <f t="shared" si="15"/>
        <v>0.11789879680870775</v>
      </c>
      <c r="G453" s="139">
        <f t="shared" si="16"/>
        <v>4.2283298097251587E-3</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6113.8175569299992</v>
      </c>
      <c r="D472" s="51">
        <f>SUM(D448:D471)</f>
        <v>946</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0.53829199499395519</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1677.7314943992151</v>
      </c>
      <c r="D499" s="185" t="s">
        <v>1196</v>
      </c>
      <c r="E499" s="51"/>
      <c r="F499" s="139">
        <f>IF($C$507=0,"",IF(C499="[for completion]","",IF(C499="","",C499/$C$507)))</f>
        <v>0.27460445582996468</v>
      </c>
      <c r="G499" s="139" t="str">
        <f>IF($D$507=0,"",IF(D499="[for completion]","",IF(D499="","",D499/$D$507)))</f>
        <v/>
      </c>
    </row>
    <row r="500" spans="1:7" x14ac:dyDescent="0.25">
      <c r="A500" s="51" t="s">
        <v>1937</v>
      </c>
      <c r="B500" s="51" t="s">
        <v>683</v>
      </c>
      <c r="C500" s="167">
        <v>2257.5184879817893</v>
      </c>
      <c r="D500" s="185" t="s">
        <v>1196</v>
      </c>
      <c r="E500" s="51"/>
      <c r="F500" s="139">
        <f t="shared" ref="F500:F506" si="19">IF($C$507=0,"",IF(C500="[for completion]","",IF(C500="","",C500/$C$507)))</f>
        <v>0.36950169797004073</v>
      </c>
      <c r="G500" s="139" t="str">
        <f t="shared" ref="G500:G506" si="20">IF($D$507=0,"",IF(D500="[for completion]","",IF(D500="","",D500/$D$507)))</f>
        <v/>
      </c>
    </row>
    <row r="501" spans="1:7" x14ac:dyDescent="0.25">
      <c r="A501" s="51" t="s">
        <v>1938</v>
      </c>
      <c r="B501" s="51" t="s">
        <v>685</v>
      </c>
      <c r="C501" s="167">
        <v>1929.1727651504866</v>
      </c>
      <c r="D501" s="185" t="s">
        <v>1196</v>
      </c>
      <c r="E501" s="51"/>
      <c r="F501" s="139">
        <f t="shared" si="19"/>
        <v>0.315759368614488</v>
      </c>
      <c r="G501" s="139" t="str">
        <f t="shared" si="20"/>
        <v/>
      </c>
    </row>
    <row r="502" spans="1:7" x14ac:dyDescent="0.25">
      <c r="A502" s="51" t="s">
        <v>1939</v>
      </c>
      <c r="B502" s="51" t="s">
        <v>687</v>
      </c>
      <c r="C502" s="167">
        <v>186.20237695610439</v>
      </c>
      <c r="D502" s="185" t="s">
        <v>1196</v>
      </c>
      <c r="E502" s="51"/>
      <c r="F502" s="139">
        <f t="shared" si="19"/>
        <v>3.0476868658048911E-2</v>
      </c>
      <c r="G502" s="139" t="str">
        <f t="shared" si="20"/>
        <v/>
      </c>
    </row>
    <row r="503" spans="1:7" x14ac:dyDescent="0.25">
      <c r="A503" s="51" t="s">
        <v>1940</v>
      </c>
      <c r="B503" s="51" t="s">
        <v>689</v>
      </c>
      <c r="C503" s="167">
        <v>30.688064545524732</v>
      </c>
      <c r="D503" s="185" t="s">
        <v>1196</v>
      </c>
      <c r="E503" s="51"/>
      <c r="F503" s="139">
        <f t="shared" si="19"/>
        <v>5.0229010381761556E-3</v>
      </c>
      <c r="G503" s="139" t="str">
        <f t="shared" si="20"/>
        <v/>
      </c>
    </row>
    <row r="504" spans="1:7" x14ac:dyDescent="0.25">
      <c r="A504" s="51" t="s">
        <v>1941</v>
      </c>
      <c r="B504" s="51" t="s">
        <v>691</v>
      </c>
      <c r="C504" s="167">
        <v>16.413928168904413</v>
      </c>
      <c r="D504" s="185" t="s">
        <v>1196</v>
      </c>
      <c r="E504" s="51"/>
      <c r="F504" s="139">
        <f t="shared" si="19"/>
        <v>2.6865668480928013E-3</v>
      </c>
      <c r="G504" s="139" t="str">
        <f t="shared" si="20"/>
        <v/>
      </c>
    </row>
    <row r="505" spans="1:7" x14ac:dyDescent="0.25">
      <c r="A505" s="51" t="s">
        <v>1942</v>
      </c>
      <c r="B505" s="51" t="s">
        <v>693</v>
      </c>
      <c r="C505" s="167">
        <v>5.6628172671950594</v>
      </c>
      <c r="D505" s="185" t="s">
        <v>1196</v>
      </c>
      <c r="E505" s="51"/>
      <c r="F505" s="139">
        <f t="shared" si="19"/>
        <v>9.2686753471208749E-4</v>
      </c>
      <c r="G505" s="139" t="str">
        <f t="shared" si="20"/>
        <v/>
      </c>
    </row>
    <row r="506" spans="1:7" x14ac:dyDescent="0.25">
      <c r="A506" s="51" t="s">
        <v>1943</v>
      </c>
      <c r="B506" s="51" t="s">
        <v>695</v>
      </c>
      <c r="C506" s="167">
        <v>6.239602780779772</v>
      </c>
      <c r="D506" s="178" t="s">
        <v>1196</v>
      </c>
      <c r="E506" s="51"/>
      <c r="F506" s="139">
        <f t="shared" si="19"/>
        <v>1.0212735064765112E-3</v>
      </c>
      <c r="G506" s="139" t="str">
        <f t="shared" si="20"/>
        <v/>
      </c>
    </row>
    <row r="507" spans="1:7" x14ac:dyDescent="0.25">
      <c r="A507" s="51" t="s">
        <v>1944</v>
      </c>
      <c r="B507" s="78" t="s">
        <v>138</v>
      </c>
      <c r="C507" s="132">
        <f>SUM(C499:C506)</f>
        <v>6109.6295372499999</v>
      </c>
      <c r="D507" s="76">
        <f>SUM(D499:D506)</f>
        <v>0</v>
      </c>
      <c r="E507" s="51"/>
      <c r="F507" s="127">
        <f>SUM(F499:F506)</f>
        <v>0.99999999999999978</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0.12782743949958986</v>
      </c>
      <c r="D518" s="184"/>
      <c r="E518" s="51"/>
      <c r="F518" s="51"/>
      <c r="G518" s="51"/>
    </row>
    <row r="519" spans="1:7" x14ac:dyDescent="0.25">
      <c r="A519" s="51" t="s">
        <v>2017</v>
      </c>
      <c r="B519" s="68" t="s">
        <v>766</v>
      </c>
      <c r="C519" s="184">
        <v>0.54055623798488128</v>
      </c>
      <c r="D519" s="184"/>
      <c r="E519" s="51"/>
      <c r="F519" s="51"/>
      <c r="G519" s="51"/>
    </row>
    <row r="520" spans="1:7" x14ac:dyDescent="0.25">
      <c r="A520" s="51" t="s">
        <v>2018</v>
      </c>
      <c r="B520" s="68" t="s">
        <v>767</v>
      </c>
      <c r="C520" s="184">
        <v>1.2445006994648723E-2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0.11647283535028673</v>
      </c>
      <c r="D522" s="184"/>
      <c r="E522" s="51"/>
      <c r="F522" s="51"/>
      <c r="G522" s="51"/>
    </row>
    <row r="523" spans="1:7" x14ac:dyDescent="0.25">
      <c r="A523" s="51" t="s">
        <v>2021</v>
      </c>
      <c r="B523" s="68" t="s">
        <v>770</v>
      </c>
      <c r="C523" s="184">
        <v>0.10952216130182228</v>
      </c>
      <c r="D523" s="184"/>
      <c r="E523" s="51"/>
      <c r="F523" s="51"/>
      <c r="G523" s="51"/>
    </row>
    <row r="524" spans="1:7" x14ac:dyDescent="0.25">
      <c r="A524" s="51" t="s">
        <v>2022</v>
      </c>
      <c r="B524" s="68" t="s">
        <v>771</v>
      </c>
      <c r="C524" s="184">
        <v>3.9557129575426911E-3</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5.5903794126566105E-2</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2.8112323405068184E-3</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3.0505579444155374E-2</v>
      </c>
      <c r="D530" s="184"/>
      <c r="E530" s="51"/>
      <c r="F530" s="51"/>
      <c r="G530" s="51"/>
    </row>
    <row r="531" spans="1:7" x14ac:dyDescent="0.25">
      <c r="A531" s="51" t="s">
        <v>2198</v>
      </c>
      <c r="B531" s="80" t="s">
        <v>2182</v>
      </c>
      <c r="C531" s="184">
        <v>3.0505579444155374E-2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2169.2129300600004</v>
      </c>
      <c r="D546" s="164">
        <v>229</v>
      </c>
      <c r="E546" s="57"/>
      <c r="F546" s="139">
        <f>IF($C$564=0,"",IF(C546="[for completion]","",IF(C546="","",C546/$C$564)))</f>
        <v>0.35480498229804081</v>
      </c>
      <c r="G546" s="139">
        <f>IF($D$564=0,"",IF(D546="[for completion]","",IF(D546="","",D546/$D$564)))</f>
        <v>0.31456043956043955</v>
      </c>
    </row>
    <row r="547" spans="1:7" x14ac:dyDescent="0.25">
      <c r="A547" s="51" t="s">
        <v>2085</v>
      </c>
      <c r="B547" s="179" t="s">
        <v>3117</v>
      </c>
      <c r="C547" s="164">
        <v>1362.1513136700012</v>
      </c>
      <c r="D547" s="164">
        <v>148</v>
      </c>
      <c r="E547" s="57"/>
      <c r="F547" s="139">
        <f t="shared" ref="F547:F563" si="21">IF($C$564=0,"",IF(C547="[for completion]","",IF(C547="","",C547/$C$564)))</f>
        <v>0.2227988161220161</v>
      </c>
      <c r="G547" s="139">
        <f t="shared" ref="G547:G563" si="22">IF($D$564=0,"",IF(D547="[for completion]","",IF(D547="","",D547/$D$564)))</f>
        <v>0.2032967032967033</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1422.6696682100001</v>
      </c>
      <c r="D553" s="164">
        <v>185</v>
      </c>
      <c r="E553" s="57"/>
      <c r="F553" s="139">
        <f t="shared" si="21"/>
        <v>0.23269743576129556</v>
      </c>
      <c r="G553" s="139">
        <f t="shared" si="22"/>
        <v>0.25412087912087911</v>
      </c>
    </row>
    <row r="554" spans="1:7" x14ac:dyDescent="0.25">
      <c r="A554" s="51" t="s">
        <v>2204</v>
      </c>
      <c r="B554" s="179" t="s">
        <v>3122</v>
      </c>
      <c r="C554" s="164">
        <v>1159.7836449900001</v>
      </c>
      <c r="D554" s="164">
        <v>166</v>
      </c>
      <c r="E554" s="57"/>
      <c r="F554" s="139">
        <f t="shared" si="21"/>
        <v>0.1896987658186475</v>
      </c>
      <c r="G554" s="139">
        <f t="shared" si="22"/>
        <v>0.22802197802197802</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6113.817556930002</v>
      </c>
      <c r="D564" s="133">
        <f>SUM(D546:D563)</f>
        <v>728</v>
      </c>
      <c r="E564" s="57"/>
      <c r="F564" s="127">
        <f>SUM(F546:F563)</f>
        <v>1</v>
      </c>
      <c r="G564" s="127">
        <f>SUM(G546:G563)</f>
        <v>0.99999999999999989</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2169.2129300600004</v>
      </c>
      <c r="D569" s="185">
        <v>229</v>
      </c>
      <c r="E569" s="57"/>
      <c r="F569" s="139">
        <f>IF($C$587=0,"",IF(C569="[for completion]","",IF(C569="","",C569/$C$587)))</f>
        <v>0.35480498229804081</v>
      </c>
      <c r="G569" s="139">
        <f>IF($D$587=0,"",IF(D569="[for completion]","",IF(D569="","",D569/$D$587)))</f>
        <v>0.31456043956043955</v>
      </c>
    </row>
    <row r="570" spans="1:7" x14ac:dyDescent="0.25">
      <c r="A570" s="51" t="s">
        <v>2216</v>
      </c>
      <c r="B570" s="179" t="s">
        <v>3129</v>
      </c>
      <c r="C570" s="167">
        <v>1362.1513136700012</v>
      </c>
      <c r="D570" s="185">
        <v>148</v>
      </c>
      <c r="E570" s="57"/>
      <c r="F570" s="139">
        <f t="shared" ref="F570:F586" si="23">IF($C$587=0,"",IF(C570="[for completion]","",IF(C570="","",C570/$C$587)))</f>
        <v>0.2227988161220161</v>
      </c>
      <c r="G570" s="139">
        <f t="shared" ref="G570:G586" si="24">IF($D$587=0,"",IF(D570="[for completion]","",IF(D570="","",D570/$D$587)))</f>
        <v>0.2032967032967033</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1422.6696682100001</v>
      </c>
      <c r="D576" s="185">
        <v>185</v>
      </c>
      <c r="E576" s="57"/>
      <c r="F576" s="139">
        <f t="shared" si="23"/>
        <v>0.23269743576129556</v>
      </c>
      <c r="G576" s="139">
        <f t="shared" si="24"/>
        <v>0.25412087912087911</v>
      </c>
    </row>
    <row r="577" spans="1:7" x14ac:dyDescent="0.25">
      <c r="A577" s="51" t="s">
        <v>2223</v>
      </c>
      <c r="B577" s="179" t="s">
        <v>3136</v>
      </c>
      <c r="C577" s="167">
        <v>1159.7836449900001</v>
      </c>
      <c r="D577" s="185">
        <v>166</v>
      </c>
      <c r="E577" s="57"/>
      <c r="F577" s="139">
        <f t="shared" si="23"/>
        <v>0.1896987658186475</v>
      </c>
      <c r="G577" s="139">
        <f t="shared" si="24"/>
        <v>0.22802197802197802</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6113.817556930002</v>
      </c>
      <c r="D587" s="133">
        <f>SUM(D569:D586)</f>
        <v>728</v>
      </c>
      <c r="E587" s="57"/>
      <c r="F587" s="127">
        <f>SUM(F569:F586)</f>
        <v>1</v>
      </c>
      <c r="G587" s="127">
        <f>SUM(G569:G586)</f>
        <v>0.99999999999999989</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435.77423139999996</v>
      </c>
      <c r="D589" s="164">
        <v>19</v>
      </c>
      <c r="E589" s="57"/>
      <c r="F589" s="139">
        <f t="shared" ref="F589:F596" si="25">IF($C$602=0,"",IF(C589="[for completion]","",IF(C589="","",C589/$C$602)))</f>
        <v>7.1276943962132272E-2</v>
      </c>
      <c r="G589" s="139">
        <f t="shared" ref="G589:G596" si="26">IF($D$602=0,"",IF(D589="[for completion]","",IF(D589="","",D589/$D$602)))</f>
        <v>2.6170798898071626E-2</v>
      </c>
    </row>
    <row r="590" spans="1:7" x14ac:dyDescent="0.25">
      <c r="A590" s="51" t="s">
        <v>2227</v>
      </c>
      <c r="B590" s="68" t="s">
        <v>1605</v>
      </c>
      <c r="C590" s="164">
        <v>76.54597892999999</v>
      </c>
      <c r="D590" s="164">
        <v>16</v>
      </c>
      <c r="E590" s="57"/>
      <c r="F590" s="139">
        <f t="shared" si="25"/>
        <v>1.2520160802514509E-2</v>
      </c>
      <c r="G590" s="139">
        <f t="shared" si="26"/>
        <v>2.2038567493112948E-2</v>
      </c>
    </row>
    <row r="591" spans="1:7" x14ac:dyDescent="0.25">
      <c r="A591" s="51" t="s">
        <v>2228</v>
      </c>
      <c r="B591" s="68" t="s">
        <v>2282</v>
      </c>
      <c r="C591" s="164">
        <v>81.248403600000003</v>
      </c>
      <c r="D591" s="164">
        <v>12</v>
      </c>
      <c r="E591" s="57"/>
      <c r="F591" s="139">
        <f t="shared" si="25"/>
        <v>1.3289307841367479E-2</v>
      </c>
      <c r="G591" s="139">
        <f t="shared" si="26"/>
        <v>1.6528925619834711E-2</v>
      </c>
    </row>
    <row r="592" spans="1:7" x14ac:dyDescent="0.25">
      <c r="A592" s="51" t="s">
        <v>2229</v>
      </c>
      <c r="B592" s="68" t="s">
        <v>1606</v>
      </c>
      <c r="C592" s="164">
        <v>412.10314454999991</v>
      </c>
      <c r="D592" s="164">
        <v>39</v>
      </c>
      <c r="E592" s="57"/>
      <c r="F592" s="139">
        <f t="shared" si="25"/>
        <v>6.7405208073780656E-2</v>
      </c>
      <c r="G592" s="139">
        <f t="shared" si="26"/>
        <v>5.3719008264462811E-2</v>
      </c>
    </row>
    <row r="593" spans="1:7" x14ac:dyDescent="0.25">
      <c r="A593" s="51" t="s">
        <v>2230</v>
      </c>
      <c r="B593" s="68" t="s">
        <v>1607</v>
      </c>
      <c r="C593" s="164">
        <v>240.17170515999996</v>
      </c>
      <c r="D593" s="164">
        <v>48</v>
      </c>
      <c r="E593" s="57"/>
      <c r="F593" s="139">
        <f t="shared" si="25"/>
        <v>3.9283426913478282E-2</v>
      </c>
      <c r="G593" s="139">
        <f t="shared" si="26"/>
        <v>6.6115702479338845E-2</v>
      </c>
    </row>
    <row r="594" spans="1:7" x14ac:dyDescent="0.25">
      <c r="A594" s="51" t="s">
        <v>2394</v>
      </c>
      <c r="B594" s="68" t="s">
        <v>1608</v>
      </c>
      <c r="C594" s="164">
        <v>203.04409913999999</v>
      </c>
      <c r="D594" s="164">
        <v>38</v>
      </c>
      <c r="E594" s="57"/>
      <c r="F594" s="139">
        <f t="shared" si="25"/>
        <v>3.3210689924799919E-2</v>
      </c>
      <c r="G594" s="139">
        <f t="shared" si="26"/>
        <v>5.2341597796143252E-2</v>
      </c>
    </row>
    <row r="595" spans="1:7" x14ac:dyDescent="0.25">
      <c r="A595" s="51" t="s">
        <v>2395</v>
      </c>
      <c r="B595" s="68" t="s">
        <v>1609</v>
      </c>
      <c r="C595" s="164">
        <v>319.11478251999995</v>
      </c>
      <c r="D595" s="164">
        <v>40</v>
      </c>
      <c r="E595" s="57"/>
      <c r="F595" s="139">
        <f t="shared" si="25"/>
        <v>5.2195666545247828E-2</v>
      </c>
      <c r="G595" s="139">
        <f t="shared" si="26"/>
        <v>5.5096418732782371E-2</v>
      </c>
    </row>
    <row r="596" spans="1:7" x14ac:dyDescent="0.25">
      <c r="A596" s="51" t="s">
        <v>2396</v>
      </c>
      <c r="B596" s="68" t="s">
        <v>1610</v>
      </c>
      <c r="C596" s="164">
        <v>291.53096343000004</v>
      </c>
      <c r="D596" s="164">
        <v>35</v>
      </c>
      <c r="E596" s="57"/>
      <c r="F596" s="139">
        <f t="shared" si="25"/>
        <v>4.7683948811908905E-2</v>
      </c>
      <c r="G596" s="139">
        <f t="shared" si="26"/>
        <v>4.8209366391184574E-2</v>
      </c>
    </row>
    <row r="597" spans="1:7" x14ac:dyDescent="0.25">
      <c r="A597" s="51" t="s">
        <v>2397</v>
      </c>
      <c r="B597" s="68" t="s">
        <v>2654</v>
      </c>
      <c r="C597" s="132">
        <v>1370.4471295800001</v>
      </c>
      <c r="D597" s="51">
        <v>164</v>
      </c>
      <c r="E597" s="57"/>
      <c r="F597" s="139">
        <f>IF($C$602=0,"",IF(C597="[for completion]","",IF(C597="","",C597/$C$602)))</f>
        <v>0.22415571233829201</v>
      </c>
      <c r="G597" s="139">
        <f>IF($D$602=0,"",IF(D597="[for completion]","",IF(D597="","",D597/$D$602)))</f>
        <v>0.22589531680440772</v>
      </c>
    </row>
    <row r="598" spans="1:7" x14ac:dyDescent="0.25">
      <c r="A598" s="51" t="s">
        <v>2398</v>
      </c>
      <c r="B598" s="51" t="s">
        <v>2657</v>
      </c>
      <c r="C598" s="132">
        <v>787.88391642999977</v>
      </c>
      <c r="D598" s="51">
        <v>118</v>
      </c>
      <c r="F598" s="139">
        <f>IF($C$602=0,"",IF(C598="[for completion]","",IF(C598="","",C598/$C$602)))</f>
        <v>0.12886938628663117</v>
      </c>
      <c r="G598" s="139">
        <f>IF($D$602=0,"",IF(D598="[for completion]","",IF(D598="","",D598/$D$602)))</f>
        <v>0.16253443526170799</v>
      </c>
    </row>
    <row r="599" spans="1:7" x14ac:dyDescent="0.25">
      <c r="A599" s="51" t="s">
        <v>2399</v>
      </c>
      <c r="B599" s="51" t="s">
        <v>2655</v>
      </c>
      <c r="C599" s="132">
        <v>755.48267024999939</v>
      </c>
      <c r="D599" s="51">
        <v>100</v>
      </c>
      <c r="F599" s="139">
        <f>IF($C$602=0,"",IF(C599="[for completion]","",IF(C599="","",C599/$C$602)))</f>
        <v>0.12356971126717077</v>
      </c>
      <c r="G599" s="139">
        <f>IF($D$602=0,"",IF(D599="[for completion]","",IF(D599="","",D599/$D$602)))</f>
        <v>0.13774104683195593</v>
      </c>
    </row>
    <row r="600" spans="1:7" x14ac:dyDescent="0.25">
      <c r="A600" s="51" t="s">
        <v>2692</v>
      </c>
      <c r="B600" s="68" t="s">
        <v>2656</v>
      </c>
      <c r="C600" s="132">
        <v>1105.0594209000001</v>
      </c>
      <c r="D600" s="51">
        <v>90</v>
      </c>
      <c r="E600" s="57"/>
      <c r="F600" s="139">
        <f>IF($C$602=0,"",IF(C600="[for completion]","",IF(C600="","",C600/$C$602)))</f>
        <v>0.18074785690119549</v>
      </c>
      <c r="G600" s="139">
        <f>IF($D$602=0,"",IF(D600="[for completion]","",IF(D600="","",D600/$D$602)))</f>
        <v>0.12396694214876033</v>
      </c>
    </row>
    <row r="601" spans="1:7" x14ac:dyDescent="0.25">
      <c r="A601" s="51" t="s">
        <v>2693</v>
      </c>
      <c r="B601" s="68" t="s">
        <v>2004</v>
      </c>
      <c r="C601" s="164">
        <v>35.411111040000002</v>
      </c>
      <c r="D601" s="164">
        <v>7</v>
      </c>
      <c r="E601" s="57"/>
      <c r="F601" s="139">
        <f>IF($C$602=0,"",IF(C601="[for completion]","",IF(C601="","",C601/$C$602)))</f>
        <v>5.7919803314807096E-3</v>
      </c>
      <c r="G601" s="139">
        <f>IF($D$602=0,"",IF(D601="[for completion]","",IF(D601="","",D601/$D$602)))</f>
        <v>9.6418732782369149E-3</v>
      </c>
    </row>
    <row r="602" spans="1:7" x14ac:dyDescent="0.25">
      <c r="A602" s="51" t="s">
        <v>2694</v>
      </c>
      <c r="B602" s="68" t="s">
        <v>138</v>
      </c>
      <c r="C602" s="132">
        <f>SUM(C589:C601)</f>
        <v>6113.8175569299992</v>
      </c>
      <c r="D602" s="133">
        <f>SUM(D589:D601)</f>
        <v>726</v>
      </c>
      <c r="E602" s="57"/>
      <c r="F602" s="127">
        <f>SUM(F589:F601)</f>
        <v>1</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1251.2513655199996</v>
      </c>
      <c r="D614" s="164">
        <v>114</v>
      </c>
      <c r="E614" s="57"/>
      <c r="F614" s="139">
        <f>IF($C$618=0,"",IF(C614="[for completion]","",IF(C614="","",C614/$C$618)))</f>
        <v>0.20465958525401345</v>
      </c>
      <c r="G614" s="139">
        <f>IF($D$618=0,"",IF(D614="[for completion]","",IF(D614="","",D614/$D$618)))</f>
        <v>0.15702479338842976</v>
      </c>
    </row>
    <row r="615" spans="1:7" x14ac:dyDescent="0.25">
      <c r="A615" s="51" t="s">
        <v>2401</v>
      </c>
      <c r="B615" s="153" t="s">
        <v>2231</v>
      </c>
      <c r="C615" s="164">
        <v>4862.5661914100001</v>
      </c>
      <c r="D615" s="164">
        <v>612</v>
      </c>
      <c r="E615" s="57"/>
      <c r="F615" s="57"/>
      <c r="G615" s="139">
        <f>IF($D$618=0,"",IF(D615="[for completion]","",IF(D615="","",D615/$D$618)))</f>
        <v>0.84297520661157022</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6113.8175569300001</v>
      </c>
      <c r="D618" s="133">
        <f>SUM(D614:D617)</f>
        <v>726</v>
      </c>
      <c r="E618" s="57"/>
      <c r="F618" s="127">
        <f>SUM(F614:F617)</f>
        <v>0.20465958525401345</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240.68144272146009</v>
      </c>
      <c r="E621" s="204"/>
      <c r="F621" s="167"/>
      <c r="G621" s="167"/>
    </row>
    <row r="622" spans="1:7" x14ac:dyDescent="0.25">
      <c r="A622" s="51" t="s">
        <v>2408</v>
      </c>
      <c r="B622" s="68" t="s">
        <v>766</v>
      </c>
      <c r="C622" s="167"/>
      <c r="D622" s="167">
        <v>978.42140122866203</v>
      </c>
      <c r="E622" s="204"/>
      <c r="F622" s="167"/>
      <c r="G622" s="167"/>
    </row>
    <row r="623" spans="1:7" x14ac:dyDescent="0.25">
      <c r="A623" s="51" t="s">
        <v>2409</v>
      </c>
      <c r="B623" s="68" t="s">
        <v>767</v>
      </c>
      <c r="C623" s="167"/>
      <c r="D623" s="167">
        <v>11.179783191071888</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1082.5659761554125</v>
      </c>
      <c r="E625" s="204"/>
      <c r="F625" s="167"/>
      <c r="G625" s="167"/>
    </row>
    <row r="626" spans="1:7" x14ac:dyDescent="0.25">
      <c r="A626" s="51" t="s">
        <v>2412</v>
      </c>
      <c r="B626" s="68" t="s">
        <v>770</v>
      </c>
      <c r="C626" s="167"/>
      <c r="D626" s="167">
        <v>13356.096611140796</v>
      </c>
      <c r="E626" s="204"/>
      <c r="F626" s="167"/>
      <c r="G626" s="167"/>
    </row>
    <row r="627" spans="1:7" x14ac:dyDescent="0.25">
      <c r="A627" s="51" t="s">
        <v>2413</v>
      </c>
      <c r="B627" s="68" t="s">
        <v>771</v>
      </c>
      <c r="C627" s="167"/>
      <c r="D627" s="167">
        <v>9.7237854766602003E-2</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129.60851425591187</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1.3392762271152601</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161.31498479647721</v>
      </c>
      <c r="E633" s="204"/>
      <c r="F633" s="167"/>
      <c r="G633" s="167"/>
    </row>
    <row r="634" spans="1:7" x14ac:dyDescent="0.25">
      <c r="A634" s="51" t="s">
        <v>2420</v>
      </c>
      <c r="B634" s="68" t="s">
        <v>138</v>
      </c>
      <c r="C634" s="132">
        <f>SUM(C621:C633)</f>
        <v>0</v>
      </c>
      <c r="D634" s="132">
        <f>SUM(D621:D633)</f>
        <v>15961.305227571675</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62"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G</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81592.367056250398</v>
      </c>
      <c r="F38" s="68"/>
      <c r="H38" s="49"/>
      <c r="L38" s="49"/>
      <c r="M38" s="49"/>
    </row>
    <row r="39" spans="1:14" x14ac:dyDescent="0.25">
      <c r="A39" s="51" t="s">
        <v>108</v>
      </c>
      <c r="B39" s="68" t="s">
        <v>109</v>
      </c>
      <c r="C39" s="132">
        <f>C77</f>
        <v>60500.740172209684</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0.32861766689143601</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21091.626884040714</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60500.740172209684</v>
      </c>
      <c r="E53" s="76"/>
      <c r="F53" s="139">
        <f>IF($C$58=0,"",IF(C53="[for completion]","",C53/$C$58))</f>
        <v>0.74150000000000016</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21091.626884040706</v>
      </c>
      <c r="E56" s="76"/>
      <c r="F56" s="139">
        <f>IF($C$58=0,"",IF(C56="[for completion]","",C56/$C$58))</f>
        <v>0.25849999999999973</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81592.367056250398</v>
      </c>
      <c r="D58" s="76"/>
      <c r="E58" s="76"/>
      <c r="F58" s="140">
        <f>SUM(F53:F57)</f>
        <v>0.99999999999999989</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24.807629934671759</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6.4900219999999995E-2</v>
      </c>
      <c r="D74" s="132" t="s">
        <v>1196</v>
      </c>
      <c r="E74" s="47"/>
      <c r="F74" s="139">
        <f t="shared" si="1"/>
        <v>1.072717785191844E-6</v>
      </c>
      <c r="G74" s="139" t="str">
        <f t="shared" si="2"/>
        <v/>
      </c>
      <c r="H74" s="49"/>
      <c r="L74" s="49"/>
      <c r="M74" s="49"/>
      <c r="N74" s="81"/>
    </row>
    <row r="75" spans="1:14" x14ac:dyDescent="0.25">
      <c r="A75" s="51" t="s">
        <v>157</v>
      </c>
      <c r="B75" s="47" t="s">
        <v>1515</v>
      </c>
      <c r="C75" s="132">
        <v>163.84772421000005</v>
      </c>
      <c r="D75" s="132" t="s">
        <v>1196</v>
      </c>
      <c r="E75" s="47"/>
      <c r="F75" s="139">
        <f t="shared" si="1"/>
        <v>2.7081937137235488E-3</v>
      </c>
      <c r="G75" s="139" t="str">
        <f t="shared" si="2"/>
        <v/>
      </c>
      <c r="H75" s="49"/>
      <c r="L75" s="49"/>
      <c r="M75" s="49"/>
      <c r="N75" s="81"/>
    </row>
    <row r="76" spans="1:14" x14ac:dyDescent="0.25">
      <c r="A76" s="51" t="s">
        <v>158</v>
      </c>
      <c r="B76" s="47" t="s">
        <v>1516</v>
      </c>
      <c r="C76" s="132">
        <v>60336.827547779685</v>
      </c>
      <c r="D76" s="132" t="s">
        <v>1196</v>
      </c>
      <c r="E76" s="47"/>
      <c r="F76" s="139">
        <f t="shared" si="1"/>
        <v>0.99729073356849129</v>
      </c>
      <c r="G76" s="139" t="str">
        <f t="shared" si="2"/>
        <v/>
      </c>
      <c r="H76" s="49"/>
      <c r="L76" s="49"/>
      <c r="M76" s="49"/>
      <c r="N76" s="81"/>
    </row>
    <row r="77" spans="1:14" x14ac:dyDescent="0.25">
      <c r="A77" s="51" t="s">
        <v>159</v>
      </c>
      <c r="B77" s="84" t="s">
        <v>138</v>
      </c>
      <c r="C77" s="134">
        <f>SUM(C70:C76)</f>
        <v>60500.740172209684</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2.8914453362766519</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1677.2258903399988</v>
      </c>
      <c r="D94" s="132" t="s">
        <v>1196</v>
      </c>
      <c r="E94" s="47"/>
      <c r="F94" s="139">
        <f t="shared" ref="F94:F99" si="5">IF($C$100=0,"",IF(C94="[for completion]","",IF(C94="","",C94/$C$100)))</f>
        <v>2.7722402826245156E-2</v>
      </c>
      <c r="G94" s="139" t="str">
        <f t="shared" ref="G94:G99" si="6">IF($D$100=0,"",IF(D94="[Mark as ND1 if not relevant]","",IF(D94="","",D94/$D$100)))</f>
        <v/>
      </c>
      <c r="H94" s="49"/>
      <c r="L94" s="49"/>
      <c r="M94" s="49"/>
      <c r="N94" s="81"/>
    </row>
    <row r="95" spans="1:14" x14ac:dyDescent="0.25">
      <c r="A95" s="51" t="s">
        <v>182</v>
      </c>
      <c r="B95" s="47" t="s">
        <v>1512</v>
      </c>
      <c r="C95" s="132">
        <v>17532.926204140014</v>
      </c>
      <c r="D95" s="132" t="s">
        <v>1196</v>
      </c>
      <c r="E95" s="47"/>
      <c r="F95" s="139">
        <f t="shared" si="5"/>
        <v>0.28979688767830092</v>
      </c>
      <c r="G95" s="139" t="str">
        <f t="shared" si="6"/>
        <v/>
      </c>
      <c r="H95" s="49"/>
      <c r="L95" s="49"/>
      <c r="M95" s="49"/>
      <c r="N95" s="81"/>
    </row>
    <row r="96" spans="1:14" x14ac:dyDescent="0.25">
      <c r="A96" s="51" t="s">
        <v>183</v>
      </c>
      <c r="B96" s="47" t="s">
        <v>1513</v>
      </c>
      <c r="C96" s="132">
        <v>33332.982200760001</v>
      </c>
      <c r="D96" s="132" t="s">
        <v>1196</v>
      </c>
      <c r="E96" s="47"/>
      <c r="F96" s="139">
        <f t="shared" si="5"/>
        <v>0.5509516430027237</v>
      </c>
      <c r="G96" s="139" t="str">
        <f t="shared" si="6"/>
        <v/>
      </c>
      <c r="H96" s="49"/>
      <c r="L96" s="49"/>
      <c r="M96" s="49"/>
      <c r="N96" s="81"/>
    </row>
    <row r="97" spans="1:14" x14ac:dyDescent="0.25">
      <c r="A97" s="51" t="s">
        <v>184</v>
      </c>
      <c r="B97" s="47" t="s">
        <v>1514</v>
      </c>
      <c r="C97" s="132">
        <v>1874.6937127199988</v>
      </c>
      <c r="D97" s="132" t="s">
        <v>1196</v>
      </c>
      <c r="E97" s="47"/>
      <c r="F97" s="139">
        <f t="shared" si="5"/>
        <v>3.0986293843411644E-2</v>
      </c>
      <c r="G97" s="139" t="str">
        <f t="shared" si="6"/>
        <v/>
      </c>
      <c r="H97" s="49"/>
      <c r="L97" s="49"/>
      <c r="M97" s="49"/>
    </row>
    <row r="98" spans="1:14" x14ac:dyDescent="0.25">
      <c r="A98" s="51" t="s">
        <v>185</v>
      </c>
      <c r="B98" s="47" t="s">
        <v>1515</v>
      </c>
      <c r="C98" s="132">
        <v>6072.3364128600024</v>
      </c>
      <c r="D98" s="132" t="s">
        <v>1196</v>
      </c>
      <c r="E98" s="47"/>
      <c r="F98" s="139">
        <f t="shared" si="5"/>
        <v>0.10036796897981136</v>
      </c>
      <c r="G98" s="139" t="str">
        <f t="shared" si="6"/>
        <v/>
      </c>
      <c r="H98" s="49"/>
      <c r="L98" s="49"/>
      <c r="M98" s="49"/>
    </row>
    <row r="99" spans="1:14" x14ac:dyDescent="0.25">
      <c r="A99" s="51" t="s">
        <v>186</v>
      </c>
      <c r="B99" s="47" t="s">
        <v>1516</v>
      </c>
      <c r="C99" s="132">
        <v>10.575751390000001</v>
      </c>
      <c r="D99" s="132" t="s">
        <v>1196</v>
      </c>
      <c r="E99" s="47"/>
      <c r="F99" s="139">
        <f t="shared" si="5"/>
        <v>1.7480366950713426E-4</v>
      </c>
      <c r="G99" s="139" t="str">
        <f t="shared" si="6"/>
        <v/>
      </c>
      <c r="H99" s="49"/>
      <c r="L99" s="49"/>
      <c r="M99" s="49"/>
    </row>
    <row r="100" spans="1:14" x14ac:dyDescent="0.25">
      <c r="A100" s="51" t="s">
        <v>187</v>
      </c>
      <c r="B100" s="84" t="s">
        <v>138</v>
      </c>
      <c r="C100" s="134">
        <f>SUM(C93:C99)</f>
        <v>60500.740172210018</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2148.691826789996</v>
      </c>
      <c r="D112" s="132">
        <f>C112</f>
        <v>2148.691826789996</v>
      </c>
      <c r="E112" s="77"/>
      <c r="F112" s="139">
        <f t="shared" ref="F112:F116" si="7">IF($C$131=0,"",IF(C112="[for completion]","",IF(C112="","",C112/$C$131)))</f>
        <v>3.5515132883894372E-2</v>
      </c>
      <c r="G112" s="139">
        <f t="shared" ref="G112:G116" si="8">IF($D$131=0,"",IF(D112="[for completion]","",IF(D112="","",D112/$D$131)))</f>
        <v>3.5515132883894372E-2</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58352.04834541976</v>
      </c>
      <c r="D118" s="132">
        <f t="shared" si="9"/>
        <v>58352.04834541976</v>
      </c>
      <c r="E118" s="68"/>
      <c r="F118" s="139">
        <f t="shared" si="10"/>
        <v>0.96448486711610559</v>
      </c>
      <c r="G118" s="139">
        <f t="shared" si="11"/>
        <v>0.96448486711610559</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60500.740172209757</v>
      </c>
      <c r="D131" s="132">
        <f>SUM(D112:D130)</f>
        <v>60500.740172209757</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2148.691826789996</v>
      </c>
      <c r="D138" s="132">
        <f>D112</f>
        <v>2148.691826789996</v>
      </c>
      <c r="E138" s="77"/>
      <c r="F138" s="139">
        <f t="shared" ref="F138:F141" si="14">IF($C$157=0,"",IF(C138="[for completion]","",IF(C138="","",C138/$C$157)))</f>
        <v>3.5515132883894372E-2</v>
      </c>
      <c r="G138" s="139">
        <f t="shared" ref="G138:G141" si="15">IF($D$157=0,"",IF(D138="[for completion]","",IF(D138="","",D138/$D$157)))</f>
        <v>3.5515132883894372E-2</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58352.04834541976</v>
      </c>
      <c r="D144" s="132">
        <f t="shared" si="16"/>
        <v>58352.04834541976</v>
      </c>
      <c r="E144" s="68"/>
      <c r="F144" s="139">
        <f t="shared" si="17"/>
        <v>0.96448486711610559</v>
      </c>
      <c r="G144" s="139">
        <f t="shared" si="18"/>
        <v>0.96448486711610559</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60500.740172209757</v>
      </c>
      <c r="D157" s="132">
        <f>SUM(D138:D156)</f>
        <v>60500.740172209757</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3.1929151600000001</v>
      </c>
      <c r="D164" s="132">
        <f>C164</f>
        <v>3.1929151600000001</v>
      </c>
      <c r="E164" s="88"/>
      <c r="F164" s="139">
        <f>IF($C$167=0,"",IF(C164="[for completion]","",IF(C164="","",C164/$C$167)))</f>
        <v>5.2774811529770826E-5</v>
      </c>
      <c r="G164" s="139">
        <f>IF($D$167=0,"",IF(D164="[for completion]","",IF(D164="","",D164/$D$167)))</f>
        <v>5.2774811529770826E-5</v>
      </c>
      <c r="H164" s="49"/>
      <c r="L164" s="49"/>
      <c r="M164" s="49"/>
      <c r="N164" s="81"/>
    </row>
    <row r="165" spans="1:14" x14ac:dyDescent="0.25">
      <c r="A165" s="51" t="s">
        <v>260</v>
      </c>
      <c r="B165" s="49" t="s">
        <v>261</v>
      </c>
      <c r="C165" s="132">
        <v>60497.547257049679</v>
      </c>
      <c r="D165" s="132">
        <f>C165</f>
        <v>60497.547257049679</v>
      </c>
      <c r="E165" s="88"/>
      <c r="F165" s="139">
        <f>IF($C$167=0,"",IF(C165="[for completion]","",IF(C165="","",C165/$C$167)))</f>
        <v>0.99994722518847023</v>
      </c>
      <c r="G165" s="139">
        <f>IF($D$167=0,"",IF(D165="[for completion]","",IF(D165="","",D165/$D$167)))</f>
        <v>0.99994722518847023</v>
      </c>
      <c r="H165" s="49"/>
      <c r="L165" s="49"/>
      <c r="M165" s="49"/>
      <c r="N165" s="81"/>
    </row>
    <row r="166" spans="1:14" x14ac:dyDescent="0.25">
      <c r="A166" s="51" t="s">
        <v>262</v>
      </c>
      <c r="B166" s="49" t="s">
        <v>136</v>
      </c>
      <c r="C166" s="132">
        <v>0</v>
      </c>
      <c r="D166" s="132">
        <f>C166</f>
        <v>0</v>
      </c>
      <c r="E166" s="88"/>
      <c r="F166" s="139">
        <f>IF($C$167=0,"",IF(C166="[for completion]","",IF(C166="","",C166/$C$167)))</f>
        <v>0</v>
      </c>
      <c r="G166" s="139">
        <f>IF($D$167=0,"",IF(D166="[for completion]","",IF(D166="","",D166/$D$167)))</f>
        <v>0</v>
      </c>
      <c r="H166" s="49"/>
      <c r="L166" s="49"/>
      <c r="M166" s="49"/>
      <c r="N166" s="81"/>
    </row>
    <row r="167" spans="1:14" x14ac:dyDescent="0.25">
      <c r="A167" s="51" t="s">
        <v>263</v>
      </c>
      <c r="B167" s="89" t="s">
        <v>138</v>
      </c>
      <c r="C167" s="142">
        <f>SUM(C164:C166)</f>
        <v>60500.740172209677</v>
      </c>
      <c r="D167" s="142">
        <f>SUM(D164:D166)</f>
        <v>60500.740172209677</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555.91270384182815</v>
      </c>
      <c r="D174" s="65"/>
      <c r="E174" s="57"/>
      <c r="F174" s="139">
        <f>IF($C$179=0,"",IF(C174="[for completion]","",C174/$C$179))</f>
        <v>2.6357032906857827E-2</v>
      </c>
      <c r="G174" s="77"/>
      <c r="H174" s="49"/>
      <c r="L174" s="49"/>
      <c r="M174" s="49"/>
      <c r="N174" s="81"/>
    </row>
    <row r="175" spans="1:14" ht="30.75" customHeight="1" x14ac:dyDescent="0.25">
      <c r="A175" s="51" t="s">
        <v>8</v>
      </c>
      <c r="B175" s="68" t="s">
        <v>1370</v>
      </c>
      <c r="C175" s="132">
        <v>1605.8364222270884</v>
      </c>
      <c r="E175" s="79"/>
      <c r="F175" s="139">
        <f>IF($C$179=0,"",IF(C175="[for completion]","",C175/$C$179))</f>
        <v>7.613620471553896E-2</v>
      </c>
      <c r="G175" s="77"/>
      <c r="H175" s="49"/>
      <c r="L175" s="49"/>
      <c r="M175" s="49"/>
      <c r="N175" s="81"/>
    </row>
    <row r="176" spans="1:14" x14ac:dyDescent="0.25">
      <c r="A176" s="51" t="s">
        <v>273</v>
      </c>
      <c r="B176" s="68" t="s">
        <v>274</v>
      </c>
      <c r="C176" s="132">
        <v>832.12662321223638</v>
      </c>
      <c r="E176" s="79"/>
      <c r="F176" s="139">
        <f>IF($C$179=0,"",IF(C176="[for completion]","",C176/$C$179))</f>
        <v>3.9452936835416778E-2</v>
      </c>
      <c r="G176" s="77"/>
      <c r="H176" s="49"/>
      <c r="L176" s="49"/>
      <c r="M176" s="49"/>
      <c r="N176" s="81"/>
    </row>
    <row r="177" spans="1:14" x14ac:dyDescent="0.25">
      <c r="A177" s="51" t="s">
        <v>275</v>
      </c>
      <c r="B177" s="68" t="s">
        <v>276</v>
      </c>
      <c r="C177" s="132">
        <v>18097.751134759554</v>
      </c>
      <c r="E177" s="79"/>
      <c r="F177" s="139">
        <f>IF($C$179=0,"",IF(C177="[for completion]","",C177/$C$179))</f>
        <v>0.85805382554218645</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21091.626884040706</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15001.482651141878</v>
      </c>
      <c r="E193" s="76"/>
      <c r="F193" s="139">
        <f t="shared" ref="F193:F207" si="21">IF($C$209=0,"",IF(C193="[for completion]","",C193/$C$209))</f>
        <v>0.71125298838341222</v>
      </c>
      <c r="G193" s="77"/>
      <c r="H193" s="49"/>
      <c r="L193" s="49"/>
      <c r="M193" s="49"/>
      <c r="N193" s="81"/>
    </row>
    <row r="194" spans="1:14" x14ac:dyDescent="0.25">
      <c r="A194" s="51" t="s">
        <v>301</v>
      </c>
      <c r="B194" s="68" t="s">
        <v>302</v>
      </c>
      <c r="C194" s="132">
        <v>5532.5009775131375</v>
      </c>
      <c r="E194" s="79"/>
      <c r="F194" s="139">
        <f t="shared" si="21"/>
        <v>0.26230792948927917</v>
      </c>
      <c r="G194" s="79"/>
      <c r="H194" s="49"/>
      <c r="L194" s="49"/>
      <c r="M194" s="49"/>
      <c r="N194" s="81"/>
    </row>
    <row r="195" spans="1:14" x14ac:dyDescent="0.25">
      <c r="A195" s="51" t="s">
        <v>303</v>
      </c>
      <c r="B195" s="68" t="s">
        <v>304</v>
      </c>
      <c r="C195" s="132">
        <v>373.62315728245909</v>
      </c>
      <c r="E195" s="79"/>
      <c r="F195" s="139">
        <f t="shared" si="21"/>
        <v>1.7714288202450919E-2</v>
      </c>
      <c r="G195" s="79"/>
      <c r="H195" s="49"/>
      <c r="L195" s="49"/>
      <c r="M195" s="49"/>
      <c r="N195" s="81"/>
    </row>
    <row r="196" spans="1:14" x14ac:dyDescent="0.25">
      <c r="A196" s="51" t="s">
        <v>305</v>
      </c>
      <c r="B196" s="68" t="s">
        <v>306</v>
      </c>
      <c r="C196" s="132">
        <v>107.04675466081912</v>
      </c>
      <c r="E196" s="79"/>
      <c r="F196" s="139">
        <f t="shared" si="21"/>
        <v>5.0753199480224817E-3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47.140063508212471</v>
      </c>
      <c r="E200" s="79"/>
      <c r="F200" s="139">
        <f t="shared" si="21"/>
        <v>2.2350131531997503E-3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0.8312980957336269</v>
      </c>
      <c r="E206" s="79"/>
      <c r="F206" s="139">
        <f>IF($C$209=0,"",IF(C206="[for completion]","",C206/$C$209))</f>
        <v>3.9413654541871329E-5</v>
      </c>
      <c r="G206" s="79"/>
      <c r="H206" s="49"/>
      <c r="L206" s="49"/>
      <c r="M206" s="49"/>
      <c r="N206" s="81"/>
    </row>
    <row r="207" spans="1:14" x14ac:dyDescent="0.25">
      <c r="A207" s="51" t="s">
        <v>325</v>
      </c>
      <c r="B207" s="68" t="s">
        <v>136</v>
      </c>
      <c r="C207" s="132">
        <v>29.001981838473945</v>
      </c>
      <c r="E207" s="79"/>
      <c r="F207" s="139">
        <f t="shared" si="21"/>
        <v>1.3750471690933766E-3</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21091.626884040717</v>
      </c>
      <c r="E209" s="79"/>
      <c r="F209" s="140">
        <f>SUM(F193:F207)</f>
        <v>0.99999999999999978</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21091.626884040717</v>
      </c>
      <c r="E218" s="88"/>
      <c r="F218" s="139">
        <f>IF($C$38=0,"",IF(C218="[for completion]","",IF(C218="","",C218/$C$38)))</f>
        <v>0.2584999999999999</v>
      </c>
      <c r="G218" s="139">
        <f>IF($C$39=0,"",IF(C218="[for completion]","",IF(C218="","",C218/$C$39)))</f>
        <v>0.34861766689143603</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21091.626884040717</v>
      </c>
      <c r="E220" s="88"/>
      <c r="F220" s="129">
        <f>SUM(F217:F219)</f>
        <v>0.2584999999999999</v>
      </c>
      <c r="G220" s="129">
        <f>SUM(G217:G219)</f>
        <v>0.34861766689143603</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45" zoomScale="75" zoomScaleNormal="75" workbookViewId="0">
      <selection activeCell="D375" sqref="D375:D381"/>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17359.237195260088</v>
      </c>
      <c r="F12" s="139">
        <f>IF($C$15=0,"",IF(C12="[for completion]","",C12/$C$15))</f>
        <v>0.28692603009233603</v>
      </c>
    </row>
    <row r="13" spans="1:7" x14ac:dyDescent="0.25">
      <c r="A13" s="51" t="s">
        <v>450</v>
      </c>
      <c r="B13" s="51" t="s">
        <v>451</v>
      </c>
      <c r="C13" s="132">
        <v>43141.502976949763</v>
      </c>
      <c r="F13" s="139">
        <f>IF($C$15=0,"",IF(C13="[for completion]","",C13/$C$15))</f>
        <v>0.71307396990766392</v>
      </c>
    </row>
    <row r="14" spans="1:7" x14ac:dyDescent="0.25">
      <c r="A14" s="51" t="s">
        <v>452</v>
      </c>
      <c r="B14" s="51" t="s">
        <v>136</v>
      </c>
      <c r="C14" s="132">
        <v>0</v>
      </c>
      <c r="F14" s="139">
        <f>IF($C$15=0,"",IF(C14="[for completion]","",C14/$C$15))</f>
        <v>0</v>
      </c>
    </row>
    <row r="15" spans="1:7" x14ac:dyDescent="0.25">
      <c r="A15" s="51" t="s">
        <v>453</v>
      </c>
      <c r="B15" s="120" t="s">
        <v>138</v>
      </c>
      <c r="C15" s="132">
        <f>SUM(C12:C14)</f>
        <v>60500.740172209851</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5591</v>
      </c>
      <c r="D28" s="133">
        <v>8898</v>
      </c>
      <c r="F28" s="133">
        <f>IF(AND(C28="[For completion]",D28="[For completion]"),"[For completion]",SUM(C28:D28))</f>
        <v>14489</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4.8836342838352371E-2</v>
      </c>
      <c r="D36" s="127">
        <v>9.6965994065044261E-2</v>
      </c>
      <c r="E36" s="147"/>
      <c r="F36" s="127">
        <v>6.9143926334004097E-2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0.99999999999999989</v>
      </c>
      <c r="D44" s="227">
        <f>SUM(D45:D71)</f>
        <v>0.98855098851090306</v>
      </c>
      <c r="E44" s="227"/>
      <c r="F44" s="227">
        <f>SUM(F45:F71)</f>
        <v>0.99183600792595128</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0.99918554625868805</v>
      </c>
      <c r="D51" s="127">
        <v>0.96866004332504596</v>
      </c>
      <c r="E51" s="127"/>
      <c r="F51" s="127">
        <v>0.97741860469836783</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8.144537413118843E-4</v>
      </c>
      <c r="D55" s="127">
        <v>1.8700699758213226E-2</v>
      </c>
      <c r="E55" s="127"/>
      <c r="F55" s="127">
        <v>1.3568670195328869E-2</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1.1902454276438957E-3</v>
      </c>
      <c r="E71" s="127"/>
      <c r="F71" s="127">
        <v>8.4873303225447801E-4</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1.1449011489096756E-2</v>
      </c>
      <c r="E76" s="227"/>
      <c r="F76" s="227">
        <f>SUM(F77:F87)</f>
        <v>8.1639920740486805E-3</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1.1449011489096756E-2</v>
      </c>
      <c r="E78" s="127"/>
      <c r="F78" s="127">
        <v>8.1639920740486805E-3</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0.34924093295580377</v>
      </c>
      <c r="D99" s="227">
        <v>0.22886220780406583</v>
      </c>
      <c r="E99" s="227"/>
      <c r="F99" s="227">
        <v>0.26417119260189131</v>
      </c>
      <c r="G99" s="51"/>
    </row>
    <row r="100" spans="1:7" x14ac:dyDescent="0.25">
      <c r="A100" s="51" t="s">
        <v>573</v>
      </c>
      <c r="B100" s="68" t="s">
        <v>3101</v>
      </c>
      <c r="C100" s="127">
        <v>8.6491635784580495E-2</v>
      </c>
      <c r="D100" s="127">
        <v>0.10481526053313882</v>
      </c>
      <c r="E100" s="127"/>
      <c r="F100" s="127">
        <v>9.9440651466026889E-2</v>
      </c>
      <c r="G100" s="51"/>
    </row>
    <row r="101" spans="1:7" x14ac:dyDescent="0.25">
      <c r="A101" s="51" t="s">
        <v>574</v>
      </c>
      <c r="B101" s="68" t="s">
        <v>3102</v>
      </c>
      <c r="C101" s="127">
        <v>0.10405187760351728</v>
      </c>
      <c r="D101" s="127">
        <v>0.1824169511828504</v>
      </c>
      <c r="E101" s="127"/>
      <c r="F101" s="127">
        <v>0.15943123515864968</v>
      </c>
      <c r="G101" s="51"/>
    </row>
    <row r="102" spans="1:7" x14ac:dyDescent="0.25">
      <c r="A102" s="51" t="s">
        <v>575</v>
      </c>
      <c r="B102" s="68" t="s">
        <v>3103</v>
      </c>
      <c r="C102" s="127">
        <v>0.26942290760954746</v>
      </c>
      <c r="D102" s="127">
        <v>0.26844518299850251</v>
      </c>
      <c r="E102" s="127"/>
      <c r="F102" s="127">
        <v>0.26873196509711944</v>
      </c>
      <c r="G102" s="51"/>
    </row>
    <row r="103" spans="1:7" x14ac:dyDescent="0.25">
      <c r="A103" s="51" t="s">
        <v>576</v>
      </c>
      <c r="B103" s="68" t="s">
        <v>3104</v>
      </c>
      <c r="C103" s="127">
        <v>0.19079264604655111</v>
      </c>
      <c r="D103" s="127">
        <v>0.21546039748144247</v>
      </c>
      <c r="E103" s="127"/>
      <c r="F103" s="127">
        <v>0.20822495567631263</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1.3991510932653204E-4</v>
      </c>
      <c r="D150" s="127">
        <v>1.7711380857738081E-5</v>
      </c>
      <c r="E150" s="128"/>
      <c r="F150" s="127">
        <v>5.2774811529770704E-5</v>
      </c>
    </row>
    <row r="151" spans="1:7" x14ac:dyDescent="0.25">
      <c r="A151" s="51" t="s">
        <v>606</v>
      </c>
      <c r="B151" s="51" t="s">
        <v>607</v>
      </c>
      <c r="C151" s="127">
        <f>C153+C154+C155+C156</f>
        <v>0.99986008489067346</v>
      </c>
      <c r="D151" s="127">
        <f>D153+D154+D155+D156</f>
        <v>0.99998228861914229</v>
      </c>
      <c r="E151" s="128"/>
      <c r="F151" s="127">
        <f>F153+F154+F155+F156</f>
        <v>0.99994722518847001</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0.29102796400348085</v>
      </c>
      <c r="D154" s="127">
        <v>0.17356637417617865</v>
      </c>
      <c r="E154" s="128"/>
      <c r="F154" s="127">
        <v>0.20726916183366056</v>
      </c>
    </row>
    <row r="155" spans="1:7" outlineLevel="1" x14ac:dyDescent="0.25">
      <c r="A155" s="51" t="s">
        <v>611</v>
      </c>
      <c r="B155" s="51" t="s">
        <v>3107</v>
      </c>
      <c r="C155" s="127">
        <v>0</v>
      </c>
      <c r="D155" s="127">
        <v>0</v>
      </c>
      <c r="E155" s="128"/>
      <c r="F155" s="127">
        <v>0</v>
      </c>
    </row>
    <row r="156" spans="1:7" outlineLevel="1" x14ac:dyDescent="0.25">
      <c r="A156" s="51" t="s">
        <v>612</v>
      </c>
      <c r="B156" s="51" t="s">
        <v>3108</v>
      </c>
      <c r="C156" s="127">
        <v>0.70883212088719261</v>
      </c>
      <c r="D156" s="127">
        <v>0.82641591444296358</v>
      </c>
      <c r="E156" s="128"/>
      <c r="F156" s="127">
        <v>0.7926780633548095</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0.20562522840258593</v>
      </c>
      <c r="D160" s="127">
        <v>0.17319464930909312</v>
      </c>
      <c r="E160" s="128"/>
      <c r="F160" s="127">
        <v>0.18249982662198447</v>
      </c>
    </row>
    <row r="161" spans="1:7" x14ac:dyDescent="0.25">
      <c r="A161" s="51" t="s">
        <v>618</v>
      </c>
      <c r="B161" s="51" t="s">
        <v>619</v>
      </c>
      <c r="C161" s="127">
        <v>0.7943747715974141</v>
      </c>
      <c r="D161" s="127">
        <v>0.82680535069090688</v>
      </c>
      <c r="E161" s="128"/>
      <c r="F161" s="127">
        <v>0.8175001733780155</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6.7738463192442713E-2</v>
      </c>
      <c r="D170" s="127">
        <v>3.1926541221939067E-2</v>
      </c>
      <c r="E170" s="128"/>
      <c r="F170" s="127">
        <v>4.2201913822912107E-2</v>
      </c>
    </row>
    <row r="171" spans="1:7" x14ac:dyDescent="0.25">
      <c r="A171" s="51" t="s">
        <v>630</v>
      </c>
      <c r="B171" s="47" t="s">
        <v>3015</v>
      </c>
      <c r="C171" s="127">
        <v>4.817619330521946E-2</v>
      </c>
      <c r="D171" s="127">
        <v>2.7263827888621153E-2</v>
      </c>
      <c r="E171" s="128"/>
      <c r="F171" s="127">
        <v>3.3264129877445925E-2</v>
      </c>
    </row>
    <row r="172" spans="1:7" x14ac:dyDescent="0.25">
      <c r="A172" s="51" t="s">
        <v>631</v>
      </c>
      <c r="B172" s="47" t="s">
        <v>3016</v>
      </c>
      <c r="C172" s="127">
        <v>4.9319806668911503E-2</v>
      </c>
      <c r="D172" s="127">
        <v>7.7998781379913354E-2</v>
      </c>
      <c r="E172" s="127"/>
      <c r="F172" s="127">
        <v>6.9770037018967154E-2</v>
      </c>
    </row>
    <row r="173" spans="1:7" x14ac:dyDescent="0.25">
      <c r="A173" s="51" t="s">
        <v>632</v>
      </c>
      <c r="B173" s="47" t="s">
        <v>3017</v>
      </c>
      <c r="C173" s="127">
        <v>0.12032222019930289</v>
      </c>
      <c r="D173" s="127">
        <v>7.6870454643684388E-2</v>
      </c>
      <c r="E173" s="127"/>
      <c r="F173" s="127">
        <v>8.9337897235060817E-2</v>
      </c>
    </row>
    <row r="174" spans="1:7" x14ac:dyDescent="0.25">
      <c r="A174" s="51" t="s">
        <v>633</v>
      </c>
      <c r="B174" s="47" t="s">
        <v>3018</v>
      </c>
      <c r="C174" s="127">
        <v>0.71444331663412353</v>
      </c>
      <c r="D174" s="127">
        <v>0.78594039486584211</v>
      </c>
      <c r="E174" s="127"/>
      <c r="F174" s="127">
        <v>0.76542602204561416</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1.844362101852155E-3</v>
      </c>
      <c r="D180" s="184">
        <v>1.7045441708252518E-3</v>
      </c>
      <c r="E180" s="128"/>
      <c r="F180" s="184">
        <v>1.744661574710525E-3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3104.853728359863</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2614.6146437500011</v>
      </c>
      <c r="D190" s="133">
        <v>3596</v>
      </c>
      <c r="E190" s="65"/>
      <c r="F190" s="139">
        <f>IF($C$214=0,"",IF(C190="[for completion]","",IF(C190="","",C190/$C$214)))</f>
        <v>0.15061806082492679</v>
      </c>
      <c r="G190" s="139">
        <f>IF($D$214=0,"",IF(D190="[for completion]","",IF(D190="","",D190/$D$214)))</f>
        <v>0.64317653371489891</v>
      </c>
    </row>
    <row r="191" spans="1:7" x14ac:dyDescent="0.25">
      <c r="A191" s="51" t="s">
        <v>652</v>
      </c>
      <c r="B191" s="68" t="s">
        <v>3110</v>
      </c>
      <c r="C191" s="132">
        <v>3537.476265229996</v>
      </c>
      <c r="D191" s="133">
        <v>1121</v>
      </c>
      <c r="E191" s="65"/>
      <c r="F191" s="139">
        <f t="shared" ref="F191:F213" si="1">IF($C$214=0,"",IF(C191="[for completion]","",IF(C191="","",C191/$C$214)))</f>
        <v>0.20378062845963749</v>
      </c>
      <c r="G191" s="139">
        <f t="shared" ref="G191:G213" si="2">IF($D$214=0,"",IF(D191="[for completion]","",IF(D191="","",D191/$D$214)))</f>
        <v>0.20050080486496155</v>
      </c>
    </row>
    <row r="192" spans="1:7" x14ac:dyDescent="0.25">
      <c r="A192" s="51" t="s">
        <v>653</v>
      </c>
      <c r="B192" s="68" t="s">
        <v>3111</v>
      </c>
      <c r="C192" s="132">
        <v>6865.423845419994</v>
      </c>
      <c r="D192" s="133">
        <v>744</v>
      </c>
      <c r="E192" s="65"/>
      <c r="F192" s="139">
        <f t="shared" si="1"/>
        <v>0.39549110183796699</v>
      </c>
      <c r="G192" s="139">
        <f t="shared" si="2"/>
        <v>0.13307100697549634</v>
      </c>
    </row>
    <row r="193" spans="1:7" x14ac:dyDescent="0.25">
      <c r="A193" s="51" t="s">
        <v>654</v>
      </c>
      <c r="B193" s="68" t="s">
        <v>3112</v>
      </c>
      <c r="C193" s="132">
        <v>3277.2629595399999</v>
      </c>
      <c r="D193" s="133">
        <v>116</v>
      </c>
      <c r="E193" s="65"/>
      <c r="F193" s="139">
        <f t="shared" si="1"/>
        <v>0.1887907240782947</v>
      </c>
      <c r="G193" s="139">
        <f t="shared" si="2"/>
        <v>2.074763011983545E-2</v>
      </c>
    </row>
    <row r="194" spans="1:7" x14ac:dyDescent="0.25">
      <c r="A194" s="51" t="s">
        <v>655</v>
      </c>
      <c r="B194" s="68" t="s">
        <v>3113</v>
      </c>
      <c r="C194" s="132">
        <v>689.33741580000014</v>
      </c>
      <c r="D194" s="133">
        <v>11</v>
      </c>
      <c r="E194" s="65"/>
      <c r="F194" s="139">
        <f t="shared" si="1"/>
        <v>3.9710121363410275E-2</v>
      </c>
      <c r="G194" s="139">
        <f t="shared" si="2"/>
        <v>1.9674476837774997E-3</v>
      </c>
    </row>
    <row r="195" spans="1:7" x14ac:dyDescent="0.25">
      <c r="A195" s="51" t="s">
        <v>656</v>
      </c>
      <c r="B195" s="68" t="s">
        <v>3114</v>
      </c>
      <c r="C195" s="132">
        <v>375.12206551999998</v>
      </c>
      <c r="D195" s="133">
        <v>3</v>
      </c>
      <c r="E195" s="65"/>
      <c r="F195" s="139">
        <f t="shared" si="1"/>
        <v>2.1609363435763671E-2</v>
      </c>
      <c r="G195" s="139">
        <f t="shared" si="2"/>
        <v>5.3657664103022714E-4</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17359.237195259993</v>
      </c>
      <c r="D214" s="76">
        <f>SUM(D190:D213)</f>
        <v>5591</v>
      </c>
      <c r="E214" s="121"/>
      <c r="F214" s="148">
        <f>SUM(F190:F213)</f>
        <v>0.99999999999999989</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0.64523431592443203</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3829.6238718860968</v>
      </c>
      <c r="D241" s="133" t="s">
        <v>112</v>
      </c>
      <c r="F241" s="139">
        <f>IF($C$249=0,"",IF(C241="[Mark as ND1 if not relevant]","",C241/$C$249))</f>
        <v>0.22258290978181963</v>
      </c>
      <c r="G241" s="139" t="str">
        <f>IF($D$249=0,"",IF(D241="[Mark as ND1 if not relevant]","",D241/$D$249))</f>
        <v/>
      </c>
    </row>
    <row r="242" spans="1:7" x14ac:dyDescent="0.25">
      <c r="A242" s="51" t="s">
        <v>715</v>
      </c>
      <c r="B242" s="51" t="s">
        <v>683</v>
      </c>
      <c r="C242" s="132">
        <v>2127.0649271573557</v>
      </c>
      <c r="D242" s="133" t="s">
        <v>112</v>
      </c>
      <c r="F242" s="139">
        <f t="shared" ref="F242:F248" si="5">IF($C$249=0,"",IF(C242="[Mark as ND1 if not relevant]","",C242/$C$249))</f>
        <v>0.12362788530153075</v>
      </c>
      <c r="G242" s="139" t="str">
        <f t="shared" ref="G242:G248" si="6">IF($D$249=0,"",IF(D242="[Mark as ND1 if not relevant]","",D242/$D$249))</f>
        <v/>
      </c>
    </row>
    <row r="243" spans="1:7" x14ac:dyDescent="0.25">
      <c r="A243" s="51" t="s">
        <v>716</v>
      </c>
      <c r="B243" s="51" t="s">
        <v>685</v>
      </c>
      <c r="C243" s="132">
        <v>3686.0112832984637</v>
      </c>
      <c r="D243" s="133" t="s">
        <v>112</v>
      </c>
      <c r="F243" s="139">
        <f t="shared" si="5"/>
        <v>0.21423595224277767</v>
      </c>
      <c r="G243" s="139" t="str">
        <f t="shared" si="6"/>
        <v/>
      </c>
    </row>
    <row r="244" spans="1:7" x14ac:dyDescent="0.25">
      <c r="A244" s="51" t="s">
        <v>717</v>
      </c>
      <c r="B244" s="51" t="s">
        <v>687</v>
      </c>
      <c r="C244" s="132">
        <v>5797.7106526720481</v>
      </c>
      <c r="D244" s="133" t="s">
        <v>112</v>
      </c>
      <c r="F244" s="139">
        <f t="shared" si="5"/>
        <v>0.33697077058098596</v>
      </c>
      <c r="G244" s="139" t="str">
        <f t="shared" si="6"/>
        <v/>
      </c>
    </row>
    <row r="245" spans="1:7" x14ac:dyDescent="0.25">
      <c r="A245" s="51" t="s">
        <v>718</v>
      </c>
      <c r="B245" s="51" t="s">
        <v>689</v>
      </c>
      <c r="C245" s="132">
        <v>1554.7965718975258</v>
      </c>
      <c r="D245" s="133" t="s">
        <v>112</v>
      </c>
      <c r="F245" s="139">
        <f t="shared" si="5"/>
        <v>9.0366875878415909E-2</v>
      </c>
      <c r="G245" s="139" t="str">
        <f t="shared" si="6"/>
        <v/>
      </c>
    </row>
    <row r="246" spans="1:7" x14ac:dyDescent="0.25">
      <c r="A246" s="51" t="s">
        <v>719</v>
      </c>
      <c r="B246" s="51" t="s">
        <v>691</v>
      </c>
      <c r="C246" s="132">
        <v>115.51282267126683</v>
      </c>
      <c r="D246" s="133" t="s">
        <v>112</v>
      </c>
      <c r="F246" s="139">
        <f t="shared" si="5"/>
        <v>6.7137612066897612E-3</v>
      </c>
      <c r="G246" s="139" t="str">
        <f t="shared" si="6"/>
        <v/>
      </c>
    </row>
    <row r="247" spans="1:7" x14ac:dyDescent="0.25">
      <c r="A247" s="51" t="s">
        <v>720</v>
      </c>
      <c r="B247" s="51" t="s">
        <v>693</v>
      </c>
      <c r="C247" s="132">
        <v>38.685055328759923</v>
      </c>
      <c r="D247" s="133" t="s">
        <v>112</v>
      </c>
      <c r="F247" s="139">
        <f t="shared" si="5"/>
        <v>2.2484276441240478E-3</v>
      </c>
      <c r="G247" s="139" t="str">
        <f t="shared" si="6"/>
        <v/>
      </c>
    </row>
    <row r="248" spans="1:7" x14ac:dyDescent="0.25">
      <c r="A248" s="51" t="s">
        <v>721</v>
      </c>
      <c r="B248" s="51" t="s">
        <v>695</v>
      </c>
      <c r="C248" s="132">
        <v>55.976286828491098</v>
      </c>
      <c r="D248" s="133" t="s">
        <v>112</v>
      </c>
      <c r="F248" s="139">
        <f t="shared" si="5"/>
        <v>3.2534173636564034E-3</v>
      </c>
      <c r="G248" s="139" t="str">
        <f t="shared" si="6"/>
        <v/>
      </c>
    </row>
    <row r="249" spans="1:7" x14ac:dyDescent="0.25">
      <c r="A249" s="51" t="s">
        <v>722</v>
      </c>
      <c r="B249" s="78" t="s">
        <v>138</v>
      </c>
      <c r="C249" s="132">
        <f>SUM(C241:C248)</f>
        <v>17205.381471740006</v>
      </c>
      <c r="D249" s="133">
        <f>SUM(D241:D248)</f>
        <v>0</v>
      </c>
      <c r="F249" s="127">
        <f>SUM(F241:F248)</f>
        <v>1.0000000000000002</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3.6951254625701528E-2</v>
      </c>
      <c r="E260" s="121"/>
      <c r="F260" s="121"/>
      <c r="G260" s="121"/>
    </row>
    <row r="261" spans="1:14" x14ac:dyDescent="0.25">
      <c r="A261" s="51" t="s">
        <v>735</v>
      </c>
      <c r="B261" s="51" t="s">
        <v>736</v>
      </c>
      <c r="C261" s="127">
        <v>2.7507476200070937E-4</v>
      </c>
      <c r="E261" s="121"/>
      <c r="F261" s="121"/>
    </row>
    <row r="262" spans="1:14" x14ac:dyDescent="0.25">
      <c r="A262" s="51" t="s">
        <v>737</v>
      </c>
      <c r="B262" s="51" t="s">
        <v>738</v>
      </c>
      <c r="C262" s="127">
        <v>0</v>
      </c>
      <c r="E262" s="121"/>
      <c r="F262" s="121"/>
    </row>
    <row r="263" spans="1:14" x14ac:dyDescent="0.25">
      <c r="A263" s="51" t="s">
        <v>739</v>
      </c>
      <c r="B263" s="51" t="s">
        <v>2177</v>
      </c>
      <c r="C263" s="127">
        <v>4.2229104364111501E-3</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0.95855076017588647</v>
      </c>
      <c r="E265" s="121"/>
      <c r="F265" s="121"/>
    </row>
    <row r="266" spans="1:14" outlineLevel="1" x14ac:dyDescent="0.25">
      <c r="A266" s="51" t="s">
        <v>740</v>
      </c>
      <c r="B266" s="80" t="s">
        <v>742</v>
      </c>
      <c r="C266" s="149">
        <v>0.79050744932311889</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0.16804331085276758</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2661.8936704799994</v>
      </c>
      <c r="D287" s="51">
        <v>439</v>
      </c>
      <c r="E287" s="57"/>
      <c r="F287" s="139">
        <f>IF($C$305=0,"",IF(C287="[For completion]","",C287/$C$305))</f>
        <v>0.15334162673961502</v>
      </c>
      <c r="G287" s="139">
        <f>IF($D$305=0,"",IF(D287="[For completion]","",D287/$D$305))</f>
        <v>8.691348247871708E-2</v>
      </c>
    </row>
    <row r="288" spans="1:7" customFormat="1" x14ac:dyDescent="0.25">
      <c r="A288" s="51" t="s">
        <v>1950</v>
      </c>
      <c r="B288" s="68" t="s">
        <v>3117</v>
      </c>
      <c r="C288" s="132">
        <v>1188.4973518999993</v>
      </c>
      <c r="D288" s="51">
        <v>261</v>
      </c>
      <c r="E288" s="57"/>
      <c r="F288" s="139">
        <f t="shared" ref="F288:F304" si="9">IF($C$305=0,"",IF(C288="[For completion]","",C288/$C$305))</f>
        <v>6.8464837396456743E-2</v>
      </c>
      <c r="G288" s="139">
        <f t="shared" ref="G288:G304" si="10">IF($D$305=0,"",IF(D288="[For completion]","",D288/$D$305))</f>
        <v>5.1672936052266881E-2</v>
      </c>
    </row>
    <row r="289" spans="1:7" customFormat="1" x14ac:dyDescent="0.25">
      <c r="A289" s="51" t="s">
        <v>1951</v>
      </c>
      <c r="B289" s="68" t="s">
        <v>3118</v>
      </c>
      <c r="C289" s="132">
        <v>3683.2168318599984</v>
      </c>
      <c r="D289" s="51">
        <v>832</v>
      </c>
      <c r="E289" s="57"/>
      <c r="F289" s="139">
        <f t="shared" si="9"/>
        <v>0.21217619129403423</v>
      </c>
      <c r="G289" s="139">
        <f t="shared" si="10"/>
        <v>0.1647198574539695</v>
      </c>
    </row>
    <row r="290" spans="1:7" customFormat="1" x14ac:dyDescent="0.25">
      <c r="A290" s="51" t="s">
        <v>1952</v>
      </c>
      <c r="B290" s="68" t="s">
        <v>3065</v>
      </c>
      <c r="C290" s="132">
        <v>1575.620466280001</v>
      </c>
      <c r="D290" s="51">
        <v>587</v>
      </c>
      <c r="E290" s="57"/>
      <c r="F290" s="139">
        <f t="shared" si="9"/>
        <v>9.0765535867568553E-2</v>
      </c>
      <c r="G290" s="139">
        <f t="shared" si="10"/>
        <v>0.11621461096812512</v>
      </c>
    </row>
    <row r="291" spans="1:7" customFormat="1" x14ac:dyDescent="0.25">
      <c r="A291" s="51" t="s">
        <v>1953</v>
      </c>
      <c r="B291" s="68" t="s">
        <v>3066</v>
      </c>
      <c r="C291" s="132">
        <v>434.08972230000001</v>
      </c>
      <c r="D291" s="51">
        <v>237</v>
      </c>
      <c r="E291" s="57"/>
      <c r="F291" s="139">
        <f t="shared" si="9"/>
        <v>2.5006267119763181E-2</v>
      </c>
      <c r="G291" s="139">
        <f t="shared" si="10"/>
        <v>4.6921401702633141E-2</v>
      </c>
    </row>
    <row r="292" spans="1:7" customFormat="1" x14ac:dyDescent="0.25">
      <c r="A292" s="51" t="s">
        <v>1954</v>
      </c>
      <c r="B292" s="68" t="s">
        <v>3119</v>
      </c>
      <c r="C292" s="132">
        <v>168.05039917999997</v>
      </c>
      <c r="D292" s="51">
        <v>106</v>
      </c>
      <c r="E292" s="57"/>
      <c r="F292" s="139">
        <f t="shared" si="9"/>
        <v>9.6807479090087432E-3</v>
      </c>
      <c r="G292" s="139">
        <f t="shared" si="10"/>
        <v>2.0985943377548999E-2</v>
      </c>
    </row>
    <row r="293" spans="1:7" customFormat="1" x14ac:dyDescent="0.25">
      <c r="A293" s="51" t="s">
        <v>1955</v>
      </c>
      <c r="B293" s="68" t="s">
        <v>3120</v>
      </c>
      <c r="C293" s="132">
        <v>212.23927279999998</v>
      </c>
      <c r="D293" s="51">
        <v>53</v>
      </c>
      <c r="E293" s="57"/>
      <c r="F293" s="139">
        <f t="shared" si="9"/>
        <v>1.2226301790377789E-2</v>
      </c>
      <c r="G293" s="139">
        <f t="shared" si="10"/>
        <v>1.0492971688774499E-2</v>
      </c>
    </row>
    <row r="294" spans="1:7" customFormat="1" x14ac:dyDescent="0.25">
      <c r="A294" s="51" t="s">
        <v>1956</v>
      </c>
      <c r="B294" s="68" t="s">
        <v>3121</v>
      </c>
      <c r="C294" s="132">
        <v>1301.4091668899994</v>
      </c>
      <c r="D294" s="51">
        <v>191</v>
      </c>
      <c r="E294" s="57"/>
      <c r="F294" s="139">
        <f t="shared" si="9"/>
        <v>7.4969260011341632E-2</v>
      </c>
      <c r="G294" s="139">
        <f t="shared" si="10"/>
        <v>3.7814294199168479E-2</v>
      </c>
    </row>
    <row r="295" spans="1:7" customFormat="1" x14ac:dyDescent="0.25">
      <c r="A295" s="51" t="s">
        <v>1957</v>
      </c>
      <c r="B295" s="68" t="s">
        <v>3122</v>
      </c>
      <c r="C295" s="132">
        <v>614.07407103000014</v>
      </c>
      <c r="D295" s="51">
        <v>107</v>
      </c>
      <c r="E295" s="57"/>
      <c r="F295" s="139">
        <f t="shared" si="9"/>
        <v>3.5374484726648898E-2</v>
      </c>
      <c r="G295" s="139">
        <f t="shared" si="10"/>
        <v>2.1183923975450405E-2</v>
      </c>
    </row>
    <row r="296" spans="1:7" customFormat="1" x14ac:dyDescent="0.25">
      <c r="A296" s="51" t="s">
        <v>1958</v>
      </c>
      <c r="B296" s="68" t="s">
        <v>3123</v>
      </c>
      <c r="C296" s="132">
        <v>2076.4383540299987</v>
      </c>
      <c r="D296" s="51">
        <v>711</v>
      </c>
      <c r="E296" s="57"/>
      <c r="F296" s="139">
        <f t="shared" si="9"/>
        <v>0.11961576022458972</v>
      </c>
      <c r="G296" s="139">
        <f t="shared" si="10"/>
        <v>0.14076420510789941</v>
      </c>
    </row>
    <row r="297" spans="1:7" customFormat="1" x14ac:dyDescent="0.25">
      <c r="A297" s="51" t="s">
        <v>1959</v>
      </c>
      <c r="B297" s="68" t="s">
        <v>3124</v>
      </c>
      <c r="C297" s="132">
        <v>1432.305217829999</v>
      </c>
      <c r="D297" s="51">
        <v>948</v>
      </c>
      <c r="E297" s="57"/>
      <c r="F297" s="139">
        <f t="shared" si="9"/>
        <v>8.2509686440663157E-2</v>
      </c>
      <c r="G297" s="139">
        <f t="shared" si="10"/>
        <v>0.18768560681053256</v>
      </c>
    </row>
    <row r="298" spans="1:7" customFormat="1" x14ac:dyDescent="0.25">
      <c r="A298" s="51" t="s">
        <v>1960</v>
      </c>
      <c r="B298" s="68" t="s">
        <v>3125</v>
      </c>
      <c r="C298" s="132">
        <v>294.02931235999989</v>
      </c>
      <c r="D298" s="51">
        <v>319</v>
      </c>
      <c r="E298" s="57"/>
      <c r="F298" s="139">
        <f t="shared" si="9"/>
        <v>1.6937916629210282E-2</v>
      </c>
      <c r="G298" s="139">
        <f t="shared" si="10"/>
        <v>6.3155810730548406E-2</v>
      </c>
    </row>
    <row r="299" spans="1:7" customFormat="1" x14ac:dyDescent="0.25">
      <c r="A299" s="51" t="s">
        <v>1961</v>
      </c>
      <c r="B299" s="68" t="s">
        <v>3126</v>
      </c>
      <c r="C299" s="132">
        <v>54.37709275000001</v>
      </c>
      <c r="D299" s="51">
        <v>40</v>
      </c>
      <c r="E299" s="57"/>
      <c r="F299" s="139">
        <f t="shared" si="9"/>
        <v>3.1324586523218821E-3</v>
      </c>
      <c r="G299" s="139">
        <f t="shared" si="10"/>
        <v>7.9192239160562269E-3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1662.9962655699985</v>
      </c>
      <c r="D304" s="51">
        <v>220</v>
      </c>
      <c r="E304" s="57"/>
      <c r="F304" s="139">
        <f t="shared" si="9"/>
        <v>9.5798925198400192E-2</v>
      </c>
      <c r="G304" s="139">
        <f t="shared" si="10"/>
        <v>4.3555731538309245E-2</v>
      </c>
    </row>
    <row r="305" spans="1:7" customFormat="1" x14ac:dyDescent="0.25">
      <c r="A305" s="51" t="s">
        <v>1967</v>
      </c>
      <c r="B305" s="68" t="s">
        <v>138</v>
      </c>
      <c r="C305" s="132">
        <f>SUM(C287:C304)</f>
        <v>17359.237195259993</v>
      </c>
      <c r="D305" s="51">
        <f>SUM(D287:D304)</f>
        <v>5051</v>
      </c>
      <c r="E305" s="57"/>
      <c r="F305" s="147">
        <f>SUM(F287:F304)</f>
        <v>1</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2661.8936704799994</v>
      </c>
      <c r="D310" s="51">
        <v>439</v>
      </c>
      <c r="E310" s="57"/>
      <c r="F310" s="139">
        <f>IF($C$328=0,"",IF(C310="[For completion]","",C310/$C$328))</f>
        <v>0.15334162673961502</v>
      </c>
      <c r="G310" s="139">
        <f>IF($D$328=0,"",IF(D310="[For completion]","",D310/$D$328))</f>
        <v>8.691348247871708E-2</v>
      </c>
    </row>
    <row r="311" spans="1:7" customFormat="1" x14ac:dyDescent="0.25">
      <c r="A311" s="51" t="s">
        <v>1972</v>
      </c>
      <c r="B311" s="68" t="s">
        <v>3129</v>
      </c>
      <c r="C311" s="132">
        <v>1188.4973518999993</v>
      </c>
      <c r="D311" s="51">
        <v>261</v>
      </c>
      <c r="E311" s="57"/>
      <c r="F311" s="139">
        <f t="shared" ref="F311:F327" si="11">IF($C$328=0,"",IF(C311="[For completion]","",C311/$C$328))</f>
        <v>6.8464837396456743E-2</v>
      </c>
      <c r="G311" s="139">
        <f t="shared" ref="G311:G327" si="12">IF($D$328=0,"",IF(D311="[For completion]","",D311/$D$328))</f>
        <v>5.1672936052266881E-2</v>
      </c>
    </row>
    <row r="312" spans="1:7" customFormat="1" x14ac:dyDescent="0.25">
      <c r="A312" s="51" t="s">
        <v>1973</v>
      </c>
      <c r="B312" s="68" t="s">
        <v>3130</v>
      </c>
      <c r="C312" s="132">
        <v>3683.2168318599984</v>
      </c>
      <c r="D312" s="51">
        <v>832</v>
      </c>
      <c r="E312" s="57"/>
      <c r="F312" s="139">
        <f t="shared" si="11"/>
        <v>0.21217619129403423</v>
      </c>
      <c r="G312" s="139">
        <f t="shared" si="12"/>
        <v>0.1647198574539695</v>
      </c>
    </row>
    <row r="313" spans="1:7" customFormat="1" x14ac:dyDescent="0.25">
      <c r="A313" s="51" t="s">
        <v>1974</v>
      </c>
      <c r="B313" s="68" t="s">
        <v>3131</v>
      </c>
      <c r="C313" s="132">
        <v>1575.620466280001</v>
      </c>
      <c r="D313" s="51">
        <v>587</v>
      </c>
      <c r="E313" s="57"/>
      <c r="F313" s="139">
        <f t="shared" si="11"/>
        <v>9.0765535867568553E-2</v>
      </c>
      <c r="G313" s="139">
        <f t="shared" si="12"/>
        <v>0.11621461096812512</v>
      </c>
    </row>
    <row r="314" spans="1:7" customFormat="1" x14ac:dyDescent="0.25">
      <c r="A314" s="51" t="s">
        <v>1975</v>
      </c>
      <c r="B314" s="68" t="s">
        <v>3132</v>
      </c>
      <c r="C314" s="132">
        <v>434.08972230000001</v>
      </c>
      <c r="D314" s="51">
        <v>237</v>
      </c>
      <c r="E314" s="57"/>
      <c r="F314" s="139">
        <f t="shared" si="11"/>
        <v>2.5006267119763181E-2</v>
      </c>
      <c r="G314" s="139">
        <f t="shared" si="12"/>
        <v>4.6921401702633141E-2</v>
      </c>
    </row>
    <row r="315" spans="1:7" customFormat="1" x14ac:dyDescent="0.25">
      <c r="A315" s="51" t="s">
        <v>1976</v>
      </c>
      <c r="B315" s="68" t="s">
        <v>3133</v>
      </c>
      <c r="C315" s="132">
        <v>168.05039917999997</v>
      </c>
      <c r="D315" s="51">
        <v>106</v>
      </c>
      <c r="E315" s="57"/>
      <c r="F315" s="139">
        <f t="shared" si="11"/>
        <v>9.6807479090087432E-3</v>
      </c>
      <c r="G315" s="139">
        <f t="shared" si="12"/>
        <v>2.0985943377548999E-2</v>
      </c>
    </row>
    <row r="316" spans="1:7" customFormat="1" x14ac:dyDescent="0.25">
      <c r="A316" s="51" t="s">
        <v>1977</v>
      </c>
      <c r="B316" s="68" t="s">
        <v>3134</v>
      </c>
      <c r="C316" s="132">
        <v>212.23927279999998</v>
      </c>
      <c r="D316" s="51">
        <v>53</v>
      </c>
      <c r="E316" s="57"/>
      <c r="F316" s="139">
        <f t="shared" si="11"/>
        <v>1.2226301790377789E-2</v>
      </c>
      <c r="G316" s="139">
        <f t="shared" si="12"/>
        <v>1.0492971688774499E-2</v>
      </c>
    </row>
    <row r="317" spans="1:7" customFormat="1" x14ac:dyDescent="0.25">
      <c r="A317" s="51" t="s">
        <v>1978</v>
      </c>
      <c r="B317" s="68" t="s">
        <v>3135</v>
      </c>
      <c r="C317" s="132">
        <v>1301.4091668899994</v>
      </c>
      <c r="D317" s="51">
        <v>191</v>
      </c>
      <c r="E317" s="57"/>
      <c r="F317" s="139">
        <f t="shared" si="11"/>
        <v>7.4969260011341632E-2</v>
      </c>
      <c r="G317" s="139">
        <f t="shared" si="12"/>
        <v>3.7814294199168479E-2</v>
      </c>
    </row>
    <row r="318" spans="1:7" customFormat="1" x14ac:dyDescent="0.25">
      <c r="A318" s="51" t="s">
        <v>1979</v>
      </c>
      <c r="B318" s="68" t="s">
        <v>3136</v>
      </c>
      <c r="C318" s="132">
        <v>614.07407103000014</v>
      </c>
      <c r="D318" s="51">
        <v>107</v>
      </c>
      <c r="E318" s="57"/>
      <c r="F318" s="139">
        <f t="shared" si="11"/>
        <v>3.5374484726648898E-2</v>
      </c>
      <c r="G318" s="139">
        <f t="shared" si="12"/>
        <v>2.1183923975450405E-2</v>
      </c>
    </row>
    <row r="319" spans="1:7" customFormat="1" x14ac:dyDescent="0.25">
      <c r="A319" s="51" t="s">
        <v>1980</v>
      </c>
      <c r="B319" s="68" t="s">
        <v>3137</v>
      </c>
      <c r="C319" s="132">
        <v>2076.4383540299987</v>
      </c>
      <c r="D319" s="51">
        <v>711</v>
      </c>
      <c r="E319" s="57"/>
      <c r="F319" s="139">
        <f t="shared" si="11"/>
        <v>0.11961576022458972</v>
      </c>
      <c r="G319" s="139">
        <f t="shared" si="12"/>
        <v>0.14076420510789941</v>
      </c>
    </row>
    <row r="320" spans="1:7" customFormat="1" x14ac:dyDescent="0.25">
      <c r="A320" s="51" t="s">
        <v>2081</v>
      </c>
      <c r="B320" s="68" t="s">
        <v>3138</v>
      </c>
      <c r="C320" s="132">
        <v>1432.305217829999</v>
      </c>
      <c r="D320" s="51">
        <v>948</v>
      </c>
      <c r="E320" s="57"/>
      <c r="F320" s="139">
        <f t="shared" si="11"/>
        <v>8.2509686440663157E-2</v>
      </c>
      <c r="G320" s="139">
        <f t="shared" si="12"/>
        <v>0.18768560681053256</v>
      </c>
    </row>
    <row r="321" spans="1:7" customFormat="1" x14ac:dyDescent="0.25">
      <c r="A321" s="51" t="s">
        <v>2123</v>
      </c>
      <c r="B321" s="68" t="s">
        <v>3139</v>
      </c>
      <c r="C321" s="132">
        <v>294.02931235999989</v>
      </c>
      <c r="D321" s="51">
        <v>319</v>
      </c>
      <c r="E321" s="57"/>
      <c r="F321" s="139">
        <f>IF($C$328=0,"",IF(C321="[For completion]","",C321/$C$328))</f>
        <v>1.6937916629210282E-2</v>
      </c>
      <c r="G321" s="139">
        <f t="shared" si="12"/>
        <v>6.3155810730548406E-2</v>
      </c>
    </row>
    <row r="322" spans="1:7" customFormat="1" x14ac:dyDescent="0.25">
      <c r="A322" s="51" t="s">
        <v>2124</v>
      </c>
      <c r="B322" s="68" t="s">
        <v>3140</v>
      </c>
      <c r="C322" s="132">
        <v>54.37709275000001</v>
      </c>
      <c r="D322" s="51">
        <v>40</v>
      </c>
      <c r="E322" s="57"/>
      <c r="F322" s="139">
        <f t="shared" si="11"/>
        <v>3.1324586523218821E-3</v>
      </c>
      <c r="G322" s="139">
        <f t="shared" si="12"/>
        <v>7.9192239160562269E-3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1662.9962655699985</v>
      </c>
      <c r="D327" s="51">
        <v>220</v>
      </c>
      <c r="E327" s="57"/>
      <c r="F327" s="139">
        <f t="shared" si="11"/>
        <v>9.5798925198400192E-2</v>
      </c>
      <c r="G327" s="139">
        <f t="shared" si="12"/>
        <v>4.3555731538309245E-2</v>
      </c>
    </row>
    <row r="328" spans="1:7" customFormat="1" x14ac:dyDescent="0.25">
      <c r="A328" s="51" t="s">
        <v>2130</v>
      </c>
      <c r="B328" s="68" t="s">
        <v>138</v>
      </c>
      <c r="C328" s="132">
        <f>SUM(C310:C327)</f>
        <v>17359.237195259993</v>
      </c>
      <c r="D328" s="51">
        <f>SUM(D310:D327)</f>
        <v>5051</v>
      </c>
      <c r="E328" s="57"/>
      <c r="F328" s="147">
        <f>SUM(F310:F327)</f>
        <v>1</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4826.2919520999903</v>
      </c>
      <c r="D333" s="51">
        <v>1974</v>
      </c>
      <c r="E333" s="57"/>
      <c r="F333" s="139">
        <f>IF($C$346=0,"",IF(C333="[For completion]","",C333/$C$346))</f>
        <v>0.27802442571715252</v>
      </c>
      <c r="G333" s="139">
        <f>IF($D$346=0,"",IF(D333="[For completion]","",D333/$D$346))</f>
        <v>0.3914336704342653</v>
      </c>
    </row>
    <row r="334" spans="1:7" customFormat="1" x14ac:dyDescent="0.25">
      <c r="A334" s="51" t="s">
        <v>2134</v>
      </c>
      <c r="B334" s="68" t="s">
        <v>1605</v>
      </c>
      <c r="C334" s="132">
        <v>1654.9717659299986</v>
      </c>
      <c r="D334" s="51">
        <v>906</v>
      </c>
      <c r="E334" s="57"/>
      <c r="F334" s="139">
        <f t="shared" ref="F334:F345" si="13">IF($C$346=0,"",IF(C334="[For completion]","",C334/$C$346))</f>
        <v>9.5336664123807008E-2</v>
      </c>
      <c r="G334" s="139">
        <f t="shared" ref="G334:G345" si="14">IF($D$346=0,"",IF(D334="[For completion]","",D334/$D$346))</f>
        <v>0.17965496728138014</v>
      </c>
    </row>
    <row r="335" spans="1:7" customFormat="1" x14ac:dyDescent="0.25">
      <c r="A335" s="51" t="s">
        <v>2135</v>
      </c>
      <c r="B335" s="68" t="s">
        <v>2282</v>
      </c>
      <c r="C335" s="132">
        <v>784.13919016000011</v>
      </c>
      <c r="D335" s="51">
        <v>234</v>
      </c>
      <c r="E335" s="57"/>
      <c r="F335" s="139">
        <f t="shared" si="13"/>
        <v>4.5171293032052862E-2</v>
      </c>
      <c r="G335" s="139">
        <f t="shared" si="14"/>
        <v>4.6400951814396192E-2</v>
      </c>
    </row>
    <row r="336" spans="1:7" customFormat="1" x14ac:dyDescent="0.25">
      <c r="A336" s="51" t="s">
        <v>2136</v>
      </c>
      <c r="B336" s="68" t="s">
        <v>1606</v>
      </c>
      <c r="C336" s="132">
        <v>624.18382451000002</v>
      </c>
      <c r="D336" s="51">
        <v>231</v>
      </c>
      <c r="E336" s="57"/>
      <c r="F336" s="139">
        <f t="shared" si="13"/>
        <v>3.5956869388272208E-2</v>
      </c>
      <c r="G336" s="139">
        <f t="shared" si="14"/>
        <v>4.5806067816775729E-2</v>
      </c>
    </row>
    <row r="337" spans="1:7" customFormat="1" x14ac:dyDescent="0.25">
      <c r="A337" s="51" t="s">
        <v>2137</v>
      </c>
      <c r="B337" s="68" t="s">
        <v>1607</v>
      </c>
      <c r="C337" s="132">
        <v>282.04376763000005</v>
      </c>
      <c r="D337" s="51">
        <v>158</v>
      </c>
      <c r="E337" s="57"/>
      <c r="F337" s="139">
        <f t="shared" si="13"/>
        <v>1.6247474728152994E-2</v>
      </c>
      <c r="G337" s="139">
        <f t="shared" si="14"/>
        <v>3.1330557208011103E-2</v>
      </c>
    </row>
    <row r="338" spans="1:7" customFormat="1" x14ac:dyDescent="0.25">
      <c r="A338" s="51" t="s">
        <v>2138</v>
      </c>
      <c r="B338" s="68" t="s">
        <v>1608</v>
      </c>
      <c r="C338" s="132">
        <v>564.12715092999997</v>
      </c>
      <c r="D338" s="51">
        <v>134</v>
      </c>
      <c r="E338" s="57"/>
      <c r="F338" s="139">
        <f t="shared" si="13"/>
        <v>3.2497231565223238E-2</v>
      </c>
      <c r="G338" s="139">
        <f t="shared" si="14"/>
        <v>2.6571485227047394E-2</v>
      </c>
    </row>
    <row r="339" spans="1:7" customFormat="1" x14ac:dyDescent="0.25">
      <c r="A339" s="51" t="s">
        <v>2139</v>
      </c>
      <c r="B339" s="68" t="s">
        <v>1609</v>
      </c>
      <c r="C339" s="132">
        <v>598.93145011000001</v>
      </c>
      <c r="D339" s="51">
        <v>126</v>
      </c>
      <c r="E339" s="57"/>
      <c r="F339" s="139">
        <f t="shared" si="13"/>
        <v>3.4502175606745032E-2</v>
      </c>
      <c r="G339" s="139">
        <f t="shared" si="14"/>
        <v>2.4985127900059488E-2</v>
      </c>
    </row>
    <row r="340" spans="1:7" customFormat="1" x14ac:dyDescent="0.25">
      <c r="A340" s="51" t="s">
        <v>2140</v>
      </c>
      <c r="B340" s="68" t="s">
        <v>1610</v>
      </c>
      <c r="C340" s="132">
        <v>1122.2426138000001</v>
      </c>
      <c r="D340" s="51">
        <v>207</v>
      </c>
      <c r="E340" s="57"/>
      <c r="F340" s="139">
        <f t="shared" si="13"/>
        <v>6.4648152518270413E-2</v>
      </c>
      <c r="G340" s="139">
        <f t="shared" si="14"/>
        <v>4.104699583581202E-2</v>
      </c>
    </row>
    <row r="341" spans="1:7" customFormat="1" x14ac:dyDescent="0.25">
      <c r="A341" s="51" t="s">
        <v>2141</v>
      </c>
      <c r="B341" s="68" t="s">
        <v>2654</v>
      </c>
      <c r="C341" s="132">
        <v>1698.3304505399983</v>
      </c>
      <c r="D341" s="51">
        <v>315</v>
      </c>
      <c r="E341" s="57"/>
      <c r="F341" s="139">
        <f t="shared" si="13"/>
        <v>9.7834393956189217E-2</v>
      </c>
      <c r="G341" s="139">
        <f t="shared" si="14"/>
        <v>6.2462819750148724E-2</v>
      </c>
    </row>
    <row r="342" spans="1:7" customFormat="1" x14ac:dyDescent="0.25">
      <c r="A342" s="51" t="s">
        <v>2142</v>
      </c>
      <c r="B342" s="51" t="s">
        <v>2657</v>
      </c>
      <c r="C342" s="132">
        <v>423.11324539999993</v>
      </c>
      <c r="D342" s="51">
        <v>151</v>
      </c>
      <c r="F342" s="139">
        <f t="shared" si="13"/>
        <v>2.4373953799970708E-2</v>
      </c>
      <c r="G342" s="139">
        <f t="shared" si="14"/>
        <v>2.9942494546896688E-2</v>
      </c>
    </row>
    <row r="343" spans="1:7" customFormat="1" x14ac:dyDescent="0.25">
      <c r="A343" s="51" t="s">
        <v>2143</v>
      </c>
      <c r="B343" s="51" t="s">
        <v>2655</v>
      </c>
      <c r="C343" s="132">
        <v>1445.6872440499992</v>
      </c>
      <c r="D343" s="51">
        <v>236</v>
      </c>
      <c r="F343" s="139">
        <f t="shared" si="13"/>
        <v>8.3280574358690754E-2</v>
      </c>
      <c r="G343" s="139">
        <f t="shared" si="14"/>
        <v>4.6797541146143172E-2</v>
      </c>
    </row>
    <row r="344" spans="1:7" customFormat="1" x14ac:dyDescent="0.25">
      <c r="A344" s="51" t="s">
        <v>2651</v>
      </c>
      <c r="B344" s="68" t="s">
        <v>2656</v>
      </c>
      <c r="C344" s="132">
        <v>2137.8261633799993</v>
      </c>
      <c r="D344" s="51">
        <v>244</v>
      </c>
      <c r="E344" s="57"/>
      <c r="F344" s="139">
        <f t="shared" si="13"/>
        <v>0.12315207974482556</v>
      </c>
      <c r="G344" s="139">
        <f t="shared" si="14"/>
        <v>4.8383898473131071E-2</v>
      </c>
    </row>
    <row r="345" spans="1:7" customFormat="1" x14ac:dyDescent="0.25">
      <c r="A345" s="51" t="s">
        <v>2652</v>
      </c>
      <c r="B345" s="51" t="s">
        <v>2004</v>
      </c>
      <c r="C345" s="132">
        <v>1197.3483767199994</v>
      </c>
      <c r="D345" s="51">
        <v>127</v>
      </c>
      <c r="F345" s="139">
        <f t="shared" si="13"/>
        <v>6.8974711460647625E-2</v>
      </c>
      <c r="G345" s="139">
        <f t="shared" si="14"/>
        <v>2.5183422565932978E-2</v>
      </c>
    </row>
    <row r="346" spans="1:7" customFormat="1" x14ac:dyDescent="0.25">
      <c r="A346" s="51" t="s">
        <v>2653</v>
      </c>
      <c r="B346" s="68" t="s">
        <v>138</v>
      </c>
      <c r="C346" s="132">
        <f>SUM(C333:C345)</f>
        <v>17359.237195259982</v>
      </c>
      <c r="D346" s="51">
        <f>SUM(D333:D345)</f>
        <v>5043</v>
      </c>
      <c r="E346" s="57"/>
      <c r="F346" s="147">
        <f>SUM(F333:F345)</f>
        <v>1.0000000000000002</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625.08391813999992</v>
      </c>
      <c r="D358" s="51">
        <v>590</v>
      </c>
      <c r="E358" s="57"/>
      <c r="F358" s="139">
        <f>IF($C$365=0,"",IF(C358="[For completion]","",C358/$C$365))</f>
        <v>3.6008720378029109E-2</v>
      </c>
      <c r="G358" s="139">
        <f>IF($D$365=0,"",IF(D358="[For completion]","",D358/$D$365))</f>
        <v>0.11699385286535792</v>
      </c>
    </row>
    <row r="359" spans="1:7" customFormat="1" x14ac:dyDescent="0.25">
      <c r="A359" s="51" t="s">
        <v>2459</v>
      </c>
      <c r="B359" s="153" t="s">
        <v>1993</v>
      </c>
      <c r="C359" s="132">
        <v>16.953932319999996</v>
      </c>
      <c r="D359" s="51">
        <v>13</v>
      </c>
      <c r="E359" s="57"/>
      <c r="F359" s="139">
        <f t="shared" ref="F359:F364" si="15">IF($C$365=0,"",IF(C359="[For completion]","",C359/$C$365))</f>
        <v>9.7665191905029793E-4</v>
      </c>
      <c r="G359" s="139">
        <f t="shared" ref="G359:G364" si="16">IF($D$365=0,"",IF(D359="[For completion]","",D359/$D$365))</f>
        <v>2.5778306563553439E-3</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3.9428498899999997</v>
      </c>
      <c r="D361" s="51">
        <v>3</v>
      </c>
      <c r="E361" s="57"/>
      <c r="F361" s="139">
        <f t="shared" si="15"/>
        <v>2.2713266980859084E-4</v>
      </c>
      <c r="G361" s="139">
        <f t="shared" si="16"/>
        <v>5.9488399762046404E-4</v>
      </c>
    </row>
    <row r="362" spans="1:7" customFormat="1" x14ac:dyDescent="0.25">
      <c r="A362" s="51" t="s">
        <v>2462</v>
      </c>
      <c r="B362" s="68" t="s">
        <v>1996</v>
      </c>
      <c r="C362" s="132">
        <v>16713.016513510011</v>
      </c>
      <c r="D362" s="51">
        <v>4435</v>
      </c>
      <c r="E362" s="57"/>
      <c r="F362" s="139">
        <f t="shared" si="15"/>
        <v>0.96277367061229802</v>
      </c>
      <c r="G362" s="139">
        <f t="shared" si="16"/>
        <v>0.87943684314891934</v>
      </c>
    </row>
    <row r="363" spans="1:7" customFormat="1" x14ac:dyDescent="0.25">
      <c r="A363" s="51" t="s">
        <v>2463</v>
      </c>
      <c r="B363" s="68" t="s">
        <v>1997</v>
      </c>
      <c r="C363" s="132">
        <v>0.23998139999999998</v>
      </c>
      <c r="D363" s="51">
        <v>2</v>
      </c>
      <c r="E363" s="57"/>
      <c r="F363" s="139">
        <f t="shared" si="15"/>
        <v>1.3824420814154648E-5</v>
      </c>
      <c r="G363" s="139">
        <f t="shared" si="16"/>
        <v>3.9658933174697601E-4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17359.237195260008</v>
      </c>
      <c r="D365" s="51">
        <f>SUM(D358:D364)</f>
        <v>5043</v>
      </c>
      <c r="E365" s="57"/>
      <c r="F365" s="147">
        <f>SUM(F358:F364)</f>
        <v>1.0000000000000002</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2548.6131459599978</v>
      </c>
      <c r="D368" s="51">
        <v>304</v>
      </c>
      <c r="E368" s="57"/>
      <c r="F368" s="139">
        <f>IF($C$372=0,"",IF(C368="[For completion]","",C368/$C$372))</f>
        <v>0.14681596416321252</v>
      </c>
      <c r="G368" s="139">
        <f>IF($D$372=0,"",IF(D368="[For completion]","",D368/$D$372))</f>
        <v>6.0281578425540355E-2</v>
      </c>
    </row>
    <row r="369" spans="1:7" customFormat="1" x14ac:dyDescent="0.25">
      <c r="A369" s="51" t="s">
        <v>2467</v>
      </c>
      <c r="B369" s="153" t="s">
        <v>2231</v>
      </c>
      <c r="C369" s="132">
        <v>14810.624049300004</v>
      </c>
      <c r="D369" s="51">
        <v>4739</v>
      </c>
      <c r="E369" s="57"/>
      <c r="F369" s="139">
        <f>IF($C$372=0,"",IF(C369="[For completion]","",C369/$C$372))</f>
        <v>0.85318403583678759</v>
      </c>
      <c r="G369" s="139">
        <f>IF($D$372=0,"",IF(D369="[For completion]","",D369/$D$372))</f>
        <v>0.93971842157445962</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17359.237195260001</v>
      </c>
      <c r="D372" s="51">
        <f>SUM(D368:D371)</f>
        <v>5043</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7618.0799601690132</v>
      </c>
      <c r="E375" s="49"/>
      <c r="F375" s="167"/>
      <c r="G375" s="167"/>
    </row>
    <row r="376" spans="1:7" customFormat="1" x14ac:dyDescent="0.25">
      <c r="A376" s="51" t="s">
        <v>2473</v>
      </c>
      <c r="B376" s="68" t="s">
        <v>1993</v>
      </c>
      <c r="C376" s="132"/>
      <c r="D376" s="132">
        <v>2.4284531523738697</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0.40395932451057698</v>
      </c>
      <c r="E378" s="49"/>
      <c r="F378" s="167"/>
      <c r="G378" s="167"/>
    </row>
    <row r="379" spans="1:7" customFormat="1" x14ac:dyDescent="0.25">
      <c r="A379" s="51" t="s">
        <v>2476</v>
      </c>
      <c r="B379" s="68" t="s">
        <v>1996</v>
      </c>
      <c r="C379" s="132"/>
      <c r="D379" s="132">
        <v>5908.4719609010681</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13529.384333546965</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4848.4494242470228</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3921.5362866999953</v>
      </c>
      <c r="D428" s="133">
        <v>4149</v>
      </c>
      <c r="E428" s="65"/>
      <c r="F428" s="139">
        <f t="shared" ref="F428:F451" si="18">IF($C$452=0,"",IF(C428="[for completion]","",C428/$C$452))</f>
        <v>9.0899389592319607E-2</v>
      </c>
      <c r="G428" s="139">
        <f t="shared" ref="G428:G451" si="19">IF($D$452=0,"",IF(D428="[for completion]","",D428/$D$452))</f>
        <v>0.46628455832771409</v>
      </c>
    </row>
    <row r="429" spans="1:7" x14ac:dyDescent="0.25">
      <c r="A429" s="51" t="s">
        <v>2028</v>
      </c>
      <c r="B429" s="68" t="s">
        <v>3110</v>
      </c>
      <c r="C429" s="132">
        <v>9108.7879166799958</v>
      </c>
      <c r="D429" s="133">
        <v>2869</v>
      </c>
      <c r="E429" s="65"/>
      <c r="F429" s="139">
        <f t="shared" si="18"/>
        <v>0.21113747292361865</v>
      </c>
      <c r="G429" s="139">
        <f t="shared" si="19"/>
        <v>0.32243200719262755</v>
      </c>
    </row>
    <row r="430" spans="1:7" x14ac:dyDescent="0.25">
      <c r="A430" s="51" t="s">
        <v>2029</v>
      </c>
      <c r="B430" s="68" t="s">
        <v>3111</v>
      </c>
      <c r="C430" s="132">
        <v>14410.828947910017</v>
      </c>
      <c r="D430" s="133">
        <v>1655</v>
      </c>
      <c r="E430" s="65"/>
      <c r="F430" s="139">
        <f t="shared" si="18"/>
        <v>0.3340363212568081</v>
      </c>
      <c r="G430" s="139">
        <f t="shared" si="19"/>
        <v>0.18599685322544393</v>
      </c>
    </row>
    <row r="431" spans="1:7" x14ac:dyDescent="0.25">
      <c r="A431" s="51" t="s">
        <v>2030</v>
      </c>
      <c r="B431" s="68" t="s">
        <v>3112</v>
      </c>
      <c r="C431" s="132">
        <v>4277.6368741199985</v>
      </c>
      <c r="D431" s="133">
        <v>143</v>
      </c>
      <c r="E431" s="65"/>
      <c r="F431" s="139">
        <f t="shared" si="18"/>
        <v>9.9153635801828441E-2</v>
      </c>
      <c r="G431" s="139">
        <f t="shared" si="19"/>
        <v>1.6071027197122948E-2</v>
      </c>
    </row>
    <row r="432" spans="1:7" x14ac:dyDescent="0.25">
      <c r="A432" s="51" t="s">
        <v>2031</v>
      </c>
      <c r="B432" s="68" t="s">
        <v>3113</v>
      </c>
      <c r="C432" s="132">
        <v>2787.8147414199998</v>
      </c>
      <c r="D432" s="133">
        <v>41</v>
      </c>
      <c r="E432" s="65"/>
      <c r="F432" s="139">
        <f t="shared" si="18"/>
        <v>6.4620250780541788E-2</v>
      </c>
      <c r="G432" s="139">
        <f t="shared" si="19"/>
        <v>4.6077770285457408E-3</v>
      </c>
    </row>
    <row r="433" spans="1:7" x14ac:dyDescent="0.25">
      <c r="A433" s="51" t="s">
        <v>2032</v>
      </c>
      <c r="B433" s="68" t="s">
        <v>3114</v>
      </c>
      <c r="C433" s="132">
        <v>8634.8982101200017</v>
      </c>
      <c r="D433" s="133">
        <v>41</v>
      </c>
      <c r="E433" s="65"/>
      <c r="F433" s="139">
        <f t="shared" si="18"/>
        <v>0.20015292964488338</v>
      </c>
      <c r="G433" s="139">
        <f t="shared" si="19"/>
        <v>4.6077770285457408E-3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43141.502976950011</v>
      </c>
      <c r="D452" s="76">
        <f>SUM(D428:D451)</f>
        <v>8898</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0.54791390326082234</v>
      </c>
      <c r="G476" s="51"/>
    </row>
    <row r="477" spans="1:7" x14ac:dyDescent="0.25">
      <c r="G477" s="51"/>
    </row>
    <row r="478" spans="1:7" x14ac:dyDescent="0.25">
      <c r="B478" s="68" t="s">
        <v>679</v>
      </c>
      <c r="G478" s="51"/>
    </row>
    <row r="479" spans="1:7" x14ac:dyDescent="0.25">
      <c r="A479" s="51" t="s">
        <v>2147</v>
      </c>
      <c r="B479" s="51" t="s">
        <v>681</v>
      </c>
      <c r="C479" s="132">
        <v>15913.077123948777</v>
      </c>
      <c r="D479" s="133" t="s">
        <v>1196</v>
      </c>
      <c r="F479" s="139">
        <f>IF($C$487=0,"",IF(C479="[Mark as ND1 if not relevant]","",C479/$C$487))</f>
        <v>0.36962372603092331</v>
      </c>
      <c r="G479" s="139" t="str">
        <f>IF($D$487=0,"",IF(D479="[Mark as ND1 if not relevant]","",D479/$D$487))</f>
        <v/>
      </c>
    </row>
    <row r="480" spans="1:7" x14ac:dyDescent="0.25">
      <c r="A480" s="51" t="s">
        <v>2148</v>
      </c>
      <c r="B480" s="51" t="s">
        <v>683</v>
      </c>
      <c r="C480" s="132">
        <v>11806.604046424705</v>
      </c>
      <c r="D480" s="133" t="s">
        <v>1196</v>
      </c>
      <c r="F480" s="139">
        <f t="shared" ref="F480:F486" si="22">IF($C$487=0,"",IF(C480="[Mark as ND1 if not relevant]","",C480/$C$487))</f>
        <v>0.27423991886795829</v>
      </c>
      <c r="G480" s="139" t="str">
        <f t="shared" ref="G480:G486" si="23">IF($D$487=0,"",IF(D480="[Mark as ND1 if not relevant]","",D480/$D$487))</f>
        <v/>
      </c>
    </row>
    <row r="481" spans="1:7" x14ac:dyDescent="0.25">
      <c r="A481" s="51" t="s">
        <v>2149</v>
      </c>
      <c r="B481" s="51" t="s">
        <v>685</v>
      </c>
      <c r="C481" s="132">
        <v>10325.192912073344</v>
      </c>
      <c r="D481" s="133" t="s">
        <v>1196</v>
      </c>
      <c r="F481" s="139">
        <f t="shared" si="22"/>
        <v>0.23983018786511057</v>
      </c>
      <c r="G481" s="139" t="str">
        <f t="shared" si="23"/>
        <v/>
      </c>
    </row>
    <row r="482" spans="1:7" x14ac:dyDescent="0.25">
      <c r="A482" s="51" t="s">
        <v>2150</v>
      </c>
      <c r="B482" s="51" t="s">
        <v>687</v>
      </c>
      <c r="C482" s="132">
        <v>3184.2351649745106</v>
      </c>
      <c r="D482" s="133" t="s">
        <v>1196</v>
      </c>
      <c r="F482" s="139">
        <f t="shared" si="22"/>
        <v>7.3962367998912176E-2</v>
      </c>
      <c r="G482" s="139" t="str">
        <f t="shared" si="23"/>
        <v/>
      </c>
    </row>
    <row r="483" spans="1:7" x14ac:dyDescent="0.25">
      <c r="A483" s="51" t="s">
        <v>2151</v>
      </c>
      <c r="B483" s="51" t="s">
        <v>689</v>
      </c>
      <c r="C483" s="132">
        <v>771.15063114236409</v>
      </c>
      <c r="D483" s="133" t="s">
        <v>1196</v>
      </c>
      <c r="F483" s="139">
        <f t="shared" si="22"/>
        <v>1.791203344229178E-2</v>
      </c>
      <c r="G483" s="139" t="str">
        <f t="shared" si="23"/>
        <v/>
      </c>
    </row>
    <row r="484" spans="1:7" x14ac:dyDescent="0.25">
      <c r="A484" s="51" t="s">
        <v>2152</v>
      </c>
      <c r="B484" s="51" t="s">
        <v>691</v>
      </c>
      <c r="C484" s="132">
        <v>331.74184583999914</v>
      </c>
      <c r="D484" s="133" t="s">
        <v>1196</v>
      </c>
      <c r="F484" s="139">
        <f t="shared" si="22"/>
        <v>7.7055905771497308E-3</v>
      </c>
      <c r="G484" s="139" t="str">
        <f t="shared" si="23"/>
        <v/>
      </c>
    </row>
    <row r="485" spans="1:7" x14ac:dyDescent="0.25">
      <c r="A485" s="51" t="s">
        <v>2153</v>
      </c>
      <c r="B485" s="51" t="s">
        <v>693</v>
      </c>
      <c r="C485" s="132">
        <v>207.75521102788198</v>
      </c>
      <c r="D485" s="133" t="s">
        <v>1196</v>
      </c>
      <c r="F485" s="139">
        <f t="shared" si="22"/>
        <v>4.8256697686016748E-3</v>
      </c>
      <c r="G485" s="139" t="str">
        <f t="shared" si="23"/>
        <v/>
      </c>
    </row>
    <row r="486" spans="1:7" x14ac:dyDescent="0.25">
      <c r="A486" s="51" t="s">
        <v>2154</v>
      </c>
      <c r="B486" s="51" t="s">
        <v>695</v>
      </c>
      <c r="C486" s="132">
        <v>512.34173481845323</v>
      </c>
      <c r="D486" s="133" t="s">
        <v>1196</v>
      </c>
      <c r="F486" s="139">
        <f t="shared" si="22"/>
        <v>1.1900505449052424E-2</v>
      </c>
      <c r="G486" s="139" t="str">
        <f t="shared" si="23"/>
        <v/>
      </c>
    </row>
    <row r="487" spans="1:7" x14ac:dyDescent="0.25">
      <c r="A487" s="51" t="s">
        <v>2155</v>
      </c>
      <c r="B487" s="78" t="s">
        <v>138</v>
      </c>
      <c r="C487" s="132">
        <f>SUM(C479:C486)</f>
        <v>43052.098670250038</v>
      </c>
      <c r="D487" s="133">
        <f>SUM(D479:D486)</f>
        <v>0</v>
      </c>
      <c r="F487" s="127">
        <f>SUM(F479:F486)</f>
        <v>0.99999999999999989</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6.4508213852839613E-2</v>
      </c>
      <c r="G498" s="51"/>
    </row>
    <row r="499" spans="1:7" x14ac:dyDescent="0.25">
      <c r="A499" s="51" t="s">
        <v>2428</v>
      </c>
      <c r="B499" s="68" t="s">
        <v>766</v>
      </c>
      <c r="C499" s="127">
        <v>0.28259673712628602</v>
      </c>
      <c r="G499" s="51"/>
    </row>
    <row r="500" spans="1:7" x14ac:dyDescent="0.25">
      <c r="A500" s="51" t="s">
        <v>2429</v>
      </c>
      <c r="B500" s="68" t="s">
        <v>767</v>
      </c>
      <c r="C500" s="127">
        <v>1.02924015734278E-2</v>
      </c>
      <c r="G500" s="51"/>
    </row>
    <row r="501" spans="1:7" x14ac:dyDescent="0.25">
      <c r="A501" s="51" t="s">
        <v>2430</v>
      </c>
      <c r="B501" s="68" t="s">
        <v>768</v>
      </c>
      <c r="C501" s="127">
        <v>0</v>
      </c>
      <c r="G501" s="51"/>
    </row>
    <row r="502" spans="1:7" x14ac:dyDescent="0.25">
      <c r="A502" s="51" t="s">
        <v>2431</v>
      </c>
      <c r="B502" s="68" t="s">
        <v>769</v>
      </c>
      <c r="C502" s="127">
        <v>0.16946135782858765</v>
      </c>
      <c r="G502" s="51"/>
    </row>
    <row r="503" spans="1:7" x14ac:dyDescent="0.25">
      <c r="A503" s="51" t="s">
        <v>2432</v>
      </c>
      <c r="B503" s="68" t="s">
        <v>770</v>
      </c>
      <c r="C503" s="127">
        <v>0.39631889809089649</v>
      </c>
      <c r="G503" s="51"/>
    </row>
    <row r="504" spans="1:7" x14ac:dyDescent="0.25">
      <c r="A504" s="51" t="s">
        <v>2433</v>
      </c>
      <c r="B504" s="68" t="s">
        <v>771</v>
      </c>
      <c r="C504" s="127">
        <v>7.1366578849721618E-3</v>
      </c>
      <c r="G504" s="51"/>
    </row>
    <row r="505" spans="1:7" x14ac:dyDescent="0.25">
      <c r="A505" s="51" t="s">
        <v>2434</v>
      </c>
      <c r="B505" s="68" t="s">
        <v>2179</v>
      </c>
      <c r="C505" s="127">
        <v>0</v>
      </c>
      <c r="G505" s="51"/>
    </row>
    <row r="506" spans="1:7" x14ac:dyDescent="0.25">
      <c r="A506" s="51" t="s">
        <v>2435</v>
      </c>
      <c r="B506" s="68" t="s">
        <v>2180</v>
      </c>
      <c r="C506" s="127">
        <v>5.8689463988605001E-2</v>
      </c>
      <c r="G506" s="51"/>
    </row>
    <row r="507" spans="1:7" x14ac:dyDescent="0.25">
      <c r="A507" s="51" t="s">
        <v>2436</v>
      </c>
      <c r="B507" s="68" t="s">
        <v>2181</v>
      </c>
      <c r="C507" s="127">
        <v>0</v>
      </c>
      <c r="G507" s="51"/>
    </row>
    <row r="508" spans="1:7" x14ac:dyDescent="0.25">
      <c r="A508" s="51" t="s">
        <v>2437</v>
      </c>
      <c r="B508" s="68" t="s">
        <v>772</v>
      </c>
      <c r="C508" s="127">
        <v>3.9839505937433429E-4</v>
      </c>
      <c r="G508" s="51"/>
    </row>
    <row r="509" spans="1:7" x14ac:dyDescent="0.25">
      <c r="A509" s="51" t="s">
        <v>2438</v>
      </c>
      <c r="B509" s="68" t="s">
        <v>2965</v>
      </c>
      <c r="C509" s="127">
        <v>0</v>
      </c>
      <c r="G509" s="51"/>
    </row>
    <row r="510" spans="1:7" x14ac:dyDescent="0.25">
      <c r="A510" s="51" t="s">
        <v>2439</v>
      </c>
      <c r="B510" s="68" t="s">
        <v>136</v>
      </c>
      <c r="C510" s="127">
        <f>SUM(C511:C524)</f>
        <v>1.0597874595010782E-2</v>
      </c>
      <c r="G510" s="51"/>
    </row>
    <row r="511" spans="1:7" outlineLevel="1" x14ac:dyDescent="0.25">
      <c r="A511" s="51" t="s">
        <v>2440</v>
      </c>
      <c r="B511" s="80" t="s">
        <v>2182</v>
      </c>
      <c r="C511" s="127">
        <v>1.0597874595010782E-2</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2169.2129300600004</v>
      </c>
      <c r="D526" s="133">
        <v>229</v>
      </c>
      <c r="E526" s="57"/>
      <c r="F526" s="139">
        <f>IF($C$544=0,"",IF(C526="[for completion]","",IF(C526="","",C526/$C$544)))</f>
        <v>5.0281348130568962E-2</v>
      </c>
      <c r="G526" s="139">
        <f>IF($D$544=0,"",IF(D526="[for completion]","",IF(D526="","",D526/$D$544)))</f>
        <v>3.6852269069842292E-2</v>
      </c>
    </row>
    <row r="527" spans="1:7" customFormat="1" x14ac:dyDescent="0.25">
      <c r="A527" s="51" t="s">
        <v>2521</v>
      </c>
      <c r="B527" s="68" t="s">
        <v>3117</v>
      </c>
      <c r="C527" s="132">
        <v>1362.1513136700012</v>
      </c>
      <c r="D527" s="133">
        <v>148</v>
      </c>
      <c r="E527" s="57"/>
      <c r="F527" s="139">
        <f t="shared" ref="F527:F543" si="26">IF($C$544=0,"",IF(C527="[for completion]","",IF(C527="","",C527/$C$544)))</f>
        <v>3.1574034738608495E-2</v>
      </c>
      <c r="G527" s="139">
        <f t="shared" ref="G527:G543" si="27">IF($D$544=0,"",IF(D527="[for completion]","",IF(D527="","",D527/$D$544)))</f>
        <v>2.3817186997103314E-2</v>
      </c>
    </row>
    <row r="528" spans="1:7" customFormat="1" x14ac:dyDescent="0.25">
      <c r="A528" s="51" t="s">
        <v>2522</v>
      </c>
      <c r="B528" s="68" t="s">
        <v>3118</v>
      </c>
      <c r="C528" s="132">
        <v>3005.1157759799985</v>
      </c>
      <c r="D528" s="133">
        <v>403</v>
      </c>
      <c r="E528" s="57"/>
      <c r="F528" s="139">
        <f t="shared" si="26"/>
        <v>6.965718782643239E-2</v>
      </c>
      <c r="G528" s="139">
        <f t="shared" si="27"/>
        <v>6.4853556485355651E-2</v>
      </c>
    </row>
    <row r="529" spans="1:7" customFormat="1" x14ac:dyDescent="0.25">
      <c r="A529" s="51" t="s">
        <v>2523</v>
      </c>
      <c r="B529" s="68" t="s">
        <v>3065</v>
      </c>
      <c r="C529" s="132">
        <v>2139.234787740002</v>
      </c>
      <c r="D529" s="133">
        <v>301</v>
      </c>
      <c r="E529" s="57"/>
      <c r="F529" s="139">
        <f t="shared" si="26"/>
        <v>4.9586468716283943E-2</v>
      </c>
      <c r="G529" s="139">
        <f t="shared" si="27"/>
        <v>4.8439008690054713E-2</v>
      </c>
    </row>
    <row r="530" spans="1:7" customFormat="1" x14ac:dyDescent="0.25">
      <c r="A530" s="51" t="s">
        <v>2524</v>
      </c>
      <c r="B530" s="68" t="s">
        <v>3066</v>
      </c>
      <c r="C530" s="132">
        <v>717.48306423999998</v>
      </c>
      <c r="D530" s="133">
        <v>162</v>
      </c>
      <c r="E530" s="57"/>
      <c r="F530" s="139">
        <f t="shared" si="26"/>
        <v>1.6630924161899104E-2</v>
      </c>
      <c r="G530" s="139">
        <f t="shared" si="27"/>
        <v>2.6070164145477952E-2</v>
      </c>
    </row>
    <row r="531" spans="1:7" customFormat="1" x14ac:dyDescent="0.25">
      <c r="A531" s="51" t="s">
        <v>2525</v>
      </c>
      <c r="B531" s="68" t="s">
        <v>3119</v>
      </c>
      <c r="C531" s="132">
        <v>384.52107043000012</v>
      </c>
      <c r="D531" s="133">
        <v>89</v>
      </c>
      <c r="E531" s="57"/>
      <c r="F531" s="139">
        <f t="shared" si="26"/>
        <v>8.9130198045127267E-3</v>
      </c>
      <c r="G531" s="139">
        <f t="shared" si="27"/>
        <v>1.4322497586095913E-2</v>
      </c>
    </row>
    <row r="532" spans="1:7" customFormat="1" x14ac:dyDescent="0.25">
      <c r="A532" s="51" t="s">
        <v>2526</v>
      </c>
      <c r="B532" s="68" t="s">
        <v>3120</v>
      </c>
      <c r="C532" s="132">
        <v>411.63636344999975</v>
      </c>
      <c r="D532" s="133">
        <v>98</v>
      </c>
      <c r="E532" s="57"/>
      <c r="F532" s="139">
        <f t="shared" si="26"/>
        <v>9.5415397018025119E-3</v>
      </c>
      <c r="G532" s="139">
        <f t="shared" si="27"/>
        <v>1.5770840038622464E-2</v>
      </c>
    </row>
    <row r="533" spans="1:7" customFormat="1" x14ac:dyDescent="0.25">
      <c r="A533" s="51" t="s">
        <v>2527</v>
      </c>
      <c r="B533" s="68" t="s">
        <v>3121</v>
      </c>
      <c r="C533" s="132">
        <v>1422.6696682100001</v>
      </c>
      <c r="D533" s="133">
        <v>185</v>
      </c>
      <c r="E533" s="57"/>
      <c r="F533" s="139">
        <f t="shared" si="26"/>
        <v>3.2976822086382009E-2</v>
      </c>
      <c r="G533" s="139">
        <f t="shared" si="27"/>
        <v>2.9771483746379144E-2</v>
      </c>
    </row>
    <row r="534" spans="1:7" customFormat="1" x14ac:dyDescent="0.25">
      <c r="A534" s="51" t="s">
        <v>2528</v>
      </c>
      <c r="B534" s="68" t="s">
        <v>3122</v>
      </c>
      <c r="C534" s="132">
        <v>1159.7836449900001</v>
      </c>
      <c r="D534" s="133">
        <v>166</v>
      </c>
      <c r="E534" s="57"/>
      <c r="F534" s="139">
        <f t="shared" si="26"/>
        <v>2.6883246177344791E-2</v>
      </c>
      <c r="G534" s="139">
        <f t="shared" si="27"/>
        <v>2.6713871902156423E-2</v>
      </c>
    </row>
    <row r="535" spans="1:7" customFormat="1" x14ac:dyDescent="0.25">
      <c r="A535" s="51" t="s">
        <v>2529</v>
      </c>
      <c r="B535" s="68" t="s">
        <v>3123</v>
      </c>
      <c r="C535" s="132">
        <v>5580.7922876300017</v>
      </c>
      <c r="D535" s="133">
        <v>852</v>
      </c>
      <c r="E535" s="57"/>
      <c r="F535" s="139">
        <f t="shared" si="26"/>
        <v>0.12936017297801963</v>
      </c>
      <c r="G535" s="139">
        <f t="shared" si="27"/>
        <v>0.13710975217251367</v>
      </c>
    </row>
    <row r="536" spans="1:7" customFormat="1" x14ac:dyDescent="0.25">
      <c r="A536" s="51" t="s">
        <v>2530</v>
      </c>
      <c r="B536" s="68" t="s">
        <v>3124</v>
      </c>
      <c r="C536" s="132">
        <v>9468.7419643900084</v>
      </c>
      <c r="D536" s="133">
        <v>1293</v>
      </c>
      <c r="E536" s="57"/>
      <c r="F536" s="139">
        <f t="shared" si="26"/>
        <v>0.21948104055273748</v>
      </c>
      <c r="G536" s="139">
        <f t="shared" si="27"/>
        <v>0.20807853234631477</v>
      </c>
    </row>
    <row r="537" spans="1:7" customFormat="1" x14ac:dyDescent="0.25">
      <c r="A537" s="51" t="s">
        <v>2531</v>
      </c>
      <c r="B537" s="68" t="s">
        <v>3125</v>
      </c>
      <c r="C537" s="132">
        <v>8804.7094963399977</v>
      </c>
      <c r="D537" s="133">
        <v>1405</v>
      </c>
      <c r="E537" s="57"/>
      <c r="F537" s="139">
        <f t="shared" si="26"/>
        <v>0.20408907638299598</v>
      </c>
      <c r="G537" s="139">
        <f t="shared" si="27"/>
        <v>0.22610234953331187</v>
      </c>
    </row>
    <row r="538" spans="1:7" customFormat="1" x14ac:dyDescent="0.25">
      <c r="A538" s="51" t="s">
        <v>2532</v>
      </c>
      <c r="B538" s="68" t="s">
        <v>3126</v>
      </c>
      <c r="C538" s="132">
        <v>1525.1947381500004</v>
      </c>
      <c r="D538" s="133">
        <v>260</v>
      </c>
      <c r="E538" s="57"/>
      <c r="F538" s="139">
        <f t="shared" si="26"/>
        <v>3.5353305585224835E-2</v>
      </c>
      <c r="G538" s="139">
        <f t="shared" si="27"/>
        <v>4.1841004184100417E-2</v>
      </c>
    </row>
    <row r="539" spans="1:7" customFormat="1" x14ac:dyDescent="0.25">
      <c r="A539" s="51" t="s">
        <v>2533</v>
      </c>
      <c r="B539" s="68" t="s">
        <v>3127</v>
      </c>
      <c r="C539" s="132">
        <v>5.6215857100000006</v>
      </c>
      <c r="D539" s="133">
        <v>1</v>
      </c>
      <c r="E539" s="57"/>
      <c r="F539" s="139">
        <f t="shared" si="26"/>
        <v>1.3030574556022184E-4</v>
      </c>
      <c r="G539" s="139">
        <f t="shared" si="27"/>
        <v>1.6092693916961701E-4</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4984.6342859599972</v>
      </c>
      <c r="D543" s="133">
        <v>622</v>
      </c>
      <c r="E543" s="57"/>
      <c r="F543" s="139">
        <f t="shared" si="26"/>
        <v>0.115541507411627</v>
      </c>
      <c r="G543" s="139">
        <f t="shared" si="27"/>
        <v>0.10009655616350177</v>
      </c>
    </row>
    <row r="544" spans="1:7" customFormat="1" x14ac:dyDescent="0.25">
      <c r="A544" s="51" t="s">
        <v>2538</v>
      </c>
      <c r="B544" s="68" t="s">
        <v>138</v>
      </c>
      <c r="C544" s="132">
        <f>SUM(C526:C543)</f>
        <v>43141.502976950003</v>
      </c>
      <c r="D544" s="133">
        <f>SUM(D526:D543)</f>
        <v>6214</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2169.2129300600004</v>
      </c>
      <c r="D549" s="133">
        <v>229</v>
      </c>
      <c r="E549" s="57"/>
      <c r="F549" s="139">
        <f>IF($C$567=0,"",IF(C549="[for completion]","",IF(C549="","",C549/$C$567)))</f>
        <v>5.0281348130568962E-2</v>
      </c>
      <c r="G549" s="139">
        <f>IF($D$567=0,"",IF(D549="[for completion]","",IF(D549="","",D549/$D$567)))</f>
        <v>3.6852269069842292E-2</v>
      </c>
    </row>
    <row r="550" spans="1:7" customFormat="1" x14ac:dyDescent="0.25">
      <c r="A550" s="51" t="s">
        <v>2543</v>
      </c>
      <c r="B550" s="68" t="s">
        <v>3129</v>
      </c>
      <c r="C550" s="132">
        <v>1362.1513136700012</v>
      </c>
      <c r="D550" s="133">
        <v>148</v>
      </c>
      <c r="E550" s="57"/>
      <c r="F550" s="139">
        <f t="shared" ref="F550:F566" si="28">IF($C$567=0,"",IF(C550="[for completion]","",IF(C550="","",C550/$C$567)))</f>
        <v>3.1574034738608495E-2</v>
      </c>
      <c r="G550" s="139">
        <f t="shared" ref="G550:G566" si="29">IF($D$567=0,"",IF(D550="[for completion]","",IF(D550="","",D550/$D$567)))</f>
        <v>2.3817186997103314E-2</v>
      </c>
    </row>
    <row r="551" spans="1:7" customFormat="1" x14ac:dyDescent="0.25">
      <c r="A551" s="51" t="s">
        <v>2544</v>
      </c>
      <c r="B551" s="68" t="s">
        <v>3130</v>
      </c>
      <c r="C551" s="132">
        <v>3005.1157759799985</v>
      </c>
      <c r="D551" s="133">
        <v>403</v>
      </c>
      <c r="E551" s="57"/>
      <c r="F551" s="139">
        <f t="shared" si="28"/>
        <v>6.965718782643239E-2</v>
      </c>
      <c r="G551" s="139">
        <f t="shared" si="29"/>
        <v>6.4853556485355651E-2</v>
      </c>
    </row>
    <row r="552" spans="1:7" customFormat="1" x14ac:dyDescent="0.25">
      <c r="A552" s="51" t="s">
        <v>2545</v>
      </c>
      <c r="B552" s="68" t="s">
        <v>3131</v>
      </c>
      <c r="C552" s="132">
        <v>2139.234787740002</v>
      </c>
      <c r="D552" s="133">
        <v>301</v>
      </c>
      <c r="E552" s="57"/>
      <c r="F552" s="139">
        <f t="shared" si="28"/>
        <v>4.9586468716283943E-2</v>
      </c>
      <c r="G552" s="139">
        <f t="shared" si="29"/>
        <v>4.8439008690054713E-2</v>
      </c>
    </row>
    <row r="553" spans="1:7" customFormat="1" x14ac:dyDescent="0.25">
      <c r="A553" s="51" t="s">
        <v>2546</v>
      </c>
      <c r="B553" s="68" t="s">
        <v>3132</v>
      </c>
      <c r="C553" s="132">
        <v>717.48306423999998</v>
      </c>
      <c r="D553" s="133">
        <v>162</v>
      </c>
      <c r="E553" s="57"/>
      <c r="F553" s="139">
        <f t="shared" si="28"/>
        <v>1.6630924161899104E-2</v>
      </c>
      <c r="G553" s="139">
        <f t="shared" si="29"/>
        <v>2.6070164145477952E-2</v>
      </c>
    </row>
    <row r="554" spans="1:7" customFormat="1" x14ac:dyDescent="0.25">
      <c r="A554" s="51" t="s">
        <v>2547</v>
      </c>
      <c r="B554" s="68" t="s">
        <v>3133</v>
      </c>
      <c r="C554" s="132">
        <v>384.52107043000012</v>
      </c>
      <c r="D554" s="133">
        <v>89</v>
      </c>
      <c r="E554" s="57"/>
      <c r="F554" s="139">
        <f t="shared" si="28"/>
        <v>8.9130198045127267E-3</v>
      </c>
      <c r="G554" s="139">
        <f t="shared" si="29"/>
        <v>1.4322497586095913E-2</v>
      </c>
    </row>
    <row r="555" spans="1:7" customFormat="1" x14ac:dyDescent="0.25">
      <c r="A555" s="51" t="s">
        <v>2548</v>
      </c>
      <c r="B555" s="68" t="s">
        <v>3134</v>
      </c>
      <c r="C555" s="132">
        <v>411.63636344999975</v>
      </c>
      <c r="D555" s="133">
        <v>98</v>
      </c>
      <c r="E555" s="57"/>
      <c r="F555" s="139">
        <f t="shared" si="28"/>
        <v>9.5415397018025119E-3</v>
      </c>
      <c r="G555" s="139">
        <f t="shared" si="29"/>
        <v>1.5770840038622464E-2</v>
      </c>
    </row>
    <row r="556" spans="1:7" customFormat="1" x14ac:dyDescent="0.25">
      <c r="A556" s="51" t="s">
        <v>2549</v>
      </c>
      <c r="B556" s="68" t="s">
        <v>3135</v>
      </c>
      <c r="C556" s="132">
        <v>1422.6696682100001</v>
      </c>
      <c r="D556" s="133">
        <v>185</v>
      </c>
      <c r="E556" s="57"/>
      <c r="F556" s="139">
        <f t="shared" si="28"/>
        <v>3.2976822086382009E-2</v>
      </c>
      <c r="G556" s="139">
        <f t="shared" si="29"/>
        <v>2.9771483746379144E-2</v>
      </c>
    </row>
    <row r="557" spans="1:7" customFormat="1" x14ac:dyDescent="0.25">
      <c r="A557" s="51" t="s">
        <v>2550</v>
      </c>
      <c r="B557" s="68" t="s">
        <v>3136</v>
      </c>
      <c r="C557" s="132">
        <v>1159.7836449900001</v>
      </c>
      <c r="D557" s="133">
        <v>166</v>
      </c>
      <c r="E557" s="57"/>
      <c r="F557" s="139">
        <f t="shared" si="28"/>
        <v>2.6883246177344791E-2</v>
      </c>
      <c r="G557" s="139">
        <f t="shared" si="29"/>
        <v>2.6713871902156423E-2</v>
      </c>
    </row>
    <row r="558" spans="1:7" customFormat="1" x14ac:dyDescent="0.25">
      <c r="A558" s="51" t="s">
        <v>2551</v>
      </c>
      <c r="B558" s="68" t="s">
        <v>3137</v>
      </c>
      <c r="C558" s="132">
        <v>5580.7922876300017</v>
      </c>
      <c r="D558" s="133">
        <v>852</v>
      </c>
      <c r="E558" s="57"/>
      <c r="F558" s="139">
        <f t="shared" si="28"/>
        <v>0.12936017297801963</v>
      </c>
      <c r="G558" s="139">
        <f t="shared" si="29"/>
        <v>0.13710975217251367</v>
      </c>
    </row>
    <row r="559" spans="1:7" customFormat="1" x14ac:dyDescent="0.25">
      <c r="A559" s="51" t="s">
        <v>2552</v>
      </c>
      <c r="B559" s="68" t="s">
        <v>3138</v>
      </c>
      <c r="C559" s="132">
        <v>9468.7419643900084</v>
      </c>
      <c r="D559" s="133">
        <v>1293</v>
      </c>
      <c r="E559" s="57"/>
      <c r="F559" s="139">
        <f t="shared" si="28"/>
        <v>0.21948104055273748</v>
      </c>
      <c r="G559" s="139">
        <f t="shared" si="29"/>
        <v>0.20807853234631477</v>
      </c>
    </row>
    <row r="560" spans="1:7" customFormat="1" x14ac:dyDescent="0.25">
      <c r="A560" s="51" t="s">
        <v>2553</v>
      </c>
      <c r="B560" s="68" t="s">
        <v>3139</v>
      </c>
      <c r="C560" s="132">
        <v>8804.7094963399977</v>
      </c>
      <c r="D560" s="133">
        <v>1405</v>
      </c>
      <c r="E560" s="57"/>
      <c r="F560" s="139">
        <f t="shared" si="28"/>
        <v>0.20408907638299598</v>
      </c>
      <c r="G560" s="139">
        <f t="shared" si="29"/>
        <v>0.22610234953331187</v>
      </c>
    </row>
    <row r="561" spans="1:7" customFormat="1" x14ac:dyDescent="0.25">
      <c r="A561" s="51" t="s">
        <v>2554</v>
      </c>
      <c r="B561" s="68" t="s">
        <v>3140</v>
      </c>
      <c r="C561" s="132">
        <v>1525.1947381500004</v>
      </c>
      <c r="D561" s="133">
        <v>260</v>
      </c>
      <c r="E561" s="57"/>
      <c r="F561" s="139">
        <f t="shared" si="28"/>
        <v>3.5353305585224835E-2</v>
      </c>
      <c r="G561" s="139">
        <f t="shared" si="29"/>
        <v>4.1841004184100417E-2</v>
      </c>
    </row>
    <row r="562" spans="1:7" customFormat="1" x14ac:dyDescent="0.25">
      <c r="A562" s="51" t="s">
        <v>2555</v>
      </c>
      <c r="B562" s="68" t="s">
        <v>3141</v>
      </c>
      <c r="C562" s="132">
        <v>5.6215857100000006</v>
      </c>
      <c r="D562" s="133">
        <v>1</v>
      </c>
      <c r="E562" s="57"/>
      <c r="F562" s="139">
        <f t="shared" si="28"/>
        <v>1.3030574556022184E-4</v>
      </c>
      <c r="G562" s="139">
        <f t="shared" si="29"/>
        <v>1.6092693916961701E-4</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4984.6342859599972</v>
      </c>
      <c r="D566" s="133">
        <v>622</v>
      </c>
      <c r="E566" s="57"/>
      <c r="F566" s="139">
        <f t="shared" si="28"/>
        <v>0.115541507411627</v>
      </c>
      <c r="G566" s="139">
        <f t="shared" si="29"/>
        <v>0.10009655616350177</v>
      </c>
    </row>
    <row r="567" spans="1:7" customFormat="1" x14ac:dyDescent="0.25">
      <c r="A567" s="51" t="s">
        <v>2560</v>
      </c>
      <c r="B567" s="68" t="s">
        <v>138</v>
      </c>
      <c r="C567" s="132">
        <f>SUM(C549:C566)</f>
        <v>43141.502976950003</v>
      </c>
      <c r="D567" s="133">
        <f>SUM(D549:D566)</f>
        <v>6214</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11312.370948219997</v>
      </c>
      <c r="D572" s="133">
        <v>1897</v>
      </c>
      <c r="E572" s="57"/>
      <c r="F572" s="139">
        <f>IF($C$585=0,"",IF(C572="[for completion]","",IF(C572="","",C572/$C$585)))</f>
        <v>0.2622155040417592</v>
      </c>
      <c r="G572" s="139">
        <f>IF($D$585=0,"",IF(D572="[for completion]","",IF(D572="","",D572/$D$585)))</f>
        <v>0.32212599762268634</v>
      </c>
    </row>
    <row r="573" spans="1:7" customFormat="1" x14ac:dyDescent="0.25">
      <c r="A573" s="51" t="s">
        <v>2565</v>
      </c>
      <c r="B573" s="68" t="s">
        <v>1605</v>
      </c>
      <c r="C573" s="132">
        <v>5090.7357831199961</v>
      </c>
      <c r="D573" s="133">
        <v>586</v>
      </c>
      <c r="E573" s="57"/>
      <c r="F573" s="139">
        <f>IF($C$585=0,"",IF(C573="[for completion]","",IF(C573="","",C573/$C$585)))</f>
        <v>0.11800089083219741</v>
      </c>
      <c r="G573" s="139">
        <f>IF($D$585=0,"",IF(D573="[for completion]","",IF(D573="","",D573/$D$585)))</f>
        <v>9.950755646119884E-2</v>
      </c>
    </row>
    <row r="574" spans="1:7" customFormat="1" x14ac:dyDescent="0.25">
      <c r="A574" s="51" t="s">
        <v>2566</v>
      </c>
      <c r="B574" s="68" t="s">
        <v>2282</v>
      </c>
      <c r="C574" s="132">
        <v>2543.7771511699984</v>
      </c>
      <c r="D574" s="133">
        <v>318</v>
      </c>
      <c r="E574" s="57"/>
      <c r="F574" s="139">
        <f>IF($C$585=0,"",IF(C574="[for completion]","",IF(C574="","",C574/$C$585)))</f>
        <v>5.8963572792749226E-2</v>
      </c>
      <c r="G574" s="139">
        <f>IF($D$585=0,"",IF(D574="[for completion]","",IF(D574="","",D574/$D$585)))</f>
        <v>5.399898115129903E-2</v>
      </c>
    </row>
    <row r="575" spans="1:7" customFormat="1" x14ac:dyDescent="0.25">
      <c r="A575" s="51" t="s">
        <v>2567</v>
      </c>
      <c r="B575" s="68" t="s">
        <v>1606</v>
      </c>
      <c r="C575" s="132">
        <v>3240.7498150200022</v>
      </c>
      <c r="D575" s="133">
        <v>563</v>
      </c>
      <c r="E575" s="57"/>
      <c r="F575" s="139">
        <f>IF($C$585=0,"",IF(C575="[for completion]","",IF(C575="","",C575/$C$585)))</f>
        <v>7.5119075400583449E-2</v>
      </c>
      <c r="G575" s="139">
        <f>IF($D$585=0,"",IF(D575="[for completion]","",IF(D575="","",D575/$D$585)))</f>
        <v>9.5601969774155207E-2</v>
      </c>
    </row>
    <row r="576" spans="1:7" customFormat="1" x14ac:dyDescent="0.25">
      <c r="A576" s="51" t="s">
        <v>2568</v>
      </c>
      <c r="B576" s="68" t="s">
        <v>1607</v>
      </c>
      <c r="C576" s="132">
        <v>3976.4100654399999</v>
      </c>
      <c r="D576" s="133">
        <v>594</v>
      </c>
      <c r="E576" s="57"/>
      <c r="F576" s="139">
        <f>IF($C$585=0,"",IF(C576="[for completion]","",IF(C576="","",C576/$C$585)))</f>
        <v>9.2171338294925645E-2</v>
      </c>
      <c r="G576" s="139">
        <f>IF($D$585=0,"",IF(D576="[for completion]","",IF(D576="","",D576/$D$585)))</f>
        <v>0.10086602139582272</v>
      </c>
    </row>
    <row r="577" spans="1:7" customFormat="1" x14ac:dyDescent="0.25">
      <c r="A577" s="51" t="s">
        <v>2569</v>
      </c>
      <c r="B577" s="68" t="s">
        <v>1608</v>
      </c>
      <c r="C577" s="132">
        <v>2710.5366470700019</v>
      </c>
      <c r="D577" s="133">
        <v>429</v>
      </c>
      <c r="E577" s="57"/>
      <c r="F577" s="139">
        <f t="shared" ref="F577:F584" si="30">IF($C$585=0,"",IF(C577="[for completion]","",IF(C577="","",C577/$C$585)))</f>
        <v>6.2828980448785252E-2</v>
      </c>
      <c r="G577" s="139">
        <f t="shared" ref="G577:G584" si="31">IF($D$585=0,"",IF(D577="[for completion]","",IF(D577="","",D577/$D$585)))</f>
        <v>7.2847682119205295E-2</v>
      </c>
    </row>
    <row r="578" spans="1:7" customFormat="1" x14ac:dyDescent="0.25">
      <c r="A578" s="51" t="s">
        <v>2570</v>
      </c>
      <c r="B578" s="68" t="s">
        <v>1609</v>
      </c>
      <c r="C578" s="132">
        <v>2047.71132622</v>
      </c>
      <c r="D578" s="133">
        <v>307</v>
      </c>
      <c r="E578" s="57"/>
      <c r="F578" s="139">
        <f t="shared" si="30"/>
        <v>4.7464997390426297E-2</v>
      </c>
      <c r="G578" s="139">
        <f t="shared" si="31"/>
        <v>5.2131091866191206E-2</v>
      </c>
    </row>
    <row r="579" spans="1:7" customFormat="1" x14ac:dyDescent="0.25">
      <c r="A579" s="51" t="s">
        <v>2571</v>
      </c>
      <c r="B579" s="68" t="s">
        <v>1610</v>
      </c>
      <c r="C579" s="132">
        <v>2512.1815968300016</v>
      </c>
      <c r="D579" s="133">
        <v>240</v>
      </c>
      <c r="E579" s="57"/>
      <c r="F579" s="139">
        <f t="shared" si="30"/>
        <v>5.8231202519120187E-2</v>
      </c>
      <c r="G579" s="139">
        <f t="shared" si="31"/>
        <v>4.0753948038716251E-2</v>
      </c>
    </row>
    <row r="580" spans="1:7" customFormat="1" x14ac:dyDescent="0.25">
      <c r="A580" s="51" t="s">
        <v>2572</v>
      </c>
      <c r="B580" s="68" t="s">
        <v>2654</v>
      </c>
      <c r="C580" s="132">
        <v>2614.6291208699986</v>
      </c>
      <c r="D580" s="51">
        <v>320</v>
      </c>
      <c r="E580" s="57"/>
      <c r="F580" s="139">
        <f t="shared" si="30"/>
        <v>6.0605888540020608E-2</v>
      </c>
      <c r="G580" s="139">
        <f t="shared" si="31"/>
        <v>5.4338597384955001E-2</v>
      </c>
    </row>
    <row r="581" spans="1:7" customFormat="1" x14ac:dyDescent="0.25">
      <c r="A581" s="51" t="s">
        <v>2573</v>
      </c>
      <c r="B581" s="51" t="s">
        <v>2657</v>
      </c>
      <c r="C581" s="132">
        <v>1103.3611631300003</v>
      </c>
      <c r="D581" s="51">
        <v>156</v>
      </c>
      <c r="F581" s="139">
        <f t="shared" si="30"/>
        <v>2.5575399255781915E-2</v>
      </c>
      <c r="G581" s="139">
        <f t="shared" si="31"/>
        <v>2.6490066225165563E-2</v>
      </c>
    </row>
    <row r="582" spans="1:7" customFormat="1" x14ac:dyDescent="0.25">
      <c r="A582" s="51" t="s">
        <v>2574</v>
      </c>
      <c r="B582" s="51" t="s">
        <v>2655</v>
      </c>
      <c r="C582" s="132">
        <v>1649.85196746</v>
      </c>
      <c r="D582" s="51">
        <v>118</v>
      </c>
      <c r="F582" s="139">
        <f t="shared" si="30"/>
        <v>3.824280225799033E-2</v>
      </c>
      <c r="G582" s="139">
        <f t="shared" si="31"/>
        <v>2.0037357785702158E-2</v>
      </c>
    </row>
    <row r="583" spans="1:7" customFormat="1" x14ac:dyDescent="0.25">
      <c r="A583" s="51" t="s">
        <v>2666</v>
      </c>
      <c r="B583" s="68" t="s">
        <v>2656</v>
      </c>
      <c r="C583" s="132">
        <v>1227.4190693599992</v>
      </c>
      <c r="D583" s="51">
        <v>107</v>
      </c>
      <c r="E583" s="57"/>
      <c r="F583" s="139">
        <f t="shared" si="30"/>
        <v>2.8451003897935475E-2</v>
      </c>
      <c r="G583" s="139">
        <f t="shared" si="31"/>
        <v>1.8169468500594328E-2</v>
      </c>
    </row>
    <row r="584" spans="1:7" customFormat="1" x14ac:dyDescent="0.25">
      <c r="A584" s="51" t="s">
        <v>2667</v>
      </c>
      <c r="B584" s="51" t="s">
        <v>2004</v>
      </c>
      <c r="C584" s="132">
        <v>3111.7683230400003</v>
      </c>
      <c r="D584" s="133">
        <v>254</v>
      </c>
      <c r="E584" s="57"/>
      <c r="F584" s="139">
        <f t="shared" si="30"/>
        <v>7.2129344327725026E-2</v>
      </c>
      <c r="G584" s="139">
        <f t="shared" si="31"/>
        <v>4.313126167430803E-2</v>
      </c>
    </row>
    <row r="585" spans="1:7" customFormat="1" x14ac:dyDescent="0.25">
      <c r="A585" s="51" t="s">
        <v>2668</v>
      </c>
      <c r="B585" s="68" t="s">
        <v>138</v>
      </c>
      <c r="C585" s="132">
        <f>SUM(C572:C584)</f>
        <v>43141.502976949996</v>
      </c>
      <c r="D585" s="133">
        <f>SUM(D572:D584)</f>
        <v>5889</v>
      </c>
      <c r="E585" s="57"/>
      <c r="F585" s="127">
        <f>SUM(F572:F584)</f>
        <v>0.99999999999999989</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2209.7456589500002</v>
      </c>
      <c r="D597" s="133">
        <v>133</v>
      </c>
      <c r="E597" s="57"/>
      <c r="F597" s="139">
        <f>IF($C$601=0,"",IF(C597="[for completion]","",IF(C597="","",C597/$C$601)))</f>
        <v>5.1220877958995534E-2</v>
      </c>
      <c r="G597" s="139">
        <f>IF($D$601=0,"",IF(D597="[for completion]","",IF(D597="","",D597/$D$601)))</f>
        <v>2.2584479538121923E-2</v>
      </c>
    </row>
    <row r="598" spans="1:7" x14ac:dyDescent="0.25">
      <c r="A598" s="51" t="s">
        <v>2577</v>
      </c>
      <c r="B598" s="153" t="s">
        <v>2187</v>
      </c>
      <c r="C598" s="132">
        <v>40931.757318000033</v>
      </c>
      <c r="D598" s="133">
        <v>5756</v>
      </c>
      <c r="E598" s="57"/>
      <c r="F598" s="139">
        <f>IF($C$601=0,"",IF(C598="[for completion]","",IF(C598="","",C598/$C$601)))</f>
        <v>0.94877912204100445</v>
      </c>
      <c r="G598" s="139">
        <f>IF($D$601=0,"",IF(D598="[for completion]","",IF(D598="","",D598/$D$601)))</f>
        <v>0.97741552046187807</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43141.502976950032</v>
      </c>
      <c r="D601" s="133">
        <f>SUM(D597:D600)</f>
        <v>5889</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1856.6962954953974</v>
      </c>
      <c r="E604" s="204"/>
      <c r="F604" s="167" t="s">
        <v>1196</v>
      </c>
      <c r="G604" s="167" t="s">
        <v>1196</v>
      </c>
    </row>
    <row r="605" spans="1:7" x14ac:dyDescent="0.25">
      <c r="A605" s="51" t="s">
        <v>2584</v>
      </c>
      <c r="B605" s="68" t="s">
        <v>766</v>
      </c>
      <c r="C605" s="167" t="s">
        <v>1196</v>
      </c>
      <c r="D605" s="167">
        <v>8127.9240318925849</v>
      </c>
      <c r="E605" s="204"/>
      <c r="F605" s="167" t="s">
        <v>1196</v>
      </c>
      <c r="G605" s="167" t="s">
        <v>1196</v>
      </c>
    </row>
    <row r="606" spans="1:7" x14ac:dyDescent="0.25">
      <c r="A606" s="51" t="s">
        <v>2585</v>
      </c>
      <c r="B606" s="68" t="s">
        <v>767</v>
      </c>
      <c r="C606" s="167" t="s">
        <v>1196</v>
      </c>
      <c r="D606" s="167">
        <v>435.60211371743895</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294598.65859890182</v>
      </c>
      <c r="E608" s="204"/>
      <c r="F608" s="167" t="s">
        <v>1196</v>
      </c>
      <c r="G608" s="167" t="s">
        <v>1196</v>
      </c>
    </row>
    <row r="609" spans="1:7" x14ac:dyDescent="0.25">
      <c r="A609" s="51" t="s">
        <v>2588</v>
      </c>
      <c r="B609" s="68" t="s">
        <v>770</v>
      </c>
      <c r="C609" s="167" t="s">
        <v>1196</v>
      </c>
      <c r="D609" s="167">
        <v>324794.00254924886</v>
      </c>
      <c r="E609" s="204"/>
      <c r="F609" s="167" t="s">
        <v>1196</v>
      </c>
      <c r="G609" s="167" t="s">
        <v>1196</v>
      </c>
    </row>
    <row r="610" spans="1:7" x14ac:dyDescent="0.25">
      <c r="A610" s="51" t="s">
        <v>2589</v>
      </c>
      <c r="B610" s="68" t="s">
        <v>771</v>
      </c>
      <c r="C610" s="167" t="s">
        <v>1196</v>
      </c>
      <c r="D610" s="167">
        <v>75.255351731076303</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2103.8810986212302</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1.3392762271152601</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864.74835215449809</v>
      </c>
      <c r="E616" s="204"/>
      <c r="F616" s="167" t="s">
        <v>1196</v>
      </c>
      <c r="G616" s="167" t="s">
        <v>1196</v>
      </c>
    </row>
    <row r="617" spans="1:7" x14ac:dyDescent="0.25">
      <c r="A617" s="51" t="s">
        <v>2596</v>
      </c>
      <c r="B617" s="68" t="s">
        <v>138</v>
      </c>
      <c r="C617" s="132" t="s">
        <v>1196</v>
      </c>
      <c r="D617" s="132">
        <f>SUM(D603:D616)</f>
        <v>632858.10766799003</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2025-08-15T12:57:32Z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