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FD7E8978-D833-41A8-80E8-3A0A76C1F244}"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N88" i="35" l="1"/>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J36" i="37" l="1"/>
  <c r="H49" i="37"/>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J56" i="37" l="1"/>
  <c r="G40" i="37"/>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G293" i="8"/>
  <c r="F295" i="8"/>
  <c r="F307" i="8"/>
  <c r="F293"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307" i="8"/>
  <c r="C293" i="8"/>
  <c r="D307" i="8"/>
  <c r="D295" i="8"/>
  <c r="C291" i="8"/>
  <c r="D293" i="8"/>
  <c r="C295" i="8"/>
  <c r="D291"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<sst xmlns="http://schemas.openxmlformats.org/spreadsheetml/2006/main" count="18889" uniqueCount="3629">
  <si>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</si>
  <si>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</si>
  <si>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</si>
  <si>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</si>
  <si>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</si>
  <si>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</si>
  <si>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</si>
  <si>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</si>
  <si>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</si>
  <si>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</si>
  <si>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</si>
  <si>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</si>
  <si>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</si>
  <si>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</si>
  <si>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</si>
  <si>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</si>
  <si>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</si>
  <si>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</si>
  <si>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</si>
  <si>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</si>
  <si>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</si>
  <si>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</si>
  <si>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</si>
  <si>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</si>
  <si>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</si>
  <si>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</si>
  <si>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</si>
  <si>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</si>
  <si>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</si>
  <si>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</si>
  <si>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</si>
  <si>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</si>
  <si>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</si>
  <si>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</si>
  <si>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</si>
  <si>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</si>
  <si>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</si>
  <si>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</si>
  <si>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</si>
  <si>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</si>
  <si>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</si>
  <si>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</si>
  <si>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</si>
  <si>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</si>
  <si>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</si>
  <si>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</si>
  <si>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</si>
  <si>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</si>
  <si>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</si>
  <si>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</si>
  <si>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</si>
  <si>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</si>
  <si>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</si>
  <si>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</si>
  <si>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</si>
  <si>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</si>
  <si>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</si>
  <si>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</si>
  <si>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</si>
  <si>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</si>
  <si>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</si>
  <si>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</si>
  <si>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</si>
  <si>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</si>
  <si>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</si>
  <si>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</si>
  <si>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</si>
  <si>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</si>
  <si>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</si>
  <si>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</si>
  <si>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</si>
  <si>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</si>
  <si>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</si>
  <si>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</si>
  <si>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</si>
  <si>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</si>
  <si>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</si>
  <si>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</si>
  <si>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</si>
  <si>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</si>
  <si>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</si>
  <si>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</si>
  <si>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</si>
  <si>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</si>
  <si>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</si>
  <si>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</si>
  <si>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</si>
  <si>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</si>
  <si>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</si>
  <si>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</si>
  <si>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</si>
  <si>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</si>
  <si>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</si>
  <si>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</si>
  <si>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</si>
  <si>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</si>
  <si>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</si>
  <si>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</si>
  <si>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</si>
  <si>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</si>
  <si>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</si>
  <si>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</si>
  <si>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</si>
  <si>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</si>
  <si>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</si>
  <si>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</si>
  <si>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</si>
  <si>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</si>
  <si>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</si>
  <si>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</si>
  <si>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</si>
  <si>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</si>
  <si>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</si>
  <si>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</si>
  <si>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</si>
  <si>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</si>
  <si>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</si>
  <si>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</si>
  <si>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</si>
  <si>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</si>
  <si>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</si>
  <si>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</si>
  <si>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</si>
  <si>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</si>
  <si>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</si>
  <si>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</si>
  <si>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</si>
  <si>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</si>
  <si>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</si>
  <si>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</si>
  <si>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</si>
  <si>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</si>
  <si>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</si>
  <si>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</si>
  <si>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</si>
  <si>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</si>
  <si>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</si>
  <si>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</si>
  <si>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</si>
  <si>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</si>
  <si>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</si>
  <si>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</si>
  <si>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</si>
  <si>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</si>
  <si>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</si>
  <si>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</si>
  <si>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</si>
  <si>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</si>
  <si>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</si>
  <si>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</si>
  <si>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</si>
  <si>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</si>
  <si>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</si>
  <si>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</si>
  <si>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</si>
  <si>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</si>
  <si>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</si>
  <si>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</si>
  <si>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</si>
  <si>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</si>
  <si>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</si>
  <si>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</si>
  <si>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</si>
  <si>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</si>
  <si>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</si>
  <si>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</si>
  <si>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</si>
  <si>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</si>
  <si>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</si>
  <si>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</si>
  <si>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</si>
  <si>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</si>
  <si>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</si>
  <si>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</si>
  <si>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</si>
  <si>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</si>
  <si>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</si>
  <si>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</si>
  <si>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</si>
  <si>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</si>
  <si>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</si>
  <si>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</si>
  <si>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</si>
  <si>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</si>
  <si>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</si>
  <si>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</si>
  <si>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</si>
  <si>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</si>
  <si>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</si>
  <si>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</si>
  <si>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</si>
  <si>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</si>
  <si>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</si>
  <si>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</si>
  <si>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</si>
  <si>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</si>
  <si>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</si>
  <si>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</si>
  <si>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</si>
  <si>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</si>
  <si>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</si>
  <si>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</si>
  <si>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</si>
  <si>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</si>
  <si>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</si>
  <si>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</si>
  <si>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</si>
  <si>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</si>
  <si>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</si>
  <si>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</si>
  <si>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</si>
  <si>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</si>
  <si>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</si>
  <si>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</si>
  <si>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</si>
  <si>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</si>
  <si>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</si>
  <si>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</si>
  <si>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</si>
  <si>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</si>
  <si>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</si>
  <si>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</si>
  <si>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</si>
  <si>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</si>
  <si>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</si>
  <si>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</si>
  <si>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</si>
  <si>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</si>
  <si>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</si>
  <si>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</si>
  <si>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</si>
  <si>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</si>
  <si>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</si>
  <si>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</si>
  <si>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</si>
  <si>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</si>
  <si>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</si>
  <si>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</si>
  <si>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</si>
  <si>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</si>
  <si>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</si>
  <si>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</si>
  <si>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</si>
  <si>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</si>
  <si>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</si>
  <si>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</si>
  <si>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</si>
  <si>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</si>
  <si>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</si>
  <si>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</si>
  <si>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</si>
  <si>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</si>
  <si>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</si>
  <si>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</si>
  <si>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</si>
  <si>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</si>
  <si>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</si>
  <si>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</si>
  <si>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</si>
  <si>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</si>
  <si>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</si>
  <si>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</si>
  <si>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</si>
  <si>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</si>
  <si>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</si>
  <si>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</si>
  <si>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</si>
  <si>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</si>
  <si>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</si>
  <si>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</si>
  <si>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</si>
  <si>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</si>
  <si>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</si>
  <si>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</si>
  <si>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</si>
  <si>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</si>
  <si>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</si>
  <si>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</si>
  <si>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</si>
  <si>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</si>
  <si>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</si>
  <si>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</si>
  <si>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</si>
  <si>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</si>
  <si>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</si>
  <si>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</si>
  <si>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</si>
  <si>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</si>
  <si>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</si>
  <si>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</si>
  <si>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</si>
  <si>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</si>
  <si>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</si>
  <si>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</si>
  <si>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</si>
  <si>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</si>
  <si>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</si>
  <si>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</si>
  <si>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</si>
  <si>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</si>
  <si>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</si>
  <si>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</si>
  <si>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</si>
  <si>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</si>
  <si>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</si>
  <si>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</si>
  <si>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</si>
  <si>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</si>
  <si>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</si>
  <si>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</si>
  <si>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</si>
  <si>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</si>
  <si>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</si>
  <si>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</si>
  <si>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</si>
  <si>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</si>
  <si>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</si>
  <si>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</si>
  <si>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</si>
  <si>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</si>
  <si>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</si>
  <si>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</si>
  <si>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</si>
  <si>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</si>
  <si>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</si>
  <si>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</si>
  <si>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</si>
  <si>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</si>
  <si>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</si>
  <si>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</si>
  <si>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</si>
  <si>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</si>
  <si>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</si>
  <si>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</si>
  <si>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</si>
  <si>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</si>
  <si>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</si>
  <si>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</si>
  <si>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</si>
  <si>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</si>
  <si>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</si>
  <si>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</si>
  <si>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</si>
  <si>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</si>
  <si>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</si>
  <si>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</si>
  <si>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</si>
  <si>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</si>
  <si>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</si>
  <si>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</si>
  <si>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</si>
  <si>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</si>
  <si>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</si>
  <si>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</si>
  <si>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</si>
  <si>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</si>
  <si>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</si>
  <si>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</si>
  <si>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</si>
  <si>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</si>
  <si>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</si>
  <si>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</si>
  <si>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</si>
  <si>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</si>
  <si>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</si>
  <si>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</si>
  <si>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</si>
  <si>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</si>
  <si>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</si>
  <si>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</si>
  <si>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</si>
  <si>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</si>
  <si>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</si>
  <si>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</si>
  <si>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</si>
  <si>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</si>
  <si>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</si>
  <si>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</si>
  <si>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</si>
  <si>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</si>
  <si>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</si>
  <si>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</si>
  <si>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</si>
  <si>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</si>
  <si>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</si>
  <si>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</si>
  <si>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</si>
  <si>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</si>
  <si>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</si>
  <si>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</si>
  <si>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</si>
  <si>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</si>
  <si>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</si>
  <si>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</si>
  <si>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</si>
  <si>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</si>
  <si>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</si>
  <si>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</si>
  <si>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</si>
  <si>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</si>
  <si>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</si>
  <si>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</si>
  <si>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</si>
  <si>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</si>
  <si>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</si>
  <si>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</si>
  <si>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</si>
  <si>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</si>
  <si>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</si>
  <si>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</si>
  <si>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</si>
  <si>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</si>
  <si>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</si>
  <si>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</si>
  <si>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</si>
  <si>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</si>
  <si>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</si>
  <si>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</si>
  <si>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</si>
  <si>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</si>
  <si>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</si>
  <si>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</si>
  <si>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</si>
  <si>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</si>
  <si>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</si>
  <si>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</si>
  <si>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</si>
  <si>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</si>
  <si>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</si>
  <si>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</si>
  <si>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</si>
  <si>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</si>
  <si>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</si>
  <si>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</si>
  <si>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</si>
  <si>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</si>
  <si>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</si>
  <si>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</si>
  <si>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</si>
  <si>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</si>
  <si>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</si>
  <si>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</si>
  <si>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</si>
  <si>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</si>
  <si>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</si>
  <si>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</si>
  <si>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</si>
  <si>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</si>
  <si>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</si>
  <si>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</si>
  <si>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</si>
  <si>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</si>
  <si>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</si>
  <si>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</si>
  <si>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</si>
  <si>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</si>
  <si>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</si>
  <si>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</si>
  <si>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</si>
  <si>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</si>
  <si>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</si>
  <si>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</si>
  <si>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</si>
  <si>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</si>
  <si>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</si>
  <si>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</si>
  <si>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</si>
  <si>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</si>
  <si>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</si>
  <si>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</si>
  <si>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</si>
  <si>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</si>
  <si>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</si>
  <si>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</si>
  <si>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</si>
  <si>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</si>
  <si>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</si>
  <si>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</si>
  <si>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</si>
  <si>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</si>
  <si>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</si>
  <si>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</si>
  <si>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</si>
  <si>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</si>
  <si>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</si>
  <si>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</si>
  <si>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</si>
  <si>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</si>
  <si>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</si>
  <si>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</si>
  <si>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</si>
  <si>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</si>
  <si>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</si>
  <si>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</si>
  <si>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</si>
  <si>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</si>
  <si>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</si>
  <si>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</si>
  <si>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</si>
  <si>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</si>
  <si>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</si>
  <si>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</si>
  <si>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</si>
  <si>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</si>
  <si>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</si>
  <si>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</si>
  <si>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</si>
  <si>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</si>
  <si>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</si>
  <si>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</si>
  <si>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</si>
  <si>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</si>
  <si>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</si>
  <si>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</si>
  <si>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</si>
  <si>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</si>
  <si>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</si>
  <si>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</si>
  <si>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</si>
  <si>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</si>
  <si>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</si>
  <si>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</si>
  <si>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</si>
  <si>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</si>
  <si>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</si>
  <si>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</si>
  <si>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</si>
  <si>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</si>
  <si>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</si>
  <si>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</si>
  <si>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</si>
  <si>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</si>
  <si>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</si>
  <si>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</si>
  <si>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</si>
  <si>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</si>
  <si>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</si>
  <si>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</si>
  <si>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</si>
  <si>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</si>
  <si>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</si>
  <si>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</si>
  <si>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</si>
  <si>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</si>
  <si>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</si>
  <si>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</si>
  <si>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</si>
  <si>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</si>
  <si>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</si>
  <si>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</si>
  <si>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</si>
  <si>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</si>
  <si>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</si>
  <si>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</si>
  <si>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</si>
  <si>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</si>
  <si>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</si>
  <si>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</si>
  <si>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</si>
  <si>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</si>
  <si>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</si>
  <si>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</si>
  <si>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</si>
  <si>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</si>
  <si>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</si>
  <si>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</si>
  <si>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</si>
  <si>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</si>
  <si>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</si>
  <si>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</si>
  <si>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</si>
  <si>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</si>
  <si>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</si>
  <si>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</si>
  <si>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</si>
  <si>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</si>
  <si>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</si>
  <si>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</si>
  <si>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</si>
  <si>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</si>
  <si>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</si>
  <si>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</si>
  <si>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</si>
  <si>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</si>
  <si>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</si>
  <si>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</si>
  <si>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</si>
  <si>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</si>
  <si>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</si>
  <si>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</si>
  <si>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</si>
  <si>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</si>
  <si>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</si>
  <si>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</si>
  <si>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</si>
  <si>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</si>
  <si>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</si>
  <si>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</si>
  <si>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</si>
  <si>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</si>
  <si>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</si>
  <si>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</si>
  <si>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</si>
  <si>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</si>
  <si>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</si>
  <si>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</si>
  <si>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</si>
  <si>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</si>
  <si>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</si>
  <si>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</si>
  <si>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</si>
  <si>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</si>
  <si>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</si>
  <si>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</si>
  <si>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</si>
  <si>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</si>
  <si>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</si>
  <si>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</si>
  <si>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</si>
  <si>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</si>
  <si>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</si>
  <si>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</si>
  <si>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</si>
  <si>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</si>
  <si>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</si>
  <si>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</si>
  <si>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</si>
  <si>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</si>
  <si>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</si>
  <si>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</si>
  <si>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</si>
  <si>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</si>
  <si>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</si>
  <si>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</si>
  <si>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</si>
  <si>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</si>
  <si>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</si>
  <si>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</si>
  <si>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</si>
  <si>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</si>
  <si>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</si>
  <si>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</si>
  <si>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</si>
  <si>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</si>
  <si>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</si>
  <si>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</si>
  <si>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</si>
  <si>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</si>
  <si>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</si>
  <si>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</si>
  <si>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</si>
  <si>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</si>
  <si>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</si>
  <si>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</si>
  <si>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</si>
  <si>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</si>
  <si>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</si>
  <si>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</si>
  <si>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</si>
  <si>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</si>
  <si>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</si>
  <si>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</si>
  <si>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</si>
  <si>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</si>
  <si>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</si>
  <si>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</si>
  <si>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</si>
  <si>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</si>
  <si>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</si>
  <si>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</si>
  <si>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</si>
  <si>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</si>
  <si>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</si>
  <si>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</si>
  <si>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</si>
  <si>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</si>
  <si>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</si>
  <si>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</si>
  <si>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</si>
  <si>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</si>
  <si>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</si>
  <si>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</si>
  <si>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</si>
  <si>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</si>
  <si>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</si>
  <si>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</si>
  <si>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</si>
  <si>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</si>
  <si>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</si>
  <si>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</si>
  <si>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</si>
  <si>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</si>
  <si>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</si>
  <si>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</si>
  <si>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</si>
  <si>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</si>
  <si>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</si>
  <si>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</si>
  <si>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</si>
  <si>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</si>
  <si>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</si>
  <si>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</si>
  <si>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</si>
  <si>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</si>
  <si>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</si>
  <si>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</si>
  <si>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</si>
  <si>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</si>
  <si>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</si>
  <si>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</si>
  <si>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</si>
  <si>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</si>
  <si>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</si>
  <si>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</si>
  <si>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</si>
  <si>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</si>
  <si>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</si>
  <si>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</si>
  <si>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</si>
  <si>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</si>
  <si>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</si>
  <si>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</si>
  <si>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</si>
  <si>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</si>
  <si>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</si>
  <si>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</si>
  <si>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</si>
  <si>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</si>
  <si>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</si>
  <si>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</si>
  <si>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</si>
  <si>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</si>
  <si>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</si>
  <si>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</si>
  <si>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</si>
  <si>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</si>
  <si>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</si>
  <si>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</si>
  <si>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</si>
  <si>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</si>
  <si>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</si>
  <si>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</si>
  <si>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</si>
  <si>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</si>
  <si>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</si>
  <si>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</si>
  <si>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</si>
  <si>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</si>
  <si>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</si>
  <si>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</si>
  <si>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</si>
  <si>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</si>
  <si>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</si>
  <si>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</si>
  <si>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</si>
  <si>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</si>
  <si>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</si>
  <si>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</si>
  <si>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</si>
  <si>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</si>
  <si>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</si>
  <si>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</si>
  <si>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</si>
  <si>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</si>
  <si>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</si>
  <si>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</si>
  <si>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</si>
  <si>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</si>
  <si>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</si>
  <si>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</si>
  <si>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</si>
  <si>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</si>
  <si>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</si>
  <si>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</si>
  <si>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</si>
  <si>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</si>
  <si>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</si>
  <si>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</si>
  <si>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</si>
  <si>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</si>
  <si>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</si>
  <si>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</si>
  <si>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</si>
  <si>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</si>
  <si>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</si>
  <si>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</si>
  <si>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</si>
  <si>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</si>
  <si>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</si>
  <si>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</si>
  <si>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</si>
  <si>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</si>
  <si>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</si>
  <si>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</si>
  <si>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</si>
  <si>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</si>
  <si>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</si>
  <si>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</si>
  <si>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</si>
  <si>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</si>
  <si>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</si>
  <si>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</si>
  <si>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</si>
  <si>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</si>
  <si>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</si>
  <si>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</si>
  <si>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</si>
  <si>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</si>
  <si>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</si>
  <si>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</si>
  <si>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</si>
  <si>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</si>
  <si>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</si>
  <si>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</si>
  <si>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</si>
  <si>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</si>
  <si>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</si>
  <si>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</si>
  <si>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</si>
  <si>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</si>
  <si>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</si>
  <si>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</si>
  <si>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</si>
  <si>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</si>
  <si>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</si>
  <si>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</si>
  <si>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</si>
  <si>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</si>
  <si>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</si>
  <si>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</si>
  <si>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</si>
  <si>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</si>
  <si>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</si>
  <si>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</si>
  <si>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</si>
  <si>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</si>
  <si>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</si>
  <si>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</si>
  <si>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</si>
  <si>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</si>
  <si>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</si>
  <si>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</si>
  <si>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</si>
  <si>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</si>
  <si>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</si>
  <si>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</si>
  <si>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</si>
  <si>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</si>
  <si>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</si>
  <si>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</si>
  <si>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</si>
  <si>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</si>
  <si>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</si>
  <si>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</si>
  <si>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</si>
  <si>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</si>
  <si>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</si>
  <si>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</si>
  <si>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</si>
  <si>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</si>
  <si>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</si>
  <si>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</si>
  <si>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</si>
  <si>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</si>
  <si>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</si>
  <si>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</si>
  <si>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</si>
  <si>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</si>
  <si>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</si>
  <si>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</si>
  <si>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</si>
  <si>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</si>
  <si>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</si>
  <si>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</si>
  <si>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</si>
  <si>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</si>
  <si>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</si>
  <si>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</si>
  <si>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</si>
  <si>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</si>
  <si>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</si>
  <si>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</si>
  <si>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</si>
  <si>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</si>
  <si>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</si>
  <si>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</si>
  <si>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</si>
  <si>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</si>
  <si>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</si>
  <si>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</si>
  <si>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</si>
  <si>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</si>
  <si>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</si>
  <si>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</si>
  <si>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</si>
  <si>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</si>
  <si>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</si>
  <si>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</si>
  <si>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</si>
  <si>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</si>
  <si>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</si>
  <si>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</si>
  <si>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</si>
  <si>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</si>
  <si>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</si>
  <si>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</si>
  <si>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</si>
  <si>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</si>
  <si>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</si>
  <si>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</si>
  <si>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</si>
  <si>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</si>
  <si>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</si>
  <si>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</si>
  <si>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</si>
  <si>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</si>
  <si>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</si>
  <si>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</si>
  <si>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</si>
  <si>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</si>
  <si>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</si>
  <si>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</si>
  <si>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</si>
  <si>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</si>
  <si>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</si>
  <si>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</si>
  <si>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</si>
  <si>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</si>
  <si>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</si>
  <si>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</si>
  <si>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</si>
  <si>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</si>
  <si>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</si>
  <si>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</si>
  <si>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</si>
  <si>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</si>
  <si>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</si>
  <si>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</si>
  <si>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</si>
  <si>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</si>
  <si>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</si>
  <si>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</si>
  <si>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</si>
  <si>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</si>
  <si>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</si>
  <si>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</si>
  <si>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</si>
  <si>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</si>
  <si>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</si>
  <si>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</si>
  <si>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</si>
  <si>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</si>
  <si>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</si>
  <si>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</si>
  <si>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</si>
  <si>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</si>
  <si>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</si>
  <si>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</si>
  <si>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</si>
  <si>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</si>
  <si>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</si>
  <si>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</si>
  <si>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</si>
  <si>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</si>
  <si>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</si>
  <si>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</si>
  <si>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</si>
  <si>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</si>
  <si>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</si>
  <si>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</si>
  <si>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</si>
  <si>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</si>
  <si>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</si>
  <si>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</si>
  <si>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</si>
  <si>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</si>
  <si>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</si>
  <si>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</si>
  <si>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</si>
  <si>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</si>
  <si>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</si>
  <si>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</si>
  <si>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</si>
  <si>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</si>
  <si>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</si>
  <si>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</si>
  <si>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</si>
  <si>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</si>
  <si>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</si>
  <si>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</si>
  <si>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</si>
  <si>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</si>
  <si>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</si>
  <si>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</si>
  <si>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</si>
  <si>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</si>
  <si>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</si>
  <si>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</si>
  <si>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</si>
  <si>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</si>
  <si>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</si>
  <si>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</si>
  <si>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</si>
  <si>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</si>
  <si>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</si>
  <si>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</si>
  <si>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</si>
  <si>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</si>
  <si>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</si>
  <si>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</si>
  <si>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</si>
  <si>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</si>
  <si>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</si>
  <si>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</si>
  <si>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</si>
  <si>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</si>
  <si>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</si>
  <si>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</si>
  <si>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</si>
  <si>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</si>
  <si>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</si>
  <si>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</si>
  <si>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</si>
  <si>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</si>
  <si>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</si>
  <si>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</si>
  <si>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</si>
  <si>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</si>
  <si>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</si>
  <si>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</si>
  <si>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</si>
  <si>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</si>
  <si>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</si>
  <si>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</si>
  <si>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</si>
  <si>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</si>
  <si>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</si>
  <si>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</si>
  <si>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</si>
  <si>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</si>
  <si>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</si>
  <si>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</si>
  <si>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</si>
  <si>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</si>
  <si>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</si>
  <si>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</si>
  <si>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</si>
  <si>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</si>
  <si>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</si>
  <si>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</si>
  <si>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</si>
  <si>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</si>
  <si>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</si>
  <si>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</si>
  <si>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</si>
  <si>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</si>
  <si>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</si>
  <si>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</si>
  <si>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</si>
  <si>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</si>
  <si>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</si>
  <si>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</si>
  <si>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</si>
  <si>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</si>
  <si>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</si>
  <si>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</si>
  <si>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</si>
  <si>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</si>
  <si>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</si>
  <si>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</si>
  <si>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</si>
  <si>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</si>
  <si>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</si>
  <si>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</si>
  <si>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</si>
  <si>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</si>
  <si>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</si>
  <si>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</si>
  <si>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</si>
  <si>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</si>
  <si>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</si>
  <si>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</si>
  <si>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</si>
  <si>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</si>
  <si>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</si>
  <si>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</si>
  <si>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</si>
  <si>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</si>
  <si>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</si>
  <si>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</si>
  <si>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</si>
  <si>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</si>
  <si>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</si>
  <si>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</si>
  <si>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</si>
  <si>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</si>
  <si>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</si>
  <si>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</si>
  <si>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</si>
  <si>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</si>
  <si>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</si>
  <si>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</si>
  <si>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</si>
  <si>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</si>
  <si>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</si>
  <si>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</si>
  <si>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</si>
  <si>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</si>
  <si>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</si>
  <si>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</si>
  <si>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</si>
  <si>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</si>
  <si>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</si>
  <si>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</si>
  <si>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</si>
  <si>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</si>
  <si>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</si>
  <si>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</si>
  <si>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</si>
  <si>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</si>
  <si>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</si>
  <si>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</si>
  <si>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</si>
  <si>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</si>
  <si>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</si>
  <si>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</si>
  <si>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</si>
  <si>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</si>
  <si>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</si>
  <si>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</si>
  <si>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</si>
  <si>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</si>
  <si>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</si>
  <si>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</si>
  <si>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</si>
  <si>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</si>
  <si>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</si>
  <si>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</si>
  <si>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</si>
  <si>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</si>
  <si>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</si>
  <si>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</si>
  <si>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</si>
  <si>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</si>
  <si>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</si>
  <si>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</si>
  <si>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</si>
  <si>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</si>
  <si>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</si>
  <si>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</si>
  <si>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</si>
  <si>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</si>
  <si>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</si>
  <si>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</si>
  <si>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</si>
  <si>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</si>
  <si>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</si>
  <si>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</si>
  <si>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</si>
  <si>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</si>
  <si>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</si>
  <si>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</si>
  <si>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</si>
  <si>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</si>
  <si>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</si>
  <si>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</si>
  <si>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</si>
  <si>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</si>
  <si>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</si>
  <si>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</si>
  <si>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</si>
  <si>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</si>
  <si>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</si>
  <si>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</si>
  <si>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</si>
  <si>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</si>
  <si>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</si>
  <si>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</si>
  <si>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</si>
  <si>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</si>
  <si>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</si>
  <si>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</si>
  <si>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</si>
  <si>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</si>
  <si>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</si>
  <si>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</si>
  <si>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</si>
  <si>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</si>
  <si>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</si>
  <si>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</si>
  <si>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</si>
  <si>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</si>
  <si>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</si>
  <si>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</si>
  <si>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</si>
  <si>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</si>
  <si>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</si>
  <si>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</si>
  <si>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</si>
  <si>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</si>
  <si>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</si>
  <si>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</si>
  <si>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</si>
  <si>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</si>
  <si>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</si>
  <si>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</si>
  <si>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</si>
  <si>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</si>
  <si>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</si>
  <si>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</si>
  <si>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</si>
  <si>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</si>
  <si>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</si>
  <si>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</si>
  <si>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</si>
  <si>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</si>
  <si>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</si>
  <si>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</si>
  <si>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</si>
  <si>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</si>
  <si>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</si>
  <si>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</si>
  <si>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</si>
  <si>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</si>
  <si>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</si>
  <si>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</si>
  <si>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</si>
  <si>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</si>
  <si>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</si>
  <si>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</si>
  <si>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</si>
  <si>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</si>
  <si>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</si>
  <si>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</si>
  <si>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</si>
  <si>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</si>
  <si>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</si>
  <si>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</si>
  <si>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</si>
  <si>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</si>
  <si>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</si>
  <si>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</si>
  <si>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</si>
  <si>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</si>
  <si>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</si>
  <si>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</si>
  <si>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</si>
  <si>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</si>
  <si>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</si>
  <si>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</si>
  <si>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</si>
  <si>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</si>
  <si>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</si>
  <si>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</si>
  <si>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</si>
  <si>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</si>
  <si>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</si>
  <si>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</si>
  <si>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</si>
  <si>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</si>
  <si>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</si>
  <si>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</si>
  <si>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</si>
  <si>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</si>
  <si>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</si>
  <si>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</si>
  <si>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</si>
  <si>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</si>
  <si>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</si>
  <si>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</si>
  <si>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</si>
  <si>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</si>
  <si>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</si>
  <si>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</si>
  <si>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</si>
  <si>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</si>
  <si>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</si>
  <si>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</si>
  <si>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</si>
  <si>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</si>
  <si>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</si>
  <si>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</si>
  <si>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</si>
  <si>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</si>
  <si>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</si>
  <si>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</si>
  <si>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</si>
  <si>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</si>
  <si>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</si>
  <si>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</si>
  <si>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</si>
  <si>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</si>
  <si>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</si>
  <si>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</si>
  <si>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</si>
  <si>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</si>
  <si>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</si>
  <si>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</si>
  <si>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</si>
  <si>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</si>
  <si>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</si>
  <si>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</si>
  <si>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</si>
  <si>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</si>
  <si>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</si>
  <si>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</si>
  <si>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</si>
  <si>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</si>
  <si>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</si>
  <si>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</si>
  <si>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</si>
  <si>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</si>
  <si>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</si>
  <si>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</si>
  <si>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</si>
  <si>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</si>
  <si>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</si>
  <si>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</si>
  <si>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</si>
  <si>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</si>
  <si>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</si>
  <si>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</si>
  <si>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</si>
  <si>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</si>
  <si>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</si>
  <si>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</si>
  <si>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</si>
  <si>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</si>
  <si>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</si>
  <si>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</si>
  <si>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</si>
  <si>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</si>
  <si>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</si>
  <si>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</si>
  <si>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</si>
  <si>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</si>
  <si>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</si>
  <si>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</si>
  <si>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</si>
  <si>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</si>
  <si>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</si>
  <si>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</si>
  <si>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</si>
  <si>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</si>
  <si>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</si>
  <si>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</si>
  <si>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</si>
  <si>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</si>
  <si>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</si>
  <si>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</si>
  <si>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</si>
  <si>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</si>
  <si>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</si>
  <si>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</si>
  <si>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</si>
  <si>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</si>
  <si>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</si>
  <si>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</si>
  <si>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</si>
  <si>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</si>
  <si>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</si>
  <si>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</si>
  <si>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</si>
  <si>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</si>
  <si>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</si>
  <si>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</si>
  <si>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</si>
  <si>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</si>
  <si>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</si>
  <si>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</si>
  <si>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</si>
  <si>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</si>
  <si>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</si>
  <si>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</si>
  <si>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</si>
  <si>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</si>
  <si>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</si>
  <si>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</si>
  <si>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</si>
  <si>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</si>
  <si>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</si>
  <si>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</si>
  <si>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</si>
  <si>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</si>
  <si>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</si>
  <si>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</si>
  <si>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</si>
  <si>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</si>
  <si>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</si>
  <si>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</si>
  <si>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</si>
  <si>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</si>
  <si>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</si>
  <si>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</si>
  <si>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</si>
  <si>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</si>
  <si>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</si>
  <si>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</si>
  <si>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</si>
  <si>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</si>
  <si>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</si>
  <si>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</si>
  <si>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</si>
  <si>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</si>
  <si>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</si>
  <si>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</si>
  <si>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</si>
  <si>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</si>
  <si>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</si>
  <si>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</si>
  <si>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</si>
  <si>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</si>
  <si>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</si>
  <si>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</si>
  <si>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</si>
  <si>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</si>
  <si>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</si>
  <si>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</si>
  <si>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</si>
  <si>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</si>
  <si>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</si>
  <si>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</si>
  <si>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</si>
  <si>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</si>
  <si>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</si>
  <si>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</si>
  <si>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</si>
  <si>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</si>
  <si>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</si>
  <si>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</si>
  <si>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</si>
  <si>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</si>
  <si>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</si>
  <si>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</si>
  <si>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</si>
  <si>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</si>
  <si>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</si>
  <si>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</si>
  <si>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</si>
  <si>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</si>
  <si>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</si>
  <si>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</si>
  <si>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</si>
  <si>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</si>
  <si>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</si>
  <si>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</si>
  <si>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</si>
  <si>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</si>
  <si>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</si>
  <si>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</si>
  <si>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</si>
  <si>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</si>
  <si>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</si>
  <si>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</si>
  <si>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</si>
  <si>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</si>
  <si>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</si>
  <si>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</si>
  <si>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</si>
  <si>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</si>
  <si>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</si>
  <si>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</si>
  <si>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</si>
  <si>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</si>
  <si>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</si>
  <si>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</si>
  <si>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</si>
  <si>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</si>
  <si>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</si>
  <si>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</si>
  <si>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</si>
  <si>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</si>
  <si>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</si>
  <si>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</si>
  <si>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</si>
  <si>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</si>
  <si>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</si>
  <si>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</si>
  <si>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</si>
  <si>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</si>
  <si>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</si>
  <si>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</si>
  <si>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</si>
  <si>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</si>
  <si>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</si>
  <si>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</si>
  <si>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</si>
  <si>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</si>
  <si>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</si>
  <si>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</si>
  <si>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</si>
  <si>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</si>
  <si>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</si>
  <si>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</si>
  <si>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</si>
  <si>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</si>
  <si>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</si>
  <si>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</si>
  <si>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</si>
  <si>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</si>
  <si>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</si>
  <si>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</si>
  <si>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</si>
  <si>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</si>
  <si>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</si>
  <si>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</si>
  <si>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</si>
  <si>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</si>
  <si>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</si>
  <si>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</si>
  <si>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</si>
  <si>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</si>
  <si>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</si>
  <si>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</si>
  <si>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</si>
  <si>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</si>
  <si>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</si>
  <si>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</si>
  <si>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</si>
  <si>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</si>
  <si>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</si>
  <si>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</si>
  <si>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</si>
  <si>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</si>
  <si>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</si>
  <si>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</si>
  <si>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</si>
  <si>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</si>
  <si>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</si>
  <si>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</si>
  <si>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</si>
  <si>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</si>
  <si>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</si>
  <si>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</si>
  <si>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</si>
  <si>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</si>
  <si>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</si>
  <si>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</si>
  <si>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</si>
  <si>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</si>
  <si>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</si>
  <si>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</si>
  <si>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</si>
  <si>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</si>
  <si>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</si>
  <si>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</si>
  <si>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</si>
  <si>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</si>
  <si>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</si>
  <si>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</si>
  <si>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</si>
  <si>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</si>
  <si>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</si>
  <si>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</si>
  <si>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</si>
  <si>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</si>
  <si>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</si>
  <si>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</si>
  <si>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</si>
  <si>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</si>
  <si>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</si>
  <si>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</si>
  <si>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</si>
  <si>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</si>
  <si>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</si>
  <si>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</si>
  <si>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</si>
  <si>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</si>
  <si>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</si>
  <si>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</si>
  <si>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</si>
  <si>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</si>
  <si>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</si>
  <si>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</si>
  <si>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</si>
  <si>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</si>
  <si>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</si>
  <si>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</si>
  <si>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</si>
  <si>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</si>
  <si>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</si>
  <si>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</si>
  <si>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</si>
  <si>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</si>
  <si>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</si>
  <si>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</si>
  <si>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</si>
  <si>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</si>
  <si>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</si>
  <si>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</si>
  <si>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</si>
  <si>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</si>
  <si>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</si>
  <si>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</si>
  <si>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</si>
  <si>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</si>
  <si>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</si>
  <si>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</si>
  <si>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</si>
  <si>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</si>
  <si>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</si>
  <si>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</si>
  <si>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</si>
  <si>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</si>
  <si>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</si>
  <si>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</si>
  <si>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</si>
  <si>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</si>
  <si>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</si>
  <si>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</si>
  <si>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</si>
  <si>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</si>
  <si>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</si>
  <si>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</si>
  <si>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</si>
  <si>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</si>
  <si>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</si>
  <si>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</si>
  <si>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</si>
  <si>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</si>
  <si>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</si>
  <si>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</si>
  <si>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</si>
  <si>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</si>
  <si>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</si>
  <si>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</si>
  <si>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</si>
  <si>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</si>
  <si>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</si>
  <si>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</si>
  <si>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</si>
  <si>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</si>
  <si>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</si>
  <si>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</si>
  <si>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</si>
  <si>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</si>
  <si>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</si>
  <si>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</si>
  <si>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</si>
  <si>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</si>
  <si>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</si>
  <si>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</si>
  <si>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</si>
  <si>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</si>
  <si>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</si>
  <si>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</si>
  <si>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</si>
  <si>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</si>
  <si>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</si>
  <si>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</si>
  <si>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</si>
  <si>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</si>
  <si>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</si>
  <si>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</si>
  <si>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</si>
  <si>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</si>
  <si>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</si>
  <si>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</si>
  <si>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</si>
  <si>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</si>
  <si>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</si>
  <si>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</si>
  <si>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</si>
  <si>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</si>
  <si>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</si>
  <si>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</si>
  <si>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</si>
  <si>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</si>
  <si>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</si>
  <si>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</si>
  <si>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</si>
  <si>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</si>
  <si>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</si>
  <si>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</si>
  <si>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</si>
  <si>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</si>
  <si>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</si>
  <si>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</si>
  <si>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</si>
  <si>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</si>
  <si>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</si>
  <si>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</si>
  <si>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</si>
  <si>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</si>
  <si>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</si>
  <si>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</si>
  <si>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</si>
  <si>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</si>
  <si>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</si>
  <si>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</si>
  <si>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</si>
  <si>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</si>
  <si>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</si>
  <si>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</si>
  <si>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</si>
  <si>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</si>
  <si>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</si>
  <si>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</si>
  <si>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</si>
  <si>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</si>
  <si>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</si>
  <si>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</si>
  <si>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</si>
  <si>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</si>
  <si>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</si>
  <si>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</si>
  <si>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</si>
  <si>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</si>
  <si>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</si>
  <si>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</si>
  <si>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</si>
  <si>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</si>
  <si>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</si>
  <si>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</si>
  <si>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</si>
  <si>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</si>
  <si>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</si>
  <si>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</si>
  <si>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</si>
  <si>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</si>
  <si>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</si>
  <si>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</si>
  <si>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</si>
  <si>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</si>
  <si>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</si>
  <si>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</si>
  <si>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</si>
  <si>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</si>
  <si>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</si>
  <si>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</si>
  <si>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</si>
  <si>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</si>
  <si>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</si>
  <si>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</si>
  <si>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</si>
  <si>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</si>
  <si>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</si>
  <si>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</si>
  <si>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</si>
  <si>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</si>
  <si>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</si>
  <si>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</si>
  <si>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</si>
  <si>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</si>
  <si>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</si>
  <si>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</si>
  <si>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</si>
  <si>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</si>
  <si>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</si>
  <si>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</si>
  <si>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</si>
  <si>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</si>
  <si>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</si>
  <si>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</si>
  <si>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</si>
  <si>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</si>
  <si>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</si>
  <si>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</si>
  <si>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</si>
  <si>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</si>
  <si>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</si>
  <si>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</si>
  <si>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</si>
  <si>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</si>
  <si>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</si>
  <si>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</si>
  <si>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</si>
  <si>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</si>
  <si>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</si>
  <si>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</si>
  <si>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</si>
  <si>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</si>
  <si>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</si>
  <si>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</si>
  <si>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</si>
  <si>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</si>
  <si>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</si>
  <si>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</si>
  <si>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</si>
  <si>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</si>
  <si>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</si>
  <si>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</si>
  <si>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</si>
  <si>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</si>
  <si>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</si>
  <si>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</si>
  <si>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</si>
  <si>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</si>
  <si>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</si>
  <si>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</si>
  <si>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</si>
  <si>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</si>
  <si>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</si>
  <si>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</si>
  <si>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</si>
  <si>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</si>
  <si>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</si>
  <si>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</si>
  <si>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</si>
  <si>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</si>
  <si>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</si>
  <si>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</si>
  <si>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</si>
  <si>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</si>
  <si>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</si>
  <si>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</si>
  <si>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</si>
  <si>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</si>
  <si>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</si>
  <si>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</si>
  <si>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</si>
  <si>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</si>
  <si>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</si>
  <si>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</si>
  <si>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</si>
  <si>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</si>
  <si>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</si>
  <si>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</si>
  <si>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</si>
  <si>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</si>
  <si>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</si>
  <si>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</si>
  <si>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</si>
  <si>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</si>
  <si>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</si>
  <si>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</si>
  <si>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</si>
  <si>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</si>
  <si>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</si>
  <si>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</si>
  <si>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</si>
  <si>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</si>
  <si>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</si>
  <si>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</si>
  <si>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</si>
  <si>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</si>
  <si>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</si>
  <si>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</si>
  <si>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</si>
  <si>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</si>
  <si>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</si>
  <si>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</si>
  <si>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</si>
  <si>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</si>
  <si>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</si>
  <si>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</si>
  <si>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</si>
  <si>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</si>
  <si>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</si>
  <si>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</si>
  <si>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</si>
  <si>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</si>
  <si>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</si>
  <si>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</si>
  <si>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</si>
  <si>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</si>
  <si>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</si>
  <si>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</si>
  <si>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</si>
  <si>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</si>
  <si>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</si>
  <si>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</si>
  <si>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</si>
  <si>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</si>
  <si>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</si>
  <si>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</si>
  <si>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</si>
  <si>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</si>
  <si>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</si>
  <si>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</si>
  <si>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</si>
  <si>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</si>
  <si>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</si>
  <si>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</si>
  <si>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</si>
  <si>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</si>
  <si>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</si>
  <si>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</si>
  <si>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</si>
  <si>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</si>
  <si>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</si>
  <si>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</si>
  <si>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</si>
  <si>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</si>
  <si>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</si>
  <si>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</si>
  <si>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</si>
  <si>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</si>
  <si>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</si>
  <si>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</si>
  <si>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</si>
  <si>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</si>
  <si>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</si>
  <si>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</si>
  <si>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</si>
  <si>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</si>
  <si>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</si>
  <si>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</si>
  <si>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</si>
  <si>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</si>
  <si>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</si>
  <si>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</si>
  <si>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</si>
  <si>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</si>
  <si>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</si>
  <si>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</si>
  <si>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</si>
  <si>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</si>
  <si>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</si>
  <si>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</si>
  <si>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</si>
  <si>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</si>
  <si>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</si>
  <si>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</si>
  <si>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</si>
  <si>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</si>
  <si>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</si>
  <si>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</si>
  <si>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</si>
  <si>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</si>
  <si>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</si>
  <si>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</si>
  <si>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</si>
  <si>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</si>
  <si>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</si>
  <si>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</si>
  <si>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</si>
  <si>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</si>
  <si>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</si>
  <si>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</si>
  <si>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</si>
  <si>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</si>
  <si>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</si>
  <si>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</si>
  <si>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</si>
  <si>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</si>
  <si>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</si>
  <si>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</si>
  <si>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</si>
  <si>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</si>
  <si>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</si>
  <si>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</si>
  <si>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</si>
  <si>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</si>
  <si>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</si>
  <si>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</si>
  <si>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</si>
  <si>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</si>
  <si>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</si>
  <si>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</si>
  <si>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</si>
  <si>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</si>
  <si>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</si>
  <si>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</si>
  <si>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</si>
  <si>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</si>
  <si>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</si>
  <si>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</si>
  <si>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</si>
  <si>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</si>
  <si>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</si>
  <si>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</si>
  <si>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</si>
  <si>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</si>
  <si>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</si>
  <si>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</si>
  <si>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</si>
  <si>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</si>
  <si>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</si>
  <si>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</si>
  <si>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</si>
  <si>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</si>
  <si>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</si>
  <si>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</si>
  <si>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</si>
  <si>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</si>
  <si>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</si>
  <si>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</si>
  <si>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</si>
  <si>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</si>
  <si>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</si>
  <si>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</si>
  <si>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</si>
  <si>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</si>
  <si>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</si>
  <si>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</si>
  <si>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</si>
  <si>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</si>
  <si>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</si>
  <si>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</si>
  <si>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</si>
  <si>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</si>
  <si>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</si>
  <si>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</si>
  <si>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</si>
  <si>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</si>
  <si>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</si>
  <si>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</si>
  <si>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</si>
  <si>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</si>
  <si>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</si>
  <si>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</si>
  <si>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</si>
  <si>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</si>
  <si>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</si>
  <si>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</si>
  <si>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</si>
  <si>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</si>
  <si>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</si>
  <si>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</si>
  <si>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</si>
  <si>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</si>
  <si>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</si>
  <si>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</si>
  <si>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</si>
  <si>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</si>
  <si>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</si>
  <si>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</si>
  <si>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</si>
  <si>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</si>
  <si>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</si>
  <si>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</si>
  <si>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</si>
  <si>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</si>
  <si>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</si>
  <si>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</si>
  <si>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</si>
  <si>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</si>
  <si>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</si>
  <si>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</si>
  <si>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</si>
  <si>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</si>
  <si>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</si>
  <si>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</si>
  <si>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</si>
  <si>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</si>
  <si>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</si>
  <si>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</si>
  <si>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</si>
  <si>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</si>
  <si>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</si>
  <si>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</si>
  <si>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</si>
  <si>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</si>
  <si>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</si>
  <si>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</si>
  <si>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</si>
  <si>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</si>
  <si>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</si>
  <si>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</si>
  <si>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</si>
  <si>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</si>
  <si>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</si>
  <si>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</si>
  <si>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</si>
  <si>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</si>
  <si>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</si>
  <si>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</si>
  <si>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</si>
  <si>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</si>
  <si>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</si>
  <si>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</si>
  <si>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</si>
  <si>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</si>
  <si>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</si>
  <si>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</si>
  <si>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</si>
  <si>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</si>
  <si>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</si>
  <si>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</si>
  <si>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</si>
  <si>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</si>
  <si>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</si>
  <si>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</si>
  <si>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</si>
  <si>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</si>
  <si>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</si>
  <si>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</si>
  <si>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</si>
  <si>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</si>
  <si>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</si>
  <si>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</si>
  <si>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</si>
  <si>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</si>
  <si>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</si>
  <si>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</si>
  <si>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</si>
  <si>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</si>
  <si>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</si>
  <si>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</si>
  <si>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</si>
  <si>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</si>
  <si>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</si>
  <si>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</si>
  <si>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</si>
  <si>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</si>
  <si>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</si>
  <si>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</si>
  <si>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</si>
  <si>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</si>
  <si>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</si>
  <si>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</si>
  <si>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</si>
  <si>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</si>
  <si>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</si>
  <si>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</si>
  <si>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</si>
  <si>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</si>
  <si>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</si>
  <si>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</si>
  <si>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</si>
  <si>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</si>
  <si>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</si>
  <si>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</si>
  <si>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</si>
  <si>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</si>
  <si>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</si>
  <si>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</si>
  <si>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</si>
  <si>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</si>
  <si>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</si>
  <si>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</si>
  <si>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</si>
  <si>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</si>
  <si>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</si>
  <si>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</si>
  <si>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</si>
  <si>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</si>
  <si>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</si>
  <si>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</si>
  <si>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</si>
  <si>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</si>
  <si>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</si>
  <si>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</si>
  <si>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</si>
  <si>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</si>
  <si>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</si>
  <si>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</si>
  <si>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</si>
  <si>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</si>
  <si>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</si>
  <si>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</si>
  <si>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</si>
  <si>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</si>
  <si>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</si>
  <si>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</si>
  <si>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</si>
  <si>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</si>
  <si>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</si>
  <si>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</si>
  <si>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</si>
  <si>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</si>
  <si>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</si>
  <si>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</si>
  <si>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</si>
  <si>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</si>
  <si>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</si>
  <si>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</si>
  <si>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</si>
  <si>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</si>
  <si>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</si>
  <si>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</si>
  <si>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</si>
  <si>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</si>
  <si>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</si>
  <si>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</si>
  <si>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</si>
  <si>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</si>
  <si>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</si>
  <si>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</si>
  <si>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</si>
  <si>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</si>
  <si>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</si>
  <si>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</si>
  <si>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</si>
  <si>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</si>
  <si>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</si>
  <si>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</si>
  <si>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</si>
  <si>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</si>
  <si>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</si>
  <si>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</si>
  <si>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</si>
  <si>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</si>
  <si>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</si>
  <si>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</si>
  <si>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</si>
  <si>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</si>
  <si>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</si>
  <si>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</si>
  <si>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</si>
  <si>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</si>
  <si>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</si>
  <si>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</si>
  <si>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</si>
  <si>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</si>
  <si>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</si>
  <si>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</si>
  <si>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</si>
  <si>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</si>
  <si>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</si>
  <si>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</si>
  <si>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</si>
  <si>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</si>
  <si>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</si>
  <si>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</si>
  <si>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</si>
  <si>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</si>
  <si>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</si>
  <si>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</si>
  <si>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</si>
  <si>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</si>
  <si>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</si>
  <si>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</si>
  <si>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</si>
  <si>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</si>
  <si>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</si>
  <si>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</si>
  <si>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</si>
  <si>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</si>
  <si>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</si>
  <si>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</si>
  <si>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</si>
  <si>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</si>
  <si>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</si>
  <si>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</si>
  <si>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</si>
  <si>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</si>
  <si>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</si>
  <si>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</si>
  <si>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</si>
  <si>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</si>
  <si>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</si>
  <si>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</si>
  <si>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</si>
  <si>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</si>
  <si>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</si>
  <si>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</si>
  <si>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</si>
  <si>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</si>
  <si>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</si>
  <si>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</si>
  <si>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</si>
  <si>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</si>
  <si>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</si>
  <si>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</si>
  <si>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</si>
  <si>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</si>
  <si>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</si>
  <si>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</si>
  <si>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</si>
  <si>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</si>
  <si>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</si>
  <si>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</si>
  <si>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</si>
  <si>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</si>
  <si>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</si>
  <si>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</si>
  <si>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</si>
  <si>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</si>
  <si>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</si>
  <si>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</si>
  <si>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</si>
  <si>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</si>
  <si>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</si>
  <si>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</si>
  <si>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</si>
  <si>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</si>
  <si>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</si>
  <si>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</si>
  <si>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</si>
  <si>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</si>
  <si>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</si>
  <si>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</si>
  <si>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</si>
  <si>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</si>
  <si>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</si>
  <si>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</si>
  <si>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</si>
  <si>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</si>
  <si>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</si>
  <si>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</si>
  <si>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</si>
  <si>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</si>
  <si>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</si>
  <si>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</si>
  <si>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</si>
  <si>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</si>
  <si>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</si>
  <si>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</si>
  <si>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</si>
  <si>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</si>
  <si>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</si>
  <si>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</si>
  <si>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</si>
  <si>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</si>
  <si>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</si>
  <si>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</si>
  <si>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</si>
  <si>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</si>
  <si>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</si>
  <si>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</si>
  <si>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</si>
  <si>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</si>
  <si>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</si>
  <si>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</si>
  <si>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</si>
  <si>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</si>
  <si>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</si>
  <si>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</si>
  <si>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</si>
  <si>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</si>
  <si>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</si>
  <si>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</si>
  <si>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</si>
  <si>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</si>
  <si>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</si>
  <si>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</si>
  <si>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</si>
  <si>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</si>
  <si>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</si>
  <si>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</si>
  <si>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</si>
  <si>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</si>
  <si>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</si>
  <si>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</si>
  <si>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</si>
  <si>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</si>
  <si>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</si>
  <si>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</si>
  <si>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</si>
  <si>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</si>
  <si>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</si>
  <si>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</si>
  <si>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</si>
  <si>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</si>
  <si>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</si>
  <si>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</si>
  <si>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</si>
  <si>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</si>
  <si>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</si>
  <si>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</si>
  <si>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</si>
  <si>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</si>
  <si>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</si>
  <si>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</si>
  <si>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</si>
  <si>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</si>
  <si>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</si>
  <si>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</si>
  <si>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</si>
  <si>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</si>
  <si>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</si>
  <si>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</si>
  <si>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</si>
  <si>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</si>
  <si>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</si>
  <si>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</si>
  <si>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</si>
  <si>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</si>
  <si>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</si>
  <si>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</si>
  <si>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</si>
  <si>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</si>
  <si>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</si>
  <si>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</si>
  <si>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</si>
  <si>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</si>
  <si>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</si>
  <si>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</si>
  <si>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</si>
  <si>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</si>
  <si>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</si>
  <si>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</si>
  <si>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</si>
  <si>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</si>
  <si>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</si>
  <si>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</si>
  <si>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</si>
  <si>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</si>
  <si>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</si>
  <si>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</si>
  <si>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</si>
  <si>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</si>
  <si>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</si>
  <si>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</si>
  <si>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</si>
  <si>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</si>
  <si>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</si>
  <si>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</si>
  <si>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</si>
  <si>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</si>
  <si>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</si>
  <si>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</si>
  <si>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</si>
  <si>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</si>
  <si>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</si>
  <si>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</si>
  <si>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</si>
  <si>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</si>
  <si>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</si>
  <si>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</si>
  <si>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</si>
  <si>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</si>
  <si>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</si>
  <si>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</si>
  <si>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</si>
  <si>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</si>
  <si>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</si>
  <si>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</si>
  <si>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</si>
  <si>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</si>
  <si>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</si>
  <si>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</si>
  <si>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</si>
  <si>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</si>
  <si>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</si>
  <si>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</si>
  <si>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</si>
  <si>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</si>
  <si>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</si>
  <si>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</si>
  <si>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</si>
  <si>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</si>
  <si>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</si>
  <si>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</si>
  <si>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</si>
  <si>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</si>
  <si>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</si>
  <si>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</si>
  <si>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</si>
  <si>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</si>
  <si>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</si>
  <si>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</si>
  <si>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</si>
  <si>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</si>
  <si>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</si>
  <si>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</si>
  <si>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</si>
  <si>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</si>
  <si>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</si>
  <si>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</si>
  <si>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</si>
  <si>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</si>
  <si>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</si>
  <si>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</si>
  <si>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</si>
  <si>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</si>
  <si>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</si>
  <si>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</si>
  <si>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</si>
  <si>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</si>
  <si>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</si>
  <si>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</si>
  <si>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</si>
  <si>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</si>
  <si>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</si>
  <si>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</si>
  <si>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</si>
  <si>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</si>
  <si>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</si>
  <si>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</si>
  <si>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</si>
  <si>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</si>
  <si>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</si>
  <si>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</si>
  <si>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</si>
  <si>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</si>
  <si>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</si>
  <si>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</si>
  <si>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</si>
  <si>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</si>
  <si>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</si>
  <si>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</si>
  <si>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</si>
  <si>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</si>
  <si>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</si>
  <si>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</si>
  <si>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</si>
  <si>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</si>
  <si>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</si>
  <si>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</si>
  <si>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</si>
  <si>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</si>
  <si>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</si>
  <si>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</si>
  <si>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</si>
  <si>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</si>
  <si>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</si>
  <si>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</si>
  <si>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</si>
  <si>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</si>
  <si>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</si>
  <si>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</si>
  <si>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</si>
  <si>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</si>
  <si>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</si>
  <si>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</si>
  <si>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</si>
  <si>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</si>
  <si>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</si>
  <si>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</si>
  <si>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</si>
  <si>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</si>
  <si>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</si>
  <si>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</si>
  <si>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</si>
  <si>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</si>
  <si>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</si>
  <si>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</si>
  <si>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</si>
  <si>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</si>
  <si>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</si>
  <si>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</si>
  <si>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</si>
  <si>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</si>
  <si>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</si>
  <si>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</si>
  <si>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</si>
  <si>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</si>
  <si>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</si>
  <si>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</si>
  <si>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</si>
  <si>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</si>
  <si>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</si>
  <si>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</si>
  <si>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</si>
  <si>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</si>
  <si>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</si>
  <si>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</si>
  <si>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</si>
  <si>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</si>
  <si>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</si>
  <si>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</si>
  <si>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</si>
  <si>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</si>
  <si>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</si>
  <si>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</si>
  <si>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</si>
  <si>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</si>
  <si>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</si>
  <si>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</si>
  <si>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</si>
  <si>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</si>
  <si>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</si>
  <si>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</si>
  <si>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</si>
  <si>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</si>
  <si>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</si>
  <si>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</si>
  <si>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</si>
  <si>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</si>
  <si>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</si>
  <si>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</si>
  <si>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</si>
  <si>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</si>
  <si>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</si>
  <si>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</si>
  <si>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</si>
  <si>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</si>
  <si>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</si>
  <si>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</si>
  <si>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</si>
  <si>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</si>
  <si>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</si>
  <si>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</si>
  <si>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</si>
  <si>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</si>
  <si>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</si>
  <si>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</si>
  <si>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</si>
  <si>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</si>
  <si>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</si>
  <si>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</si>
  <si>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</si>
  <si>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</si>
  <si>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</si>
  <si>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</si>
  <si>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</si>
  <si>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</si>
  <si>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</si>
  <si>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</si>
  <si>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</si>
  <si>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</si>
  <si>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</si>
  <si>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</si>
  <si>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</si>
  <si>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</si>
  <si>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</si>
  <si>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</si>
  <si>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</si>
  <si>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</si>
  <si>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</si>
  <si>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</si>
  <si>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</si>
  <si>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</si>
  <si>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</si>
  <si>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</si>
  <si>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</si>
  <si>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</si>
  <si>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</si>
  <si>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</si>
  <si>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</si>
  <si>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</si>
  <si>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</si>
  <si>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</si>
  <si>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</si>
  <si>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</si>
  <si>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</si>
  <si>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</si>
  <si>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</si>
  <si>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</si>
  <si>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</si>
  <si>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</si>
  <si>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</si>
  <si>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</si>
  <si>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</si>
  <si>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</si>
  <si>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</si>
  <si>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</si>
  <si>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</si>
  <si>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</si>
  <si>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</si>
  <si>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</si>
  <si>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</si>
  <si>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</si>
  <si>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</si>
  <si>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</si>
  <si>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</si>
  <si>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</si>
  <si>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</si>
  <si>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</si>
  <si>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</si>
  <si>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</si>
  <si>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</si>
  <si>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</si>
  <si>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</si>
  <si>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</si>
  <si>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</si>
  <si>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</si>
  <si>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</si>
  <si>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</si>
  <si>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</si>
  <si>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</si>
  <si>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</si>
  <si>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</si>
  <si>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</si>
  <si>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</si>
  <si>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</si>
  <si>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</si>
  <si>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</si>
  <si>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</si>
  <si>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</si>
  <si>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</si>
  <si>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</si>
  <si>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</si>
  <si>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</si>
  <si>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</si>
  <si>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</si>
  <si>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</si>
  <si>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</si>
  <si>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</si>
  <si>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</si>
  <si>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</si>
  <si>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</si>
  <si>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</si>
  <si>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</si>
  <si>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</si>
  <si>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</si>
  <si>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</si>
  <si>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</si>
  <si>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</si>
  <si>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</si>
  <si>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</si>
  <si>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</si>
  <si>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</si>
  <si>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</si>
  <si>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</si>
  <si>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</si>
  <si>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</si>
  <si>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</si>
  <si>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</si>
  <si>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</si>
  <si>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</si>
  <si>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</si>
  <si>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</si>
  <si>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</si>
  <si>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</si>
  <si>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</si>
  <si>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</si>
  <si>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</si>
  <si>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</si>
  <si>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</si>
  <si>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</si>
  <si>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</si>
  <si>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</si>
  <si>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</si>
  <si>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</si>
  <si>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</si>
  <si>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</si>
  <si>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</si>
  <si>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</si>
  <si>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</si>
  <si>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</si>
  <si>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</si>
  <si>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</si>
  <si>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</si>
  <si>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</si>
  <si>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</si>
  <si>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</si>
  <si>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</si>
  <si>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</si>
  <si>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</si>
  <si>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</si>
  <si>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</si>
  <si>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</si>
  <si>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</si>
  <si>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</si>
  <si>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</si>
  <si>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</si>
  <si>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</si>
  <si>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</si>
  <si>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</si>
  <si>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</si>
  <si>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</si>
  <si>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</si>
  <si>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</si>
  <si>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</si>
  <si>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</si>
  <si>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</si>
  <si>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</si>
  <si>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</si>
  <si>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</si>
  <si>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</si>
  <si>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</si>
  <si>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</si>
  <si>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</si>
  <si>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</si>
  <si>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</si>
  <si>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</si>
  <si>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</si>
  <si>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</si>
  <si>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</si>
  <si>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</si>
  <si>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</si>
  <si>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</si>
  <si>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</si>
  <si>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</si>
  <si>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</si>
  <si>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</si>
  <si>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</si>
  <si>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</si>
  <si>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</si>
  <si>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</si>
  <si>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</si>
  <si>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</si>
  <si>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</si>
  <si>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</si>
  <si>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</si>
  <si>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</si>
  <si>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</si>
  <si>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</si>
  <si>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</si>
  <si>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</si>
  <si>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</si>
  <si>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</si>
  <si>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</si>
  <si>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</si>
  <si>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</si>
  <si>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</si>
  <si>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</si>
  <si>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</si>
  <si>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</si>
  <si>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</si>
  <si>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</si>
  <si>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</si>
  <si>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</si>
  <si>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</si>
  <si>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</si>
  <si>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</si>
  <si>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</si>
  <si>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</si>
  <si>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</si>
  <si>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</si>
  <si>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</si>
  <si>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</si>
  <si>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</si>
  <si>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</si>
  <si>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</si>
  <si>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</si>
  <si>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</si>
  <si>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</si>
  <si>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</si>
  <si>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</si>
  <si>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</si>
  <si>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</si>
  <si>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</si>
  <si>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</si>
  <si>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</si>
  <si>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</si>
  <si>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</si>
  <si>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</si>
  <si>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</si>
  <si>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</si>
  <si>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</si>
  <si>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</si>
  <si>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</si>
  <si>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</si>
  <si>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</si>
  <si>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</si>
  <si>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</si>
  <si>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</si>
  <si>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</si>
  <si>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</si>
  <si>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</si>
  <si>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</si>
  <si>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</si>
  <si>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</si>
  <si>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</si>
  <si>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</si>
  <si>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</si>
  <si>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</si>
  <si>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</si>
  <si>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</si>
  <si>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</si>
  <si>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</si>
  <si>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</si>
  <si>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</si>
  <si>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</si>
  <si>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</si>
  <si>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</si>
  <si>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</si>
  <si>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</si>
  <si>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</si>
  <si>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</si>
  <si>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</si>
  <si>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</si>
  <si>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</si>
  <si>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</si>
  <si>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</si>
  <si>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</si>
  <si>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</si>
  <si>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</si>
  <si>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</si>
  <si>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</si>
  <si>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</si>
  <si>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</si>
  <si>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</si>
  <si>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</si>
  <si>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</si>
  <si>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</si>
  <si>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</si>
  <si>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</si>
  <si>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</si>
  <si>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</si>
  <si>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</si>
  <si>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</si>
  <si>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</si>
  <si>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</si>
  <si>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</si>
  <si>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</si>
  <si>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</si>
  <si>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</si>
  <si>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</si>
  <si>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</si>
  <si>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</si>
  <si>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</si>
  <si>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</si>
  <si>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</si>
  <si>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</si>
  <si>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</si>
  <si>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</si>
  <si>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</si>
  <si>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</si>
  <si>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</si>
  <si>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</si>
  <si>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</si>
  <si>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</si>
  <si>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</si>
  <si>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</si>
  <si>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</si>
  <si>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</si>
  <si>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</si>
  <si>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</si>
  <si>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</si>
  <si>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</si>
  <si>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</si>
  <si>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</si>
  <si>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</si>
  <si>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</si>
  <si>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</si>
  <si>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</si>
  <si>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</si>
  <si>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</si>
  <si>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</si>
  <si>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</si>
  <si>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</si>
  <si>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</si>
  <si>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</si>
  <si>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</si>
  <si>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</si>
  <si>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</si>
  <si>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</si>
  <si>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</si>
  <si>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</si>
  <si>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</si>
  <si>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</si>
  <si>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</si>
  <si>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</si>
  <si>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</si>
  <si>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</si>
  <si>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</si>
  <si>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</si>
  <si>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</si>
  <si>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</si>
  <si>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</si>
  <si>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</si>
  <si>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</si>
  <si>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</si>
  <si>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</si>
  <si>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</si>
  <si>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</si>
  <si>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</si>
  <si>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</si>
  <si>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</si>
  <si>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</si>
  <si>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</si>
  <si>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</si>
  <si>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</si>
  <si>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</si>
  <si>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</si>
  <si>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</si>
  <si>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</si>
  <si>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</si>
  <si>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</si>
  <si>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</si>
  <si>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</si>
  <si>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</si>
  <si>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</si>
  <si>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</si>
  <si>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</si>
  <si>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</si>
  <si>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</si>
  <si>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</si>
  <si>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</si>
  <si>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</si>
  <si>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</si>
  <si>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</si>
  <si>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</si>
  <si>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</si>
  <si>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</si>
  <si>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</si>
  <si>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</si>
  <si>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</si>
  <si>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</si>
  <si>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</si>
  <si>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</si>
  <si>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</si>
  <si>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</si>
  <si>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</si>
  <si>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</si>
  <si>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</si>
  <si>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</si>
  <si>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</si>
  <si>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</si>
  <si>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</si>
  <si>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</si>
  <si>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</si>
  <si>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</si>
  <si>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</si>
  <si>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</si>
  <si>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</si>
  <si>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</si>
  <si>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</si>
  <si>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</si>
  <si>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</si>
  <si>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</si>
  <si>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</si>
  <si>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</si>
  <si>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</si>
  <si>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</si>
  <si>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</si>
  <si>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</si>
  <si>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</si>
  <si>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</si>
  <si>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</si>
  <si>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</si>
  <si>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</si>
  <si>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</si>
  <si>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</si>
  <si>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</si>
  <si>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</si>
  <si>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</si>
  <si>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</si>
  <si>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</si>
  <si>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</si>
  <si>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</si>
  <si>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</si>
  <si>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</si>
  <si>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</si>
  <si>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</si>
  <si>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</si>
  <si>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</si>
  <si>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</si>
  <si>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</si>
  <si>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</si>
  <si>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</si>
  <si>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</si>
  <si>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</si>
  <si>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</si>
  <si>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</si>
  <si>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</si>
  <si>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</si>
  <si>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</si>
  <si>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</si>
  <si>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</si>
  <si>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</si>
  <si>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</si>
  <si>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</si>
  <si>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</si>
  <si>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</si>
  <si>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</si>
  <si>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</si>
  <si>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</si>
  <si>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</si>
  <si>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</si>
  <si>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</si>
  <si>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</si>
  <si>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</si>
  <si>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</si>
  <si>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</si>
  <si>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</si>
  <si>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</si>
  <si>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</si>
  <si>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</si>
  <si>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</si>
  <si>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</si>
  <si>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</si>
  <si>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</si>
  <si>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</si>
  <si>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</si>
  <si>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</si>
  <si>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</si>
  <si>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</si>
  <si>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</si>
  <si>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</si>
  <si>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</si>
  <si>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</si>
  <si>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</si>
  <si>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</si>
  <si>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</si>
  <si>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</si>
  <si>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</si>
  <si>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</si>
  <si>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</si>
  <si>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</si>
  <si>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</si>
  <si>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</si>
  <si>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</si>
  <si>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</si>
  <si>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</si>
  <si>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</si>
  <si>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</si>
  <si>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</si>
  <si>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</si>
  <si>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</si>
  <si>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</si>
  <si>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</si>
  <si>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</si>
  <si>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</si>
  <si>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</si>
  <si>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</si>
  <si>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</si>
  <si>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</si>
  <si>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</si>
  <si>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</si>
  <si>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</si>
  <si>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</si>
  <si>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</si>
  <si>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</si>
  <si>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</si>
  <si>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</si>
  <si>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</si>
  <si>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</si>
  <si>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</si>
  <si>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</si>
  <si>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</si>
  <si>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</si>
  <si>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</si>
  <si>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</si>
  <si>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</si>
  <si>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</si>
  <si>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</si>
  <si>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</si>
  <si>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</si>
  <si>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</si>
  <si>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</si>
  <si>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</si>
  <si>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</si>
  <si>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</si>
  <si>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</si>
  <si>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</si>
  <si>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</si>
  <si>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</si>
  <si>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</si>
  <si>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</si>
  <si>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</si>
  <si>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</si>
  <si>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</si>
  <si>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</si>
  <si>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</si>
  <si>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</si>
  <si>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</si>
  <si>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</si>
  <si>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</si>
  <si>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</si>
  <si>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</si>
  <si>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</si>
  <si>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</si>
  <si>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</si>
  <si>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</si>
  <si>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</si>
  <si>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</si>
  <si>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</si>
  <si>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</si>
  <si>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</si>
  <si>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</si>
  <si>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</si>
  <si>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</si>
  <si>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</si>
  <si>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</si>
  <si>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</si>
  <si>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</si>
  <si>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</si>
  <si>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</si>
  <si>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</si>
  <si>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</si>
  <si>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</si>
  <si>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</si>
  <si>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</si>
  <si>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</si>
  <si>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</si>
  <si>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</si>
  <si>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</si>
  <si>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</si>
  <si>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</si>
  <si>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</si>
  <si>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</si>
  <si>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</si>
  <si>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</si>
  <si>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</si>
  <si>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</si>
  <si>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</si>
  <si>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</si>
  <si>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</si>
  <si>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</si>
  <si>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</si>
  <si>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</si>
  <si>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</si>
  <si>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</si>
  <si>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</si>
  <si>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</si>
  <si>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</si>
  <si>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</si>
  <si>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</si>
  <si>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</si>
  <si>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</si>
  <si>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</si>
  <si>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</si>
  <si>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</si>
  <si>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</si>
  <si>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</si>
  <si>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</si>
  <si>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</si>
  <si>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</si>
  <si>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</si>
  <si>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</si>
  <si>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</si>
  <si>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</si>
  <si>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</si>
  <si>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</si>
  <si>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</si>
  <si>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</si>
  <si>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</si>
  <si>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</si>
  <si>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</si>
  <si>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</si>
  <si>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</si>
  <si>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</si>
  <si>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</si>
  <si>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</si>
  <si>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</si>
  <si>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</si>
  <si>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</si>
  <si>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</si>
  <si>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</si>
  <si>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</si>
  <si>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</si>
  <si>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</si>
  <si>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</si>
  <si>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</si>
  <si>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</si>
  <si>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</si>
  <si>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</si>
  <si>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</si>
  <si>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</si>
  <si>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</si>
  <si>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</si>
  <si>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</si>
  <si>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</si>
  <si>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</si>
  <si>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</si>
  <si>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</si>
  <si>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</si>
  <si>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</si>
  <si>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</si>
  <si>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</si>
  <si>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</si>
  <si>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</si>
  <si>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</si>
  <si>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</si>
  <si>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</si>
  <si>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</si>
  <si>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</si>
  <si>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</si>
  <si>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</si>
  <si>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</si>
  <si>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</si>
  <si>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</si>
  <si>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</si>
  <si>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</si>
  <si>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</si>
  <si>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</si>
  <si>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</si>
  <si>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</si>
  <si>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</si>
  <si>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</si>
  <si>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</si>
  <si>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</si>
  <si>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</si>
  <si>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</si>
  <si>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</si>
  <si>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</si>
  <si>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</si>
  <si>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</si>
  <si>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</si>
  <si>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</si>
  <si>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</si>
  <si>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</si>
  <si>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</si>
  <si>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</si>
  <si>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</si>
  <si>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</si>
  <si>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</si>
  <si>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</si>
  <si>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</si>
  <si>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</si>
  <si>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</si>
  <si>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</si>
  <si>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</si>
  <si>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</si>
  <si>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</si>
  <si>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</si>
  <si>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</si>
  <si>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</si>
  <si>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</si>
  <si>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</si>
  <si>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</si>
  <si>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</si>
  <si>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</si>
  <si>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</si>
  <si>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</si>
  <si>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</si>
  <si>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</si>
  <si>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</si>
  <si>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</si>
  <si>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</si>
  <si>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</si>
  <si>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</si>
  <si>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</si>
  <si>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</si>
  <si>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</si>
  <si>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</si>
  <si>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</si>
  <si>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</si>
  <si>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</si>
  <si>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</si>
  <si>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</si>
  <si>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</si>
  <si>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</si>
  <si>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</si>
  <si>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</si>
  <si>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</si>
  <si>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</si>
  <si>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</si>
  <si>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</si>
  <si>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</si>
  <si>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</si>
  <si>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</si>
  <si>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</si>
  <si>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</si>
  <si>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</si>
  <si>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</si>
  <si>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</si>
  <si>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</si>
  <si>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</si>
  <si>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</si>
  <si>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</si>
  <si>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</si>
  <si>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</si>
  <si>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</si>
  <si>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</si>
  <si>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</si>
  <si>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</si>
  <si>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</si>
  <si>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</si>
  <si>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</si>
  <si>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</si>
  <si>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</si>
  <si>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</si>
  <si>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</si>
  <si>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</si>
  <si>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</si>
  <si>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</si>
  <si>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</si>
  <si>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</si>
  <si>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</si>
  <si>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</si>
  <si>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</si>
  <si>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</si>
  <si>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</si>
  <si>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</si>
  <si>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</si>
  <si>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</si>
  <si>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</si>
  <si>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</si>
  <si>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</si>
  <si>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</si>
  <si>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</si>
  <si>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</si>
  <si>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</si>
  <si>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</si>
  <si>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</si>
  <si>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</si>
  <si>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</si>
  <si>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</si>
  <si>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</si>
  <si>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</si>
  <si>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</si>
  <si>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</si>
  <si>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</si>
  <si>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</si>
  <si>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</si>
  <si>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</si>
  <si>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</si>
  <si>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</si>
  <si>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</si>
  <si>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</si>
  <si>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</si>
  <si>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</si>
  <si>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</si>
  <si>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</si>
  <si>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</si>
  <si>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</si>
  <si>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</si>
  <si>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</si>
  <si>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</si>
  <si>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</si>
  <si>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</si>
  <si>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</si>
  <si>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</si>
  <si>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</si>
  <si>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</si>
  <si>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</si>
  <si>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</si>
  <si>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</si>
  <si>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</si>
  <si>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</si>
  <si>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</si>
  <si>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</si>
  <si>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</si>
  <si>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</si>
  <si>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</si>
  <si>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</si>
  <si>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</si>
  <si>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</si>
  <si>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</si>
  <si>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</si>
  <si>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</si>
  <si>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</si>
  <si>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</si>
  <si>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</si>
  <si>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</si>
  <si>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</si>
  <si>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</si>
  <si>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</si>
  <si>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</si>
  <si>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</si>
  <si>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</si>
  <si>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</si>
  <si>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</si>
  <si>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</si>
  <si>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</si>
  <si>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</si>
  <si>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</si>
  <si>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</si>
  <si>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</si>
  <si>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</si>
  <si>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</si>
  <si>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</si>
  <si>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</si>
  <si>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</si>
  <si>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</si>
  <si>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</si>
  <si>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</si>
  <si>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</si>
  <si>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</si>
  <si>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</si>
  <si>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</si>
  <si>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</si>
  <si>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</si>
  <si>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</si>
  <si>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</si>
  <si>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</si>
  <si>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</si>
  <si>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</si>
  <si>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</si>
  <si>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</si>
  <si>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</si>
  <si>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</si>
  <si>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</si>
  <si>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</si>
  <si>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</si>
  <si>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</si>
  <si>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</si>
  <si>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</si>
  <si>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</si>
  <si>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</si>
  <si>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</si>
  <si>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</si>
  <si>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</si>
  <si>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</si>
  <si>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</si>
  <si>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</si>
  <si>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</si>
  <si>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</si>
  <si>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</si>
  <si>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</si>
  <si>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</si>
  <si>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</si>
  <si>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</si>
  <si>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</si>
  <si>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</si>
  <si>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</si>
  <si>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</si>
  <si>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</si>
  <si>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</si>
  <si>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</si>
  <si>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</si>
  <si>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</si>
  <si>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</si>
  <si>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</si>
  <si>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</si>
  <si>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</si>
  <si>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</si>
  <si>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</si>
  <si>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</si>
  <si>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</si>
  <si>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</si>
  <si>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</si>
  <si>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</si>
  <si>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</si>
  <si>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</si>
  <si>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</si>
  <si>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</si>
  <si>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</si>
  <si>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</si>
  <si>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</si>
  <si>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</si>
  <si>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</si>
  <si>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</si>
  <si>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</si>
  <si>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</si>
  <si>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</si>
  <si>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</si>
  <si>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</si>
  <si>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</si>
  <si>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</si>
  <si>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</si>
  <si>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</si>
  <si>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</si>
  <si>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</si>
  <si>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</si>
  <si>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</si>
  <si>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</si>
  <si>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</si>
  <si>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</si>
  <si>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</si>
  <si>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</si>
  <si>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</si>
  <si>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</si>
  <si>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</si>
  <si>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</si>
  <si>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</si>
  <si>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</si>
  <si>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</si>
  <si>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</si>
  <si>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</si>
  <si>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</si>
  <si>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</si>
  <si>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</si>
  <si>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</si>
  <si>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</si>
  <si>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</si>
  <si>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</si>
  <si>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</si>
  <si>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</si>
  <si>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</si>
  <si>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</si>
  <si>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</si>
  <si>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</si>
  <si>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</si>
  <si>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</si>
  <si>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</si>
  <si>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</si>
  <si>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</si>
  <si>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</si>
  <si>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</si>
  <si>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</si>
  <si>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</si>
  <si>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</si>
  <si>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</si>
  <si>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</si>
  <si>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</si>
  <si>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</si>
  <si>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</si>
  <si>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</si>
  <si>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</si>
  <si>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</si>
  <si>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</si>
  <si>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</si>
  <si>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</si>
  <si>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</si>
  <si>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</si>
  <si>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</si>
  <si>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</si>
  <si>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</si>
  <si>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</si>
  <si>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</si>
  <si>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</si>
  <si>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</si>
  <si>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</si>
  <si>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</si>
  <si>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</si>
  <si>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</si>
  <si>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</si>
  <si>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</si>
  <si>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</si>
  <si>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</si>
  <si>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</si>
  <si>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</si>
  <si>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</si>
  <si>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</si>
  <si>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</si>
  <si>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</si>
  <si>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</si>
  <si>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</si>
  <si>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</si>
  <si>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</si>
  <si>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</si>
  <si>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</si>
  <si>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</si>
  <si>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</si>
  <si>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</si>
  <si>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</si>
  <si>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</si>
  <si>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</si>
  <si>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</si>
  <si>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</si>
  <si>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</si>
  <si>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</si>
  <si>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</si>
  <si>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</si>
  <si>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</si>
  <si>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</si>
  <si>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</si>
  <si>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</si>
  <si>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</si>
  <si>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</si>
  <si>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</si>
  <si>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</si>
  <si>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</si>
  <si>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</si>
  <si>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</si>
  <si>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</si>
  <si>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</si>
  <si>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</si>
  <si>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</si>
  <si>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</si>
  <si>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</si>
  <si>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</si>
  <si>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</si>
  <si>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</si>
  <si>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</si>
  <si>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</si>
  <si>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</si>
  <si>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</si>
  <si>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</si>
  <si>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</si>
  <si>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</si>
  <si>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</si>
  <si>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</si>
  <si>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</si>
  <si>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</si>
  <si>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</si>
  <si>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</si>
  <si>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</si>
  <si>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</si>
  <si>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</si>
  <si>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</si>
  <si>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</si>
  <si>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</si>
  <si>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</si>
  <si>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</si>
  <si>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</si>
  <si>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</si>
  <si>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G</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</si>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</sst>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77" fillId="11"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6"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5"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18" sqref="J18"/>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3067</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G</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15"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1"/>
      <c r="C5" s="491"/>
      <c r="D5" s="491"/>
      <c r="E5" s="491"/>
      <c r="F5" s="491"/>
      <c r="G5" s="491"/>
      <c r="H5" s="491"/>
      <c r="I5" s="491"/>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78983.266294119909</v>
      </c>
      <c r="G8" s="265"/>
      <c r="H8" s="265"/>
      <c r="I8" s="304"/>
    </row>
    <row r="9" spans="2:9" x14ac:dyDescent="0.25">
      <c r="B9" s="305" t="s">
        <v>3271</v>
      </c>
      <c r="F9" s="306">
        <v>1</v>
      </c>
      <c r="G9" s="265"/>
      <c r="H9" s="265"/>
      <c r="I9" s="304"/>
    </row>
    <row r="10" spans="2:9" x14ac:dyDescent="0.25">
      <c r="B10" s="303" t="s">
        <v>3272</v>
      </c>
      <c r="F10" s="307">
        <f>'A. HTT General'!C56</f>
        <v>18403.101046529875</v>
      </c>
      <c r="G10" s="308"/>
      <c r="H10" s="308"/>
      <c r="I10" s="309"/>
    </row>
    <row r="11" spans="2:9" x14ac:dyDescent="0.25">
      <c r="B11" s="303" t="s">
        <v>3273</v>
      </c>
      <c r="C11" s="303" t="s">
        <v>138</v>
      </c>
      <c r="D11" s="303"/>
      <c r="E11" s="303"/>
      <c r="F11" s="310">
        <f>F10/F13</f>
        <v>0.30378096479791256</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60580.165247590041</v>
      </c>
      <c r="G13" s="304"/>
      <c r="H13" s="304"/>
      <c r="I13" s="304"/>
    </row>
    <row r="14" spans="2:9" x14ac:dyDescent="0.25">
      <c r="C14" s="303" t="s">
        <v>3276</v>
      </c>
      <c r="D14" s="303"/>
      <c r="E14" s="303"/>
      <c r="F14" s="315">
        <v>0</v>
      </c>
      <c r="G14" s="304"/>
      <c r="H14" s="304"/>
      <c r="I14" s="304"/>
    </row>
    <row r="15" spans="2:9" x14ac:dyDescent="0.25">
      <c r="B15" s="303" t="s">
        <v>3277</v>
      </c>
      <c r="F15" s="316">
        <v>9971.3703399399983</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2480.239260920679</v>
      </c>
      <c r="G18" s="322"/>
      <c r="H18" s="323"/>
      <c r="I18" s="323"/>
    </row>
    <row r="19" spans="1:9" x14ac:dyDescent="0.25">
      <c r="A19" s="317" t="s">
        <v>3282</v>
      </c>
      <c r="B19" s="318" t="s">
        <v>3283</v>
      </c>
      <c r="C19" s="319"/>
      <c r="D19" s="320"/>
      <c r="E19" s="320"/>
      <c r="F19" s="321">
        <v>5800.0803606136751</v>
      </c>
      <c r="G19" s="322"/>
      <c r="H19" s="323"/>
      <c r="I19" s="323"/>
    </row>
    <row r="20" spans="1:9" x14ac:dyDescent="0.25">
      <c r="B20" s="318" t="s">
        <v>3284</v>
      </c>
      <c r="C20" s="319"/>
      <c r="D20" s="320"/>
      <c r="E20" s="320"/>
      <c r="F20" s="324">
        <f>F10-F19</f>
        <v>12603.020685916199</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60580.165247590041</v>
      </c>
      <c r="G27" s="332"/>
      <c r="H27" s="332"/>
      <c r="I27" s="260"/>
    </row>
    <row r="28" spans="1:9" x14ac:dyDescent="0.25">
      <c r="A28" s="317" t="s">
        <v>3173</v>
      </c>
      <c r="B28" s="303" t="s">
        <v>3288</v>
      </c>
      <c r="F28" s="324">
        <v>59681.6075274471</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0</v>
      </c>
      <c r="G32" s="337"/>
      <c r="H32" s="337"/>
      <c r="I32" s="337"/>
    </row>
    <row r="33" spans="1:9" x14ac:dyDescent="0.25">
      <c r="A33" s="317" t="s">
        <v>3296</v>
      </c>
      <c r="B33" s="319"/>
      <c r="C33" s="318" t="s">
        <v>3297</v>
      </c>
      <c r="D33" s="318"/>
      <c r="E33" s="318"/>
      <c r="F33" s="324">
        <v>0</v>
      </c>
      <c r="G33" s="337"/>
      <c r="H33" s="337"/>
      <c r="I33" s="337"/>
    </row>
    <row r="34" spans="1:9" x14ac:dyDescent="0.25">
      <c r="A34" s="317" t="s">
        <v>3298</v>
      </c>
      <c r="B34" s="319"/>
      <c r="C34" s="318" t="s">
        <v>3299</v>
      </c>
      <c r="D34" s="318"/>
      <c r="E34" s="318"/>
      <c r="F34" s="324">
        <v>0</v>
      </c>
      <c r="G34" s="337"/>
      <c r="H34" s="337"/>
      <c r="I34" s="337"/>
    </row>
    <row r="35" spans="1:9" x14ac:dyDescent="0.25">
      <c r="A35" s="317" t="s">
        <v>3300</v>
      </c>
      <c r="B35" s="319"/>
      <c r="C35" s="318" t="s">
        <v>3301</v>
      </c>
      <c r="D35" s="318"/>
      <c r="E35" s="318"/>
      <c r="F35" s="324">
        <v>4.2956800000000003E-2</v>
      </c>
      <c r="G35" s="337"/>
      <c r="H35" s="337"/>
      <c r="I35" s="337"/>
    </row>
    <row r="36" spans="1:9" x14ac:dyDescent="0.25">
      <c r="A36" s="317" t="s">
        <v>3302</v>
      </c>
      <c r="B36" s="319"/>
      <c r="C36" s="318" t="s">
        <v>3303</v>
      </c>
      <c r="D36" s="318"/>
      <c r="E36" s="318"/>
      <c r="F36" s="324">
        <v>151.25297444999995</v>
      </c>
      <c r="G36" s="336"/>
      <c r="H36" s="336"/>
      <c r="I36" s="336"/>
    </row>
    <row r="37" spans="1:9" x14ac:dyDescent="0.25">
      <c r="A37" s="317" t="s">
        <v>3304</v>
      </c>
      <c r="B37" s="319"/>
      <c r="C37" s="318" t="s">
        <v>3305</v>
      </c>
      <c r="D37" s="318"/>
      <c r="E37" s="318"/>
      <c r="F37" s="324">
        <v>7755.2127658699856</v>
      </c>
      <c r="G37" s="336"/>
      <c r="H37" s="336"/>
      <c r="I37" s="336"/>
    </row>
    <row r="38" spans="1:9" x14ac:dyDescent="0.25">
      <c r="A38" s="317" t="s">
        <v>3306</v>
      </c>
      <c r="B38" s="319"/>
      <c r="C38" s="318" t="s">
        <v>3307</v>
      </c>
      <c r="D38" s="318"/>
      <c r="E38" s="318"/>
      <c r="F38" s="324">
        <v>52673.656550469634</v>
      </c>
      <c r="G38" s="336"/>
      <c r="H38" s="336"/>
      <c r="I38" s="336"/>
    </row>
    <row r="39" spans="1:9" x14ac:dyDescent="0.25">
      <c r="A39" s="317" t="s">
        <v>3308</v>
      </c>
      <c r="B39" s="318" t="s">
        <v>3309</v>
      </c>
      <c r="C39" s="318" t="s">
        <v>3310</v>
      </c>
      <c r="D39" s="318"/>
      <c r="E39" s="318"/>
      <c r="F39" s="338">
        <v>0.20640925635949034</v>
      </c>
      <c r="G39" s="310"/>
      <c r="H39" s="310"/>
      <c r="I39" s="310"/>
    </row>
    <row r="40" spans="1:9" x14ac:dyDescent="0.25">
      <c r="A40" s="317" t="s">
        <v>3311</v>
      </c>
      <c r="B40" s="319"/>
      <c r="C40" s="318" t="s">
        <v>3312</v>
      </c>
      <c r="D40" s="318"/>
      <c r="E40" s="318"/>
      <c r="F40" s="338">
        <v>0.79359074364051008</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5.2034389591326088E-5</v>
      </c>
      <c r="G42" s="310"/>
      <c r="H42" s="310"/>
      <c r="I42" s="310"/>
    </row>
    <row r="43" spans="1:9" x14ac:dyDescent="0.25">
      <c r="B43" s="319"/>
      <c r="C43" s="318" t="s">
        <v>3316</v>
      </c>
      <c r="D43" s="318"/>
      <c r="E43" s="318"/>
      <c r="F43" s="310">
        <f>'A. HTT General'!G165</f>
        <v>0.99994796561040866</v>
      </c>
      <c r="G43" s="310"/>
      <c r="H43" s="310"/>
      <c r="I43" s="310"/>
    </row>
    <row r="44" spans="1:9" x14ac:dyDescent="0.25">
      <c r="B44" s="319"/>
      <c r="C44" s="318" t="s">
        <v>3317</v>
      </c>
      <c r="D44" s="318"/>
      <c r="E44" s="318"/>
      <c r="F44" s="310">
        <f>'A. HTT General'!G166</f>
        <v>0</v>
      </c>
      <c r="G44" s="310"/>
      <c r="H44" s="310"/>
      <c r="I44" s="310"/>
    </row>
    <row r="45" spans="1:9" x14ac:dyDescent="0.25">
      <c r="B45" s="318" t="s">
        <v>3318</v>
      </c>
      <c r="C45" s="318" t="s">
        <v>216</v>
      </c>
      <c r="D45" s="318"/>
      <c r="E45" s="318"/>
      <c r="F45" s="310">
        <f>'A. HTT General'!G144</f>
        <v>0.96635229101127129</v>
      </c>
      <c r="G45" s="310"/>
      <c r="H45" s="340"/>
      <c r="I45" s="340"/>
    </row>
    <row r="46" spans="1:9" x14ac:dyDescent="0.25">
      <c r="B46" s="319"/>
      <c r="C46" s="318" t="s">
        <v>203</v>
      </c>
      <c r="D46" s="318"/>
      <c r="E46" s="318"/>
      <c r="F46" s="310">
        <f>'A. HTT General'!G138</f>
        <v>3.3647708988728708E-2</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2" t="s">
        <v>3327</v>
      </c>
      <c r="C59" s="492"/>
      <c r="D59" s="492"/>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12751.422093750847</v>
      </c>
      <c r="D64" s="348">
        <v>375.36567490811962</v>
      </c>
      <c r="E64" s="348">
        <v>0</v>
      </c>
      <c r="F64" s="348">
        <v>407.62013797662644</v>
      </c>
      <c r="G64" s="348">
        <v>1774.5855284961963</v>
      </c>
      <c r="H64" s="348">
        <v>6.2300108547128286</v>
      </c>
      <c r="I64" s="348">
        <v>0</v>
      </c>
      <c r="J64" s="348">
        <v>0</v>
      </c>
      <c r="K64" s="348">
        <v>0</v>
      </c>
    </row>
    <row r="65" spans="1:11" x14ac:dyDescent="0.25">
      <c r="A65" s="317" t="s">
        <v>3340</v>
      </c>
      <c r="B65" s="347" t="s">
        <v>3341</v>
      </c>
      <c r="C65" s="348">
        <v>1915.8624641997055</v>
      </c>
      <c r="D65" s="348">
        <v>82.498282774338492</v>
      </c>
      <c r="E65" s="348">
        <v>29.286062887193296</v>
      </c>
      <c r="F65" s="348">
        <v>95.523746691963609</v>
      </c>
      <c r="G65" s="348">
        <v>323.21868520986652</v>
      </c>
      <c r="H65" s="348">
        <v>14.091892020531652</v>
      </c>
      <c r="I65" s="348">
        <v>0</v>
      </c>
      <c r="J65" s="348">
        <v>0</v>
      </c>
      <c r="K65" s="348">
        <v>0</v>
      </c>
    </row>
    <row r="66" spans="1:11" x14ac:dyDescent="0.25">
      <c r="A66" s="317" t="s">
        <v>3342</v>
      </c>
      <c r="B66" s="347" t="s">
        <v>3343</v>
      </c>
      <c r="C66" s="348">
        <v>577.03699183156562</v>
      </c>
      <c r="D66" s="348">
        <v>12.716432039003555</v>
      </c>
      <c r="E66" s="348">
        <v>0</v>
      </c>
      <c r="F66" s="348">
        <v>0</v>
      </c>
      <c r="G66" s="348">
        <v>21.390518079291446</v>
      </c>
      <c r="H66" s="348">
        <v>16.252524809915109</v>
      </c>
      <c r="I66" s="348">
        <v>0</v>
      </c>
      <c r="J66" s="348">
        <v>0</v>
      </c>
      <c r="K66" s="348">
        <v>0</v>
      </c>
    </row>
    <row r="67" spans="1:11" x14ac:dyDescent="0.25">
      <c r="B67" s="347" t="s">
        <v>138</v>
      </c>
      <c r="C67" s="348">
        <f t="shared" ref="C67:K67" si="0">SUM(C64:C66)</f>
        <v>15244.321549782118</v>
      </c>
      <c r="D67" s="348">
        <f t="shared" si="0"/>
        <v>470.5803897214617</v>
      </c>
      <c r="E67" s="348">
        <f t="shared" si="0"/>
        <v>29.286062887193296</v>
      </c>
      <c r="F67" s="348">
        <f t="shared" si="0"/>
        <v>503.14388466859003</v>
      </c>
      <c r="G67" s="348">
        <f t="shared" si="0"/>
        <v>2119.1947317853542</v>
      </c>
      <c r="H67" s="348">
        <f t="shared" si="0"/>
        <v>36.574427685159591</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529.95488306510174</v>
      </c>
      <c r="D71" s="348">
        <v>470.58038972146164</v>
      </c>
      <c r="E71" s="348">
        <v>4.2390042860105037</v>
      </c>
      <c r="F71" s="348">
        <v>143.41197889026066</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893.19992935143478</v>
      </c>
      <c r="D73" s="348">
        <v>0</v>
      </c>
      <c r="E73" s="348">
        <v>25.047058601182794</v>
      </c>
      <c r="F73" s="348">
        <v>0</v>
      </c>
      <c r="G73" s="348">
        <v>299.94122579013776</v>
      </c>
      <c r="H73" s="348">
        <v>0</v>
      </c>
      <c r="I73" s="348">
        <v>0</v>
      </c>
      <c r="J73" s="348">
        <v>0</v>
      </c>
      <c r="K73" s="348">
        <v>0</v>
      </c>
    </row>
    <row r="74" spans="1:11" x14ac:dyDescent="0.25">
      <c r="A74" s="317" t="s">
        <v>3351</v>
      </c>
      <c r="B74" s="350" t="s">
        <v>2631</v>
      </c>
      <c r="C74" s="351">
        <v>13821.166737365575</v>
      </c>
      <c r="D74" s="351">
        <v>0</v>
      </c>
      <c r="E74" s="351">
        <v>0</v>
      </c>
      <c r="F74" s="351">
        <v>359.73190577832952</v>
      </c>
      <c r="G74" s="351">
        <v>1819.2535059952163</v>
      </c>
      <c r="H74" s="351">
        <v>36.574427685159584</v>
      </c>
      <c r="I74" s="348">
        <v>0</v>
      </c>
      <c r="J74" s="348">
        <v>0</v>
      </c>
      <c r="K74" s="348">
        <v>0</v>
      </c>
    </row>
    <row r="75" spans="1:11" x14ac:dyDescent="0.25">
      <c r="B75" s="347" t="s">
        <v>138</v>
      </c>
      <c r="C75" s="348">
        <f t="shared" ref="C75:I75" si="1">SUM(C71:C74)</f>
        <v>15244.321549782111</v>
      </c>
      <c r="D75" s="348">
        <f t="shared" si="1"/>
        <v>470.58038972146164</v>
      </c>
      <c r="E75" s="348">
        <f t="shared" si="1"/>
        <v>29.286062887193296</v>
      </c>
      <c r="F75" s="348">
        <f t="shared" si="1"/>
        <v>503.1438846685902</v>
      </c>
      <c r="G75" s="348">
        <f t="shared" si="1"/>
        <v>2119.1947317853542</v>
      </c>
      <c r="H75" s="348">
        <f t="shared" si="1"/>
        <v>36.574427685159584</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820.32436105602824</v>
      </c>
      <c r="D79" s="348">
        <v>312.0434578351265</v>
      </c>
      <c r="E79" s="348">
        <v>15.818437071679959</v>
      </c>
      <c r="F79" s="348">
        <f>SUM(C79:E79)</f>
        <v>1148.1862559628346</v>
      </c>
    </row>
    <row r="80" spans="1:11" x14ac:dyDescent="0.25">
      <c r="A80" s="317" t="s">
        <v>3355</v>
      </c>
      <c r="B80" s="347" t="s">
        <v>3349</v>
      </c>
      <c r="C80" s="348">
        <v>0</v>
      </c>
      <c r="D80" s="348">
        <v>0</v>
      </c>
      <c r="E80" s="348">
        <v>0</v>
      </c>
      <c r="F80" s="348">
        <f>SUM(C80:E80)</f>
        <v>0</v>
      </c>
    </row>
    <row r="81" spans="1:11" x14ac:dyDescent="0.25">
      <c r="A81" s="317" t="s">
        <v>3356</v>
      </c>
      <c r="B81" s="347" t="s">
        <v>2630</v>
      </c>
      <c r="C81" s="348">
        <v>1104.0786325115816</v>
      </c>
      <c r="D81" s="348">
        <v>114.10958123117371</v>
      </c>
      <c r="E81" s="348">
        <v>0</v>
      </c>
      <c r="F81" s="348">
        <f t="shared" ref="F81:F82" si="2">SUM(C81:E81)</f>
        <v>1218.1882137427554</v>
      </c>
    </row>
    <row r="82" spans="1:11" ht="15" customHeight="1" x14ac:dyDescent="0.25">
      <c r="A82" s="317" t="s">
        <v>3357</v>
      </c>
      <c r="B82" s="350" t="s">
        <v>2631</v>
      </c>
      <c r="C82" s="348">
        <v>13390.820452418897</v>
      </c>
      <c r="D82" s="348">
        <v>2034.3280947172989</v>
      </c>
      <c r="E82" s="348">
        <v>611.57802968809585</v>
      </c>
      <c r="F82" s="348">
        <f t="shared" si="2"/>
        <v>16036.726576824292</v>
      </c>
    </row>
    <row r="83" spans="1:11" x14ac:dyDescent="0.25">
      <c r="B83" s="347" t="s">
        <v>138</v>
      </c>
      <c r="C83" s="348">
        <f>SUM(C79:C82)</f>
        <v>15315.223445986507</v>
      </c>
      <c r="D83" s="348">
        <f t="shared" ref="D83:E83" si="3">SUM(D79:D82)</f>
        <v>2460.481133783599</v>
      </c>
      <c r="E83" s="348">
        <f t="shared" si="3"/>
        <v>627.39646675977576</v>
      </c>
      <c r="F83" s="348">
        <f>SUM(F79:F82)</f>
        <v>18403.101046529882</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3" t="s">
        <v>3359</v>
      </c>
      <c r="C86" s="494"/>
      <c r="D86" s="494"/>
      <c r="E86" s="495"/>
      <c r="F86" s="348">
        <f>F83</f>
        <v>18403.101046529882</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6" t="s">
        <v>3364</v>
      </c>
      <c r="C103" s="496"/>
      <c r="D103" s="496"/>
      <c r="E103" s="496"/>
      <c r="F103" s="496"/>
    </row>
    <row r="104" spans="2:6" ht="18" x14ac:dyDescent="0.25">
      <c r="B104" s="345"/>
      <c r="C104" s="360"/>
      <c r="D104" s="361"/>
      <c r="E104" s="361"/>
      <c r="F104" s="361"/>
    </row>
    <row r="105" spans="2:6" x14ac:dyDescent="0.25">
      <c r="B105" s="362" t="s">
        <v>3365</v>
      </c>
      <c r="C105" s="363">
        <f>F27</f>
        <v>60580.165247590041</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6" t="s">
        <v>3373</v>
      </c>
      <c r="C115" s="496"/>
      <c r="D115" s="496"/>
      <c r="E115" s="496"/>
      <c r="F115" s="496"/>
    </row>
    <row r="116" spans="2:6" ht="18" x14ac:dyDescent="0.25">
      <c r="B116" s="345"/>
      <c r="C116" s="490" t="s">
        <v>3374</v>
      </c>
      <c r="D116" s="490"/>
      <c r="E116" s="490"/>
      <c r="F116" s="490"/>
    </row>
    <row r="117" spans="2:6" x14ac:dyDescent="0.25">
      <c r="B117" s="368" t="s">
        <v>3375</v>
      </c>
      <c r="C117" s="497" t="s">
        <v>3376</v>
      </c>
      <c r="D117" s="497"/>
      <c r="E117" s="497"/>
      <c r="F117" s="497"/>
    </row>
    <row r="118" spans="2:6" x14ac:dyDescent="0.25">
      <c r="B118" s="368"/>
      <c r="C118" s="369"/>
      <c r="D118" s="369"/>
      <c r="E118" s="369"/>
      <c r="F118" s="369"/>
    </row>
    <row r="119" spans="2:6" x14ac:dyDescent="0.25">
      <c r="B119" s="370" t="s">
        <v>3377</v>
      </c>
      <c r="C119" s="498"/>
      <c r="D119" s="498"/>
      <c r="E119" s="498"/>
      <c r="F119" s="498"/>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6" t="s">
        <v>3379</v>
      </c>
      <c r="C124" s="496"/>
      <c r="D124" s="496"/>
      <c r="E124" s="496"/>
      <c r="F124" s="496"/>
    </row>
    <row r="125" spans="2:6" ht="18" x14ac:dyDescent="0.25">
      <c r="B125" s="345"/>
      <c r="C125" s="490" t="s">
        <v>3374</v>
      </c>
      <c r="D125" s="490"/>
      <c r="E125" s="490"/>
      <c r="F125" s="490"/>
    </row>
    <row r="126" spans="2:6" x14ac:dyDescent="0.25">
      <c r="B126" s="373"/>
      <c r="C126" s="499" t="s">
        <v>3059</v>
      </c>
      <c r="D126" s="499"/>
      <c r="E126" s="499" t="s">
        <v>3060</v>
      </c>
      <c r="F126" s="499"/>
    </row>
    <row r="127" spans="2:6" ht="30" x14ac:dyDescent="0.25">
      <c r="B127" s="374" t="s">
        <v>3380</v>
      </c>
      <c r="C127" s="497" t="s">
        <v>3376</v>
      </c>
      <c r="D127" s="497"/>
      <c r="E127" s="497"/>
      <c r="F127" s="497"/>
    </row>
    <row r="128" spans="2:6" x14ac:dyDescent="0.25">
      <c r="B128" s="368" t="s">
        <v>3381</v>
      </c>
      <c r="C128" s="497" t="s">
        <v>3376</v>
      </c>
      <c r="D128" s="497"/>
      <c r="E128" s="497"/>
      <c r="F128" s="497"/>
    </row>
    <row r="129" spans="2:9" x14ac:dyDescent="0.25">
      <c r="B129" s="370" t="s">
        <v>3382</v>
      </c>
      <c r="C129" s="498" t="s">
        <v>3376</v>
      </c>
      <c r="D129" s="498"/>
      <c r="E129" s="498"/>
      <c r="F129" s="498"/>
    </row>
    <row r="130" spans="2:9" ht="20.25" customHeight="1" x14ac:dyDescent="0.25">
      <c r="B130" s="375"/>
    </row>
    <row r="131" spans="2:9" x14ac:dyDescent="0.25">
      <c r="I131" s="299" t="s">
        <v>3267</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603</v>
      </c>
      <c r="D11" s="386">
        <v>11</v>
      </c>
      <c r="E11" s="386">
        <v>13</v>
      </c>
      <c r="F11" s="386">
        <v>395</v>
      </c>
      <c r="G11" s="386">
        <v>4262</v>
      </c>
      <c r="H11" s="386">
        <v>505</v>
      </c>
      <c r="I11" s="386">
        <v>2945</v>
      </c>
      <c r="J11" s="386">
        <v>5205</v>
      </c>
      <c r="K11" s="386">
        <v>371</v>
      </c>
      <c r="L11" s="386">
        <v>135</v>
      </c>
      <c r="M11" s="387">
        <f>SUM(C11:L11)</f>
        <v>14445</v>
      </c>
    </row>
    <row r="12" spans="1:13" x14ac:dyDescent="0.25">
      <c r="B12" s="388" t="s">
        <v>3394</v>
      </c>
      <c r="C12" s="389">
        <f>C11/$M$11</f>
        <v>4.1744548286604365E-2</v>
      </c>
      <c r="D12" s="389">
        <f t="shared" ref="D12:L12" si="0">D11/$M$11</f>
        <v>7.6150917272412597E-4</v>
      </c>
      <c r="E12" s="389">
        <f t="shared" si="0"/>
        <v>8.9996538594669438E-4</v>
      </c>
      <c r="F12" s="389">
        <f t="shared" si="0"/>
        <v>2.7345102111457253E-2</v>
      </c>
      <c r="G12" s="389">
        <f t="shared" si="0"/>
        <v>0.29505019037729319</v>
      </c>
      <c r="H12" s="389">
        <f t="shared" si="0"/>
        <v>3.4960193838698514E-2</v>
      </c>
      <c r="I12" s="389">
        <f t="shared" si="0"/>
        <v>0.20387677397023191</v>
      </c>
      <c r="J12" s="389">
        <f t="shared" si="0"/>
        <v>0.36033229491173419</v>
      </c>
      <c r="K12" s="389">
        <f t="shared" si="0"/>
        <v>2.5683627552786432E-2</v>
      </c>
      <c r="L12" s="389">
        <f t="shared" si="0"/>
        <v>9.3457943925233638E-3</v>
      </c>
      <c r="M12" s="390">
        <f>SUM(C12:L12)</f>
        <v>1</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608.27429367999957</v>
      </c>
      <c r="D18" s="386">
        <v>4.0929599999999997</v>
      </c>
      <c r="E18" s="386">
        <v>69.723836849999998</v>
      </c>
      <c r="F18" s="386">
        <v>2842.4486328899998</v>
      </c>
      <c r="G18" s="386">
        <v>12884.181340959956</v>
      </c>
      <c r="H18" s="386">
        <v>7282.5011404799934</v>
      </c>
      <c r="I18" s="386">
        <v>16111.715423040072</v>
      </c>
      <c r="J18" s="386">
        <v>17103.688294809992</v>
      </c>
      <c r="K18" s="386">
        <v>2898.8550032099988</v>
      </c>
      <c r="L18" s="386">
        <v>774.6843216699998</v>
      </c>
      <c r="M18" s="394">
        <f>SUM(C18:L18)</f>
        <v>60580.165247590005</v>
      </c>
    </row>
    <row r="19" spans="1:14" x14ac:dyDescent="0.25">
      <c r="B19" s="388" t="s">
        <v>3394</v>
      </c>
      <c r="C19" s="389">
        <f t="shared" ref="C19:L19" si="1">C18/$M$18</f>
        <v>1.0040816019467658E-2</v>
      </c>
      <c r="D19" s="389">
        <f t="shared" si="1"/>
        <v>6.7562707748850616E-5</v>
      </c>
      <c r="E19" s="389">
        <f t="shared" si="1"/>
        <v>1.150935071983379E-3</v>
      </c>
      <c r="F19" s="389">
        <f t="shared" si="1"/>
        <v>4.6920450303708568E-2</v>
      </c>
      <c r="G19" s="389">
        <f t="shared" si="1"/>
        <v>0.2126798645778292</v>
      </c>
      <c r="H19" s="389">
        <f t="shared" si="1"/>
        <v>0.12021263247989745</v>
      </c>
      <c r="I19" s="389">
        <f t="shared" si="1"/>
        <v>0.26595694081044169</v>
      </c>
      <c r="J19" s="389">
        <f t="shared" si="1"/>
        <v>0.28233148960402366</v>
      </c>
      <c r="K19" s="389">
        <f t="shared" si="1"/>
        <v>4.7851553249523712E-2</v>
      </c>
      <c r="L19" s="389">
        <f t="shared" si="1"/>
        <v>1.2787755175375958E-2</v>
      </c>
      <c r="M19" s="395">
        <f>SUM(C19:L19)</f>
        <v>1.0000000000000002</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6473.2123264300526</v>
      </c>
      <c r="D26" s="386">
        <v>12746.60196775001</v>
      </c>
      <c r="E26" s="386">
        <v>21308.419790719981</v>
      </c>
      <c r="F26" s="386">
        <v>7659.1852896899982</v>
      </c>
      <c r="G26" s="386">
        <v>3556.1607603100006</v>
      </c>
      <c r="H26" s="386">
        <v>8836.5851126900016</v>
      </c>
      <c r="I26" s="394">
        <f>SUM(C26:H26)</f>
        <v>60580.165247590041</v>
      </c>
    </row>
    <row r="27" spans="1:14" x14ac:dyDescent="0.25">
      <c r="B27" s="388" t="s">
        <v>3394</v>
      </c>
      <c r="C27" s="389">
        <f t="shared" ref="C27:H27" si="2">C26/$I$26</f>
        <v>0.10685365911390553</v>
      </c>
      <c r="D27" s="389">
        <f t="shared" si="2"/>
        <v>0.2104088345691181</v>
      </c>
      <c r="E27" s="389">
        <f t="shared" si="2"/>
        <v>0.35173921536253416</v>
      </c>
      <c r="F27" s="389">
        <f t="shared" si="2"/>
        <v>0.12643057770455143</v>
      </c>
      <c r="G27" s="389">
        <f t="shared" si="2"/>
        <v>5.8701734235554422E-2</v>
      </c>
      <c r="H27" s="389">
        <f t="shared" si="2"/>
        <v>0.14586597901433643</v>
      </c>
      <c r="I27" s="390">
        <f>SUM(C27:H27)</f>
        <v>1.0000000000000002</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40.828499223011995</v>
      </c>
      <c r="D11" s="408">
        <v>117.40666692697168</v>
      </c>
      <c r="E11" s="408">
        <v>355.99080082164716</v>
      </c>
      <c r="F11" s="408">
        <v>81.638952167180747</v>
      </c>
      <c r="G11" s="408">
        <v>6.9841278628783279</v>
      </c>
      <c r="H11" s="408">
        <v>1.0358075916878677</v>
      </c>
      <c r="I11" s="408">
        <v>0.90916587662234949</v>
      </c>
      <c r="J11" s="408">
        <v>0.67500000000000016</v>
      </c>
      <c r="K11" s="408">
        <v>0.74998080613598905</v>
      </c>
      <c r="L11" s="408">
        <v>2.0552924038640117</v>
      </c>
      <c r="M11" s="319"/>
      <c r="N11" s="409">
        <f>SUM(C11:M11)</f>
        <v>608.27429368000014</v>
      </c>
      <c r="P11" s="410"/>
    </row>
    <row r="12" spans="1:16" x14ac:dyDescent="0.25">
      <c r="A12" s="317" t="s">
        <v>3412</v>
      </c>
      <c r="B12" s="407" t="s">
        <v>3386</v>
      </c>
      <c r="C12" s="408">
        <v>3.1855339800000002</v>
      </c>
      <c r="D12" s="408">
        <v>0.86358329000000011</v>
      </c>
      <c r="E12" s="408">
        <v>4.3842729999999962E-2</v>
      </c>
      <c r="F12" s="408">
        <v>0</v>
      </c>
      <c r="G12" s="408">
        <v>0</v>
      </c>
      <c r="H12" s="408">
        <v>0</v>
      </c>
      <c r="I12" s="408">
        <v>0</v>
      </c>
      <c r="J12" s="408">
        <v>0</v>
      </c>
      <c r="K12" s="408">
        <v>0</v>
      </c>
      <c r="L12" s="408">
        <v>0</v>
      </c>
      <c r="M12" s="319"/>
      <c r="N12" s="409">
        <f t="shared" ref="N12:N22" si="0">SUM(C12:M12)</f>
        <v>4.0929599999999997</v>
      </c>
      <c r="P12" s="410"/>
    </row>
    <row r="13" spans="1:16" x14ac:dyDescent="0.25">
      <c r="A13" s="317" t="s">
        <v>3413</v>
      </c>
      <c r="B13" s="407" t="s">
        <v>3387</v>
      </c>
      <c r="C13" s="408">
        <v>32.317708199999998</v>
      </c>
      <c r="D13" s="408">
        <v>12.58684427</v>
      </c>
      <c r="E13" s="408">
        <v>11.360789720000001</v>
      </c>
      <c r="F13" s="408">
        <v>4.2924779500000003</v>
      </c>
      <c r="G13" s="408">
        <v>2.0509625600000008</v>
      </c>
      <c r="H13" s="408">
        <v>7.1150541500000006</v>
      </c>
      <c r="I13" s="408">
        <v>0</v>
      </c>
      <c r="J13" s="408">
        <v>0</v>
      </c>
      <c r="K13" s="408">
        <v>0</v>
      </c>
      <c r="L13" s="408">
        <v>0</v>
      </c>
      <c r="M13" s="319"/>
      <c r="N13" s="409">
        <f t="shared" si="0"/>
        <v>69.723836849999998</v>
      </c>
      <c r="P13" s="410"/>
    </row>
    <row r="14" spans="1:16" x14ac:dyDescent="0.25">
      <c r="A14" s="317" t="s">
        <v>3414</v>
      </c>
      <c r="B14" s="407" t="s">
        <v>3388</v>
      </c>
      <c r="C14" s="408">
        <v>726.16146067807131</v>
      </c>
      <c r="D14" s="408">
        <v>758.82318811081484</v>
      </c>
      <c r="E14" s="408">
        <v>775.93234064870535</v>
      </c>
      <c r="F14" s="408">
        <v>316.21945363420843</v>
      </c>
      <c r="G14" s="408">
        <v>159.08676022684043</v>
      </c>
      <c r="H14" s="408">
        <v>39.12094060878109</v>
      </c>
      <c r="I14" s="408">
        <v>26.677127961788695</v>
      </c>
      <c r="J14" s="408">
        <v>18.114020650903999</v>
      </c>
      <c r="K14" s="408">
        <v>10.165958442997244</v>
      </c>
      <c r="L14" s="408">
        <v>12.147381926888922</v>
      </c>
      <c r="M14" s="319"/>
      <c r="N14" s="409">
        <f t="shared" si="0"/>
        <v>2842.4486328900007</v>
      </c>
      <c r="P14" s="410"/>
    </row>
    <row r="15" spans="1:16" x14ac:dyDescent="0.25">
      <c r="A15" s="317" t="s">
        <v>3415</v>
      </c>
      <c r="B15" s="407" t="s">
        <v>3389</v>
      </c>
      <c r="C15" s="408">
        <v>384.13143391876673</v>
      </c>
      <c r="D15" s="408">
        <v>966.00188428979675</v>
      </c>
      <c r="E15" s="408">
        <v>4627.6658349560958</v>
      </c>
      <c r="F15" s="408">
        <v>4871.9553555321354</v>
      </c>
      <c r="G15" s="408">
        <v>1744.6225373277648</v>
      </c>
      <c r="H15" s="408">
        <v>171.03230468140052</v>
      </c>
      <c r="I15" s="408">
        <v>53.225810020607831</v>
      </c>
      <c r="J15" s="408">
        <v>22.238011867498027</v>
      </c>
      <c r="K15" s="408">
        <v>8.6679265151306826</v>
      </c>
      <c r="L15" s="408">
        <v>22.750867350803556</v>
      </c>
      <c r="M15" s="319"/>
      <c r="N15" s="409">
        <f t="shared" si="0"/>
        <v>12872.291966459999</v>
      </c>
      <c r="P15" s="410"/>
    </row>
    <row r="16" spans="1:16" ht="30" x14ac:dyDescent="0.25">
      <c r="A16" s="317" t="s">
        <v>3416</v>
      </c>
      <c r="B16" s="407" t="s">
        <v>3390</v>
      </c>
      <c r="C16" s="408">
        <v>1594.1368764524088</v>
      </c>
      <c r="D16" s="408">
        <v>1753.8159160178463</v>
      </c>
      <c r="E16" s="408">
        <v>3766.1252657122418</v>
      </c>
      <c r="F16" s="408">
        <v>49.702997909138347</v>
      </c>
      <c r="G16" s="408">
        <v>36.446978014819315</v>
      </c>
      <c r="H16" s="408">
        <v>9.4244071502442175</v>
      </c>
      <c r="I16" s="408">
        <v>9.4311950019770574</v>
      </c>
      <c r="J16" s="408">
        <v>9.2837057972718213</v>
      </c>
      <c r="K16" s="408">
        <v>8.1786154936230098</v>
      </c>
      <c r="L16" s="408">
        <v>45.955182930436443</v>
      </c>
      <c r="M16" s="319"/>
      <c r="N16" s="409">
        <f t="shared" si="0"/>
        <v>7282.5011404800071</v>
      </c>
      <c r="P16" s="410"/>
    </row>
    <row r="17" spans="1:16" x14ac:dyDescent="0.25">
      <c r="A17" s="317" t="s">
        <v>3417</v>
      </c>
      <c r="B17" s="407" t="s">
        <v>3391</v>
      </c>
      <c r="C17" s="408">
        <v>793.58432588174185</v>
      </c>
      <c r="D17" s="408">
        <v>3099.8491131544979</v>
      </c>
      <c r="E17" s="408">
        <v>10911.123789322379</v>
      </c>
      <c r="F17" s="408">
        <v>867.26609628391634</v>
      </c>
      <c r="G17" s="408">
        <v>183.93786732617696</v>
      </c>
      <c r="H17" s="408">
        <v>43.180007476898119</v>
      </c>
      <c r="I17" s="408">
        <v>43.28544201488446</v>
      </c>
      <c r="J17" s="408">
        <v>41.067442817469633</v>
      </c>
      <c r="K17" s="408">
        <v>35.727770739067687</v>
      </c>
      <c r="L17" s="408">
        <v>92.693568023018216</v>
      </c>
      <c r="M17" s="319"/>
      <c r="N17" s="409">
        <f t="shared" si="0"/>
        <v>16111.71542304005</v>
      </c>
      <c r="P17" s="410"/>
    </row>
    <row r="18" spans="1:16" x14ac:dyDescent="0.25">
      <c r="A18" s="317" t="s">
        <v>3418</v>
      </c>
      <c r="B18" s="407" t="s">
        <v>3419</v>
      </c>
      <c r="C18" s="408">
        <v>579.3614276082717</v>
      </c>
      <c r="D18" s="408">
        <v>3034.2102536337311</v>
      </c>
      <c r="E18" s="408">
        <v>10891.927579560206</v>
      </c>
      <c r="F18" s="408">
        <v>2315.9038416233825</v>
      </c>
      <c r="G18" s="408">
        <v>144.66730500815058</v>
      </c>
      <c r="H18" s="408">
        <v>33.273315378294797</v>
      </c>
      <c r="I18" s="408">
        <v>19.90892311013442</v>
      </c>
      <c r="J18" s="408">
        <v>11.080654803302076</v>
      </c>
      <c r="K18" s="408">
        <v>5.6096380735759643</v>
      </c>
      <c r="L18" s="408">
        <v>61.380853480971496</v>
      </c>
      <c r="M18" s="319"/>
      <c r="N18" s="409">
        <f t="shared" si="0"/>
        <v>17097.323792280025</v>
      </c>
      <c r="P18" s="410"/>
    </row>
    <row r="19" spans="1:16" ht="30" x14ac:dyDescent="0.25">
      <c r="A19" s="317" t="s">
        <v>3420</v>
      </c>
      <c r="B19" s="407" t="s">
        <v>3421</v>
      </c>
      <c r="C19" s="408">
        <v>795.31782954813229</v>
      </c>
      <c r="D19" s="408">
        <v>615.07437783652722</v>
      </c>
      <c r="E19" s="408">
        <v>1068.8325742465918</v>
      </c>
      <c r="F19" s="408">
        <v>351.43566378752024</v>
      </c>
      <c r="G19" s="408">
        <v>54.037345865829209</v>
      </c>
      <c r="H19" s="408">
        <v>2.5337058180537837</v>
      </c>
      <c r="I19" s="408">
        <v>2.2109172742715648</v>
      </c>
      <c r="J19" s="408">
        <v>1.8964834405890609</v>
      </c>
      <c r="K19" s="408">
        <v>1.852885640589061</v>
      </c>
      <c r="L19" s="408">
        <v>5.6632197518953182</v>
      </c>
      <c r="M19" s="319"/>
      <c r="N19" s="409">
        <f t="shared" si="0"/>
        <v>2898.8550032099997</v>
      </c>
      <c r="P19" s="410"/>
    </row>
    <row r="20" spans="1:16" x14ac:dyDescent="0.25">
      <c r="A20" s="317" t="s">
        <v>3422</v>
      </c>
      <c r="B20" s="407" t="s">
        <v>136</v>
      </c>
      <c r="C20" s="408">
        <v>211.07794353087468</v>
      </c>
      <c r="D20" s="408">
        <v>178.92867665072319</v>
      </c>
      <c r="E20" s="408">
        <v>343.77410127751767</v>
      </c>
      <c r="F20" s="408">
        <v>34.81420809577498</v>
      </c>
      <c r="G20" s="408">
        <v>5.8372611163763342</v>
      </c>
      <c r="H20" s="408">
        <v>3.8057661774806788E-2</v>
      </c>
      <c r="I20" s="408">
        <v>3.1119413120087935E-2</v>
      </c>
      <c r="J20" s="408">
        <v>3.1119413120087935E-2</v>
      </c>
      <c r="K20" s="408">
        <v>3.1119413120087935E-2</v>
      </c>
      <c r="L20" s="408">
        <v>0.12071509759824127</v>
      </c>
      <c r="M20" s="319"/>
      <c r="N20" s="409">
        <f t="shared" si="0"/>
        <v>774.68432167000026</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5160.1030390212791</v>
      </c>
      <c r="D22" s="413">
        <f t="shared" si="1"/>
        <v>10537.560504180909</v>
      </c>
      <c r="E22" s="413">
        <f t="shared" si="1"/>
        <v>32752.776918995391</v>
      </c>
      <c r="F22" s="413">
        <f t="shared" si="1"/>
        <v>8893.2290469832569</v>
      </c>
      <c r="G22" s="413">
        <f t="shared" si="1"/>
        <v>2337.6711453088355</v>
      </c>
      <c r="H22" s="413">
        <f t="shared" si="1"/>
        <v>306.75360051713517</v>
      </c>
      <c r="I22" s="413">
        <f t="shared" si="1"/>
        <v>155.67970067340647</v>
      </c>
      <c r="J22" s="413">
        <f t="shared" si="1"/>
        <v>104.38643879015471</v>
      </c>
      <c r="K22" s="413">
        <f t="shared" si="1"/>
        <v>70.983895124239737</v>
      </c>
      <c r="L22" s="413">
        <f t="shared" si="1"/>
        <v>242.76708096547623</v>
      </c>
      <c r="M22" s="319"/>
      <c r="N22" s="409">
        <f t="shared" si="0"/>
        <v>60561.911370560083</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6.7121855464257016E-2</v>
      </c>
      <c r="D33" s="415">
        <f t="shared" si="2"/>
        <v>0.1930159931906259</v>
      </c>
      <c r="E33" s="415">
        <f t="shared" si="2"/>
        <v>0.58524715662063831</v>
      </c>
      <c r="F33" s="415">
        <f t="shared" si="2"/>
        <v>0.13421404293328434</v>
      </c>
      <c r="G33" s="415">
        <f t="shared" si="2"/>
        <v>1.1481872463531273E-2</v>
      </c>
      <c r="H33" s="415">
        <f t="shared" si="2"/>
        <v>1.7028626763451284E-3</v>
      </c>
      <c r="I33" s="415">
        <f t="shared" si="2"/>
        <v>1.4946643086328449E-3</v>
      </c>
      <c r="J33" s="415">
        <f t="shared" si="2"/>
        <v>1.1096967388122157E-3</v>
      </c>
      <c r="K33" s="415">
        <f t="shared" si="2"/>
        <v>1.2329648218383164E-3</v>
      </c>
      <c r="L33" s="415">
        <f>L11/$N$11</f>
        <v>3.3788907820346856E-3</v>
      </c>
      <c r="M33" s="319"/>
      <c r="N33" s="416"/>
    </row>
    <row r="34" spans="2:14" x14ac:dyDescent="0.25">
      <c r="B34" s="407" t="s">
        <v>3386</v>
      </c>
      <c r="C34" s="415">
        <f t="shared" ref="C34:L34" si="3">C12/$N$12</f>
        <v>0.77829589832297419</v>
      </c>
      <c r="D34" s="415">
        <f t="shared" si="3"/>
        <v>0.21099236005238267</v>
      </c>
      <c r="E34" s="415">
        <f t="shared" si="3"/>
        <v>1.0711741624643282E-2</v>
      </c>
      <c r="F34" s="415">
        <f t="shared" si="3"/>
        <v>0</v>
      </c>
      <c r="G34" s="415">
        <f t="shared" si="3"/>
        <v>0</v>
      </c>
      <c r="H34" s="415">
        <f t="shared" si="3"/>
        <v>0</v>
      </c>
      <c r="I34" s="415">
        <f t="shared" si="3"/>
        <v>0</v>
      </c>
      <c r="J34" s="415">
        <f t="shared" si="3"/>
        <v>0</v>
      </c>
      <c r="K34" s="415">
        <f t="shared" si="3"/>
        <v>0</v>
      </c>
      <c r="L34" s="415">
        <f t="shared" si="3"/>
        <v>0</v>
      </c>
      <c r="M34" s="319"/>
      <c r="N34" s="416"/>
    </row>
    <row r="35" spans="2:14" ht="19.5" customHeight="1" x14ac:dyDescent="0.25">
      <c r="B35" s="407" t="s">
        <v>3387</v>
      </c>
      <c r="C35" s="415">
        <f t="shared" ref="C35:L35" si="4">C13/$N$13</f>
        <v>0.46351018044985859</v>
      </c>
      <c r="D35" s="415">
        <f t="shared" si="4"/>
        <v>0.1805242631308234</v>
      </c>
      <c r="E35" s="415">
        <f t="shared" si="4"/>
        <v>0.16293982421594175</v>
      </c>
      <c r="F35" s="415">
        <f t="shared" si="4"/>
        <v>6.1563995097323743E-2</v>
      </c>
      <c r="G35" s="415">
        <f t="shared" si="4"/>
        <v>2.9415514874953426E-2</v>
      </c>
      <c r="H35" s="415">
        <f t="shared" si="4"/>
        <v>0.10204622223109916</v>
      </c>
      <c r="I35" s="415">
        <f t="shared" si="4"/>
        <v>0</v>
      </c>
      <c r="J35" s="415">
        <f t="shared" si="4"/>
        <v>0</v>
      </c>
      <c r="K35" s="415">
        <f t="shared" si="4"/>
        <v>0</v>
      </c>
      <c r="L35" s="415">
        <f t="shared" si="4"/>
        <v>0</v>
      </c>
      <c r="M35" s="319"/>
      <c r="N35" s="416"/>
    </row>
    <row r="36" spans="2:14" x14ac:dyDescent="0.25">
      <c r="B36" s="407" t="s">
        <v>3388</v>
      </c>
      <c r="C36" s="415">
        <f t="shared" ref="C36:L36" si="5">C14/$N$14</f>
        <v>0.25547038995732413</v>
      </c>
      <c r="D36" s="415">
        <f t="shared" si="5"/>
        <v>0.26696109098699777</v>
      </c>
      <c r="E36" s="415">
        <f t="shared" si="5"/>
        <v>0.27298025078461741</v>
      </c>
      <c r="F36" s="415">
        <f t="shared" si="5"/>
        <v>0.11124895977898425</v>
      </c>
      <c r="G36" s="415">
        <f t="shared" si="5"/>
        <v>5.5968209376256087E-2</v>
      </c>
      <c r="H36" s="415">
        <f t="shared" si="5"/>
        <v>1.3763112605136399E-2</v>
      </c>
      <c r="I36" s="415">
        <f t="shared" si="5"/>
        <v>9.3852629923043777E-3</v>
      </c>
      <c r="J36" s="415">
        <f t="shared" si="5"/>
        <v>6.3726817931928446E-3</v>
      </c>
      <c r="K36" s="415">
        <f t="shared" si="5"/>
        <v>3.5764792106942021E-3</v>
      </c>
      <c r="L36" s="415">
        <f t="shared" si="5"/>
        <v>4.2735625144924164E-3</v>
      </c>
      <c r="M36" s="319"/>
      <c r="N36" s="416"/>
    </row>
    <row r="37" spans="2:14" x14ac:dyDescent="0.25">
      <c r="B37" s="407" t="s">
        <v>3389</v>
      </c>
      <c r="C37" s="415">
        <f t="shared" ref="C37:L37" si="6">C15/$N$15</f>
        <v>2.9841727869415819E-2</v>
      </c>
      <c r="D37" s="415">
        <f t="shared" si="6"/>
        <v>7.5045056995817677E-2</v>
      </c>
      <c r="E37" s="415">
        <f t="shared" si="6"/>
        <v>0.35950597197561446</v>
      </c>
      <c r="F37" s="415">
        <f t="shared" si="6"/>
        <v>0.37848390700168127</v>
      </c>
      <c r="G37" s="415">
        <f t="shared" si="6"/>
        <v>0.1355331701513256</v>
      </c>
      <c r="H37" s="415">
        <f t="shared" si="6"/>
        <v>1.3286857160095632E-2</v>
      </c>
      <c r="I37" s="415">
        <f t="shared" si="6"/>
        <v>4.1349132042135788E-3</v>
      </c>
      <c r="J37" s="415">
        <f t="shared" si="6"/>
        <v>1.7275875908844608E-3</v>
      </c>
      <c r="K37" s="415">
        <f t="shared" si="6"/>
        <v>6.7337864443378095E-4</v>
      </c>
      <c r="L37" s="415">
        <f t="shared" si="6"/>
        <v>1.7674294065177468E-3</v>
      </c>
      <c r="M37" s="319"/>
      <c r="N37" s="416"/>
    </row>
    <row r="38" spans="2:14" ht="30" x14ac:dyDescent="0.25">
      <c r="B38" s="407" t="s">
        <v>3390</v>
      </c>
      <c r="C38" s="415">
        <f t="shared" ref="C38:L38" si="7">C16/$N$16</f>
        <v>0.21889963979426655</v>
      </c>
      <c r="D38" s="415">
        <f t="shared" si="7"/>
        <v>0.24082604069489347</v>
      </c>
      <c r="E38" s="415">
        <f t="shared" si="7"/>
        <v>0.51714722635306132</v>
      </c>
      <c r="F38" s="415">
        <f t="shared" si="7"/>
        <v>6.8249900618432722E-3</v>
      </c>
      <c r="G38" s="415">
        <f t="shared" si="7"/>
        <v>5.0047335814652561E-3</v>
      </c>
      <c r="H38" s="415">
        <f t="shared" si="7"/>
        <v>1.2941168107559037E-3</v>
      </c>
      <c r="I38" s="415">
        <f t="shared" si="7"/>
        <v>1.2950488877445511E-3</v>
      </c>
      <c r="J38" s="415">
        <f t="shared" si="7"/>
        <v>1.2747963396350268E-3</v>
      </c>
      <c r="K38" s="415">
        <f t="shared" si="7"/>
        <v>1.1230503553459022E-3</v>
      </c>
      <c r="L38" s="415">
        <f t="shared" si="7"/>
        <v>6.3103571209887138E-3</v>
      </c>
      <c r="M38" s="319"/>
      <c r="N38" s="416"/>
    </row>
    <row r="39" spans="2:14" x14ac:dyDescent="0.25">
      <c r="B39" s="407" t="s">
        <v>3391</v>
      </c>
      <c r="C39" s="415">
        <f>C17/$N$17</f>
        <v>4.9255110647429982E-2</v>
      </c>
      <c r="D39" s="415">
        <f>D17/$N$17</f>
        <v>0.19239721108291527</v>
      </c>
      <c r="E39" s="415">
        <f>E17/$N$17</f>
        <v>0.6772167644991588</v>
      </c>
      <c r="F39" s="415">
        <f>F17/$N$16</f>
        <v>0.11908904366155071</v>
      </c>
      <c r="G39" s="415">
        <f t="shared" ref="G39:L39" si="8">G17/$N$17</f>
        <v>1.141640492626517E-2</v>
      </c>
      <c r="H39" s="415">
        <f t="shared" si="8"/>
        <v>2.6800378695337377E-3</v>
      </c>
      <c r="I39" s="415">
        <f t="shared" si="8"/>
        <v>2.6865818367785644E-3</v>
      </c>
      <c r="J39" s="415">
        <f t="shared" si="8"/>
        <v>2.5489180847088717E-3</v>
      </c>
      <c r="K39" s="415">
        <f t="shared" si="8"/>
        <v>2.2175025936702134E-3</v>
      </c>
      <c r="L39" s="415">
        <f t="shared" si="8"/>
        <v>5.7531780812404808E-3</v>
      </c>
      <c r="M39" s="319"/>
      <c r="N39" s="416"/>
    </row>
    <row r="40" spans="2:14" x14ac:dyDescent="0.25">
      <c r="B40" s="407" t="s">
        <v>3419</v>
      </c>
      <c r="C40" s="415">
        <f>C18/$N$18</f>
        <v>3.3886088527484717E-2</v>
      </c>
      <c r="D40" s="415">
        <f>D18/$N$18</f>
        <v>0.177466970298812</v>
      </c>
      <c r="E40" s="415">
        <f>E18/$N$18</f>
        <v>0.63705453039839199</v>
      </c>
      <c r="F40" s="415">
        <f>F18/$N$16</f>
        <v>0.3180094032186771</v>
      </c>
      <c r="G40" s="415">
        <f t="shared" ref="G40:L40" si="9">G18/$N$18</f>
        <v>8.4614005540137437E-3</v>
      </c>
      <c r="H40" s="415">
        <f t="shared" si="9"/>
        <v>1.9461124900330153E-3</v>
      </c>
      <c r="I40" s="415">
        <f t="shared" si="9"/>
        <v>1.1644467492113544E-3</v>
      </c>
      <c r="J40" s="415">
        <f t="shared" si="9"/>
        <v>6.4809293769738032E-4</v>
      </c>
      <c r="K40" s="415">
        <f t="shared" si="9"/>
        <v>3.2810035896430122E-4</v>
      </c>
      <c r="L40" s="415">
        <f t="shared" si="9"/>
        <v>3.5900854558704016E-3</v>
      </c>
      <c r="M40" s="319"/>
      <c r="N40" s="416"/>
    </row>
    <row r="41" spans="2:14" ht="30" x14ac:dyDescent="0.25">
      <c r="B41" s="407" t="s">
        <v>3421</v>
      </c>
      <c r="C41" s="415">
        <f t="shared" ref="C41:L41" si="10">C19/$N$19</f>
        <v>0.27435585038487614</v>
      </c>
      <c r="D41" s="415">
        <f t="shared" si="10"/>
        <v>0.2121783866924819</v>
      </c>
      <c r="E41" s="415">
        <f t="shared" si="10"/>
        <v>0.36870853252854574</v>
      </c>
      <c r="F41" s="415">
        <f t="shared" si="10"/>
        <v>0.12123257748261423</v>
      </c>
      <c r="G41" s="415">
        <f t="shared" si="10"/>
        <v>1.8640927471705843E-2</v>
      </c>
      <c r="H41" s="415">
        <f t="shared" si="10"/>
        <v>8.7403675425232587E-4</v>
      </c>
      <c r="I41" s="415">
        <f t="shared" si="10"/>
        <v>7.6268639577465648E-4</v>
      </c>
      <c r="J41" s="415">
        <f t="shared" si="10"/>
        <v>6.5421810973264303E-4</v>
      </c>
      <c r="K41" s="415">
        <f t="shared" si="10"/>
        <v>6.3917844753783764E-4</v>
      </c>
      <c r="L41" s="415">
        <f t="shared" si="10"/>
        <v>1.9536057324785975E-3</v>
      </c>
      <c r="M41" s="319"/>
      <c r="N41" s="416"/>
    </row>
    <row r="42" spans="2:14" x14ac:dyDescent="0.25">
      <c r="B42" s="407" t="s">
        <v>136</v>
      </c>
      <c r="C42" s="415">
        <f t="shared" ref="C42:L42" si="11">C20/$N$20</f>
        <v>0.272469621013951</v>
      </c>
      <c r="D42" s="415">
        <f t="shared" si="11"/>
        <v>0.23096979201154294</v>
      </c>
      <c r="E42" s="415">
        <f t="shared" si="11"/>
        <v>0.44376024099266392</v>
      </c>
      <c r="F42" s="415">
        <f t="shared" si="11"/>
        <v>4.4939864047752243E-2</v>
      </c>
      <c r="G42" s="415">
        <f t="shared" si="11"/>
        <v>7.5350190433605916E-3</v>
      </c>
      <c r="H42" s="415">
        <f t="shared" si="11"/>
        <v>4.912667096807282E-5</v>
      </c>
      <c r="I42" s="415">
        <f t="shared" si="11"/>
        <v>4.0170443946772129E-5</v>
      </c>
      <c r="J42" s="415">
        <f t="shared" si="11"/>
        <v>4.0170443946772129E-5</v>
      </c>
      <c r="K42" s="415">
        <f t="shared" si="11"/>
        <v>4.0170443946772129E-5</v>
      </c>
      <c r="L42" s="415">
        <f t="shared" si="11"/>
        <v>1.5582488792081613E-4</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8.5203767883879414E-2</v>
      </c>
      <c r="D44" s="418">
        <f t="shared" si="12"/>
        <v>0.1739964982231943</v>
      </c>
      <c r="E44" s="418">
        <f t="shared" si="12"/>
        <v>0.54081478239005731</v>
      </c>
      <c r="F44" s="418">
        <f t="shared" si="12"/>
        <v>0.14684525051675248</v>
      </c>
      <c r="G44" s="418">
        <f t="shared" si="12"/>
        <v>3.8599692321553893E-2</v>
      </c>
      <c r="H44" s="418">
        <f t="shared" si="12"/>
        <v>5.0651241609631888E-3</v>
      </c>
      <c r="I44" s="418">
        <f t="shared" si="12"/>
        <v>2.5705876375144323E-3</v>
      </c>
      <c r="J44" s="418">
        <f t="shared" si="12"/>
        <v>1.7236318410006177E-3</v>
      </c>
      <c r="K44" s="418">
        <f t="shared" si="12"/>
        <v>1.1720880916375092E-3</v>
      </c>
      <c r="L44" s="418">
        <f t="shared" si="12"/>
        <v>4.0085769334467936E-3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13.590984840000001</v>
      </c>
      <c r="D55" s="411">
        <v>60.095248029999965</v>
      </c>
      <c r="E55" s="411">
        <v>242.21319376</v>
      </c>
      <c r="F55" s="411">
        <v>245.84845034000017</v>
      </c>
      <c r="G55" s="411">
        <v>36.891079730000001</v>
      </c>
      <c r="H55" s="411">
        <v>3.2846958900000001</v>
      </c>
      <c r="I55" s="411">
        <v>1.37837626</v>
      </c>
      <c r="J55" s="411">
        <v>0</v>
      </c>
      <c r="K55" s="411">
        <v>0.89986628000000002</v>
      </c>
      <c r="L55" s="411">
        <v>4.07239855</v>
      </c>
      <c r="M55" s="319"/>
      <c r="N55" s="420">
        <v>0.5712592820754796</v>
      </c>
      <c r="O55" s="319"/>
      <c r="P55" s="409">
        <f t="shared" ref="P55:P64" si="13">C55+D55+E55+F55+G55+H55+I55+J55+K55+L55</f>
        <v>608.27429368000003</v>
      </c>
    </row>
    <row r="56" spans="1:16" x14ac:dyDescent="0.25">
      <c r="A56" s="317" t="s">
        <v>3429</v>
      </c>
      <c r="B56" s="407" t="s">
        <v>3386</v>
      </c>
      <c r="C56" s="411">
        <v>1.55453398</v>
      </c>
      <c r="D56" s="411">
        <v>2.1645832899999999</v>
      </c>
      <c r="E56" s="411">
        <v>0.37384272999999996</v>
      </c>
      <c r="F56" s="411">
        <v>0</v>
      </c>
      <c r="G56" s="411">
        <v>0</v>
      </c>
      <c r="H56" s="411">
        <v>0</v>
      </c>
      <c r="I56" s="411">
        <v>0</v>
      </c>
      <c r="J56" s="411">
        <v>0</v>
      </c>
      <c r="K56" s="411">
        <v>0</v>
      </c>
      <c r="L56" s="411">
        <v>0</v>
      </c>
      <c r="M56" s="319"/>
      <c r="N56" s="420">
        <v>0.25678076507452824</v>
      </c>
      <c r="O56" s="319"/>
      <c r="P56" s="409">
        <f t="shared" si="13"/>
        <v>4.0929599999999997</v>
      </c>
    </row>
    <row r="57" spans="1:16" x14ac:dyDescent="0.25">
      <c r="A57" s="317" t="s">
        <v>3430</v>
      </c>
      <c r="B57" s="407" t="s">
        <v>3387</v>
      </c>
      <c r="C57" s="411">
        <v>26.404938739999999</v>
      </c>
      <c r="D57" s="411">
        <v>14.824004469999998</v>
      </c>
      <c r="E57" s="411">
        <v>2.6814168899999999</v>
      </c>
      <c r="F57" s="411">
        <v>10.194960040000002</v>
      </c>
      <c r="G57" s="411">
        <v>8.5034625600000009</v>
      </c>
      <c r="H57" s="411">
        <v>7.1150541500000006</v>
      </c>
      <c r="I57" s="411">
        <v>0</v>
      </c>
      <c r="J57" s="411">
        <v>0</v>
      </c>
      <c r="K57" s="411">
        <v>0</v>
      </c>
      <c r="L57" s="411">
        <v>0</v>
      </c>
      <c r="M57" s="319"/>
      <c r="N57" s="420">
        <v>0.38416140547699085</v>
      </c>
      <c r="O57" s="319"/>
      <c r="P57" s="409">
        <f t="shared" si="13"/>
        <v>69.723836850000012</v>
      </c>
    </row>
    <row r="58" spans="1:16" x14ac:dyDescent="0.25">
      <c r="A58" s="317" t="s">
        <v>3431</v>
      </c>
      <c r="B58" s="407" t="s">
        <v>3388</v>
      </c>
      <c r="C58" s="411">
        <v>102.77371374999998</v>
      </c>
      <c r="D58" s="411">
        <v>212.50452169000002</v>
      </c>
      <c r="E58" s="411">
        <v>846.81955278000021</v>
      </c>
      <c r="F58" s="411">
        <v>586.09321083999987</v>
      </c>
      <c r="G58" s="411">
        <v>452.86009182999987</v>
      </c>
      <c r="H58" s="411">
        <v>139.90500789000001</v>
      </c>
      <c r="I58" s="411">
        <v>172.09447943000006</v>
      </c>
      <c r="J58" s="411">
        <v>58.403921009999998</v>
      </c>
      <c r="K58" s="411">
        <v>127.61639755</v>
      </c>
      <c r="L58" s="411">
        <v>143.37773612000001</v>
      </c>
      <c r="M58" s="319"/>
      <c r="N58" s="420">
        <v>0.64910807968572326</v>
      </c>
      <c r="O58" s="319"/>
      <c r="P58" s="409">
        <f t="shared" si="13"/>
        <v>2842.4486328899998</v>
      </c>
    </row>
    <row r="59" spans="1:16" x14ac:dyDescent="0.25">
      <c r="A59" s="317" t="s">
        <v>3432</v>
      </c>
      <c r="B59" s="407" t="s">
        <v>3389</v>
      </c>
      <c r="C59" s="411">
        <v>123.52937562999996</v>
      </c>
      <c r="D59" s="411">
        <v>534.03956193999988</v>
      </c>
      <c r="E59" s="411">
        <v>2565.7263775199926</v>
      </c>
      <c r="F59" s="411">
        <v>4479.3367202700174</v>
      </c>
      <c r="G59" s="411">
        <v>4252.7279326500047</v>
      </c>
      <c r="H59" s="411">
        <v>512.55921461000003</v>
      </c>
      <c r="I59" s="411">
        <v>206.75332827999992</v>
      </c>
      <c r="J59" s="411">
        <v>64.165865919999987</v>
      </c>
      <c r="K59" s="411">
        <v>71.668283729999985</v>
      </c>
      <c r="L59" s="411">
        <v>73.674680409999979</v>
      </c>
      <c r="M59" s="319"/>
      <c r="N59" s="420">
        <v>0.66044446190105222</v>
      </c>
      <c r="O59" s="319"/>
      <c r="P59" s="409">
        <f t="shared" si="13"/>
        <v>12884.181340960014</v>
      </c>
    </row>
    <row r="60" spans="1:16" ht="30" x14ac:dyDescent="0.25">
      <c r="A60" s="317" t="s">
        <v>3433</v>
      </c>
      <c r="B60" s="407" t="s">
        <v>3390</v>
      </c>
      <c r="C60" s="411">
        <v>346.29573697000018</v>
      </c>
      <c r="D60" s="411">
        <v>1818.0306987599988</v>
      </c>
      <c r="E60" s="411">
        <v>4766.9007699599952</v>
      </c>
      <c r="F60" s="411">
        <v>45.113692759999999</v>
      </c>
      <c r="G60" s="411">
        <v>116.50085831</v>
      </c>
      <c r="H60" s="411">
        <v>0</v>
      </c>
      <c r="I60" s="411">
        <v>0.92198731999999994</v>
      </c>
      <c r="J60" s="411">
        <v>0</v>
      </c>
      <c r="K60" s="411">
        <v>44.305675090000001</v>
      </c>
      <c r="L60" s="411">
        <v>144.43172130999997</v>
      </c>
      <c r="M60" s="319"/>
      <c r="N60" s="420">
        <v>0.4915576123028958</v>
      </c>
      <c r="O60" s="319"/>
      <c r="P60" s="409">
        <f t="shared" si="13"/>
        <v>7282.5011404799943</v>
      </c>
    </row>
    <row r="61" spans="1:16" x14ac:dyDescent="0.25">
      <c r="A61" s="317" t="s">
        <v>3434</v>
      </c>
      <c r="B61" s="407" t="s">
        <v>3391</v>
      </c>
      <c r="C61" s="411">
        <v>425.05501509999993</v>
      </c>
      <c r="D61" s="411">
        <v>1576.5986083799992</v>
      </c>
      <c r="E61" s="411">
        <v>10522.071450460051</v>
      </c>
      <c r="F61" s="411">
        <v>2694.7676561700005</v>
      </c>
      <c r="G61" s="411">
        <v>338.6438251699999</v>
      </c>
      <c r="H61" s="411">
        <v>178.97346573000002</v>
      </c>
      <c r="I61" s="411">
        <v>15.492688130000003</v>
      </c>
      <c r="J61" s="411">
        <v>21.5987723</v>
      </c>
      <c r="K61" s="411">
        <v>52.671812499999994</v>
      </c>
      <c r="L61" s="411">
        <v>285.84212910000002</v>
      </c>
      <c r="M61" s="319"/>
      <c r="N61" s="420">
        <v>0.54162009604122308</v>
      </c>
      <c r="O61" s="319"/>
      <c r="P61" s="409">
        <f t="shared" si="13"/>
        <v>16111.71542304005</v>
      </c>
    </row>
    <row r="62" spans="1:16" x14ac:dyDescent="0.25">
      <c r="A62" s="317" t="s">
        <v>3435</v>
      </c>
      <c r="B62" s="407" t="s">
        <v>3419</v>
      </c>
      <c r="C62" s="411">
        <v>102.85227470999992</v>
      </c>
      <c r="D62" s="411">
        <v>539.16907295999965</v>
      </c>
      <c r="E62" s="411">
        <v>6812.9679590000096</v>
      </c>
      <c r="F62" s="411">
        <v>8618.449750359996</v>
      </c>
      <c r="G62" s="411">
        <v>651.06292595000014</v>
      </c>
      <c r="H62" s="411">
        <v>123.36117012000001</v>
      </c>
      <c r="I62" s="411">
        <v>103.54966016999998</v>
      </c>
      <c r="J62" s="411">
        <v>53.190211609999999</v>
      </c>
      <c r="K62" s="411">
        <v>17.364523649999999</v>
      </c>
      <c r="L62" s="411">
        <v>81.720746279999972</v>
      </c>
      <c r="M62" s="319"/>
      <c r="N62" s="420">
        <v>0.60288882702638591</v>
      </c>
      <c r="O62" s="319"/>
      <c r="P62" s="409">
        <f t="shared" si="13"/>
        <v>17103.688294810006</v>
      </c>
    </row>
    <row r="63" spans="1:16" ht="30" x14ac:dyDescent="0.25">
      <c r="A63" s="317" t="s">
        <v>3436</v>
      </c>
      <c r="B63" s="407" t="s">
        <v>3421</v>
      </c>
      <c r="C63" s="411">
        <v>111.14829170000003</v>
      </c>
      <c r="D63" s="411">
        <v>787.95635056000003</v>
      </c>
      <c r="E63" s="411">
        <v>787.35245793000024</v>
      </c>
      <c r="F63" s="411">
        <v>635.50805105999984</v>
      </c>
      <c r="G63" s="411">
        <v>531.61255826000001</v>
      </c>
      <c r="H63" s="411">
        <v>7.1052928699999995</v>
      </c>
      <c r="I63" s="411">
        <v>0</v>
      </c>
      <c r="J63" s="411">
        <v>12.193597800000001</v>
      </c>
      <c r="K63" s="411">
        <v>0</v>
      </c>
      <c r="L63" s="411">
        <v>25.978403030000003</v>
      </c>
      <c r="M63" s="319"/>
      <c r="N63" s="420">
        <v>0.50284863852902628</v>
      </c>
      <c r="O63" s="319"/>
      <c r="P63" s="409">
        <f t="shared" si="13"/>
        <v>2898.8550032100006</v>
      </c>
    </row>
    <row r="64" spans="1:16" x14ac:dyDescent="0.25">
      <c r="A64" s="317" t="s">
        <v>3437</v>
      </c>
      <c r="B64" s="407" t="s">
        <v>136</v>
      </c>
      <c r="C64" s="411">
        <v>203.94325634000003</v>
      </c>
      <c r="D64" s="411">
        <v>137.07597890000002</v>
      </c>
      <c r="E64" s="411">
        <v>382.75571792</v>
      </c>
      <c r="F64" s="411">
        <v>28.974822939999999</v>
      </c>
      <c r="G64" s="411">
        <v>20.44922738</v>
      </c>
      <c r="H64" s="411">
        <v>0.74221482999999999</v>
      </c>
      <c r="I64" s="411">
        <v>0</v>
      </c>
      <c r="J64" s="411">
        <v>0</v>
      </c>
      <c r="K64" s="411">
        <v>0</v>
      </c>
      <c r="L64" s="411">
        <v>0.74310335999999999</v>
      </c>
      <c r="M64" s="319"/>
      <c r="N64" s="420">
        <v>0.3961218153431576</v>
      </c>
      <c r="O64" s="319"/>
      <c r="P64" s="409">
        <f t="shared" si="13"/>
        <v>774.68432166999992</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1457.1481217600001</v>
      </c>
      <c r="D66" s="413">
        <f t="shared" si="14"/>
        <v>5682.4586289799972</v>
      </c>
      <c r="E66" s="413">
        <f t="shared" si="14"/>
        <v>26929.862738950047</v>
      </c>
      <c r="F66" s="413">
        <f t="shared" si="14"/>
        <v>17344.287314780009</v>
      </c>
      <c r="G66" s="413">
        <f t="shared" si="14"/>
        <v>6409.2519618400038</v>
      </c>
      <c r="H66" s="413">
        <f t="shared" si="14"/>
        <v>973.04611609000006</v>
      </c>
      <c r="I66" s="413">
        <f t="shared" si="14"/>
        <v>500.19051958999995</v>
      </c>
      <c r="J66" s="413">
        <f t="shared" si="14"/>
        <v>209.55236864</v>
      </c>
      <c r="K66" s="413">
        <f t="shared" si="14"/>
        <v>314.52655880000003</v>
      </c>
      <c r="L66" s="413">
        <f t="shared" si="14"/>
        <v>759.84091815999989</v>
      </c>
      <c r="M66" s="319"/>
      <c r="N66" s="421">
        <v>0.57959624131459453</v>
      </c>
      <c r="O66" s="319"/>
      <c r="P66" s="409">
        <f>C66+D66+E66+F66+G66+H66+I66+J66+K66+L66</f>
        <v>60580.165247590063</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2.2343513413621133E-2</v>
      </c>
      <c r="D77" s="415">
        <f t="shared" si="15"/>
        <v>9.8796297417781023E-2</v>
      </c>
      <c r="E77" s="415">
        <f t="shared" si="15"/>
        <v>0.39819732031520494</v>
      </c>
      <c r="F77" s="415">
        <f t="shared" si="15"/>
        <v>0.40417366456938542</v>
      </c>
      <c r="G77" s="415">
        <f t="shared" si="15"/>
        <v>6.0648756840951758E-2</v>
      </c>
      <c r="H77" s="415">
        <f t="shared" si="15"/>
        <v>5.4000241735153902E-3</v>
      </c>
      <c r="I77" s="415">
        <f t="shared" si="15"/>
        <v>2.2660439119676721E-3</v>
      </c>
      <c r="J77" s="415">
        <f t="shared" si="15"/>
        <v>0</v>
      </c>
      <c r="K77" s="415">
        <f t="shared" si="15"/>
        <v>1.4793758167156745E-3</v>
      </c>
      <c r="L77" s="415">
        <f t="shared" si="15"/>
        <v>6.6950035408571791E-3</v>
      </c>
      <c r="M77" s="319"/>
      <c r="N77" s="420">
        <f t="shared" ref="N77:N86" si="16">N55</f>
        <v>0.5712592820754796</v>
      </c>
    </row>
    <row r="78" spans="1:16" x14ac:dyDescent="0.25">
      <c r="B78" s="425" t="s">
        <v>3386</v>
      </c>
      <c r="C78" s="415">
        <f t="shared" si="15"/>
        <v>0.37980678530940937</v>
      </c>
      <c r="D78" s="415">
        <f t="shared" si="15"/>
        <v>0.52885522702396315</v>
      </c>
      <c r="E78" s="415">
        <f t="shared" si="15"/>
        <v>9.1337987666627568E-2</v>
      </c>
      <c r="F78" s="415">
        <f t="shared" si="15"/>
        <v>0</v>
      </c>
      <c r="G78" s="415">
        <f t="shared" si="15"/>
        <v>0</v>
      </c>
      <c r="H78" s="415">
        <f t="shared" si="15"/>
        <v>0</v>
      </c>
      <c r="I78" s="415">
        <f t="shared" si="15"/>
        <v>0</v>
      </c>
      <c r="J78" s="415">
        <f t="shared" si="15"/>
        <v>0</v>
      </c>
      <c r="K78" s="415">
        <f t="shared" si="15"/>
        <v>0</v>
      </c>
      <c r="L78" s="415">
        <f t="shared" si="15"/>
        <v>0</v>
      </c>
      <c r="M78" s="319"/>
      <c r="N78" s="420">
        <f t="shared" si="16"/>
        <v>0.25678076507452824</v>
      </c>
    </row>
    <row r="79" spans="1:16" x14ac:dyDescent="0.25">
      <c r="B79" s="425" t="s">
        <v>3387</v>
      </c>
      <c r="C79" s="415">
        <f t="shared" si="15"/>
        <v>0.37870748273371868</v>
      </c>
      <c r="D79" s="415">
        <f t="shared" si="15"/>
        <v>0.21261027992322823</v>
      </c>
      <c r="E79" s="415">
        <f t="shared" si="15"/>
        <v>3.8457678337017673E-2</v>
      </c>
      <c r="F79" s="415">
        <f t="shared" si="15"/>
        <v>0.14621914829404573</v>
      </c>
      <c r="G79" s="415">
        <f t="shared" si="15"/>
        <v>0.12195918848089037</v>
      </c>
      <c r="H79" s="415">
        <f t="shared" si="15"/>
        <v>0.10204622223109915</v>
      </c>
      <c r="I79" s="415">
        <f t="shared" si="15"/>
        <v>0</v>
      </c>
      <c r="J79" s="415">
        <f t="shared" si="15"/>
        <v>0</v>
      </c>
      <c r="K79" s="415">
        <f t="shared" si="15"/>
        <v>0</v>
      </c>
      <c r="L79" s="415">
        <f t="shared" si="15"/>
        <v>0</v>
      </c>
      <c r="M79" s="319"/>
      <c r="N79" s="420">
        <f t="shared" si="16"/>
        <v>0.38416140547699085</v>
      </c>
    </row>
    <row r="80" spans="1:16" x14ac:dyDescent="0.25">
      <c r="B80" s="425" t="s">
        <v>3388</v>
      </c>
      <c r="C80" s="415">
        <f t="shared" si="15"/>
        <v>3.6156753216506493E-2</v>
      </c>
      <c r="D80" s="415">
        <f t="shared" si="15"/>
        <v>7.4761077203333845E-2</v>
      </c>
      <c r="E80" s="415">
        <f t="shared" si="15"/>
        <v>0.29791903465956893</v>
      </c>
      <c r="F80" s="415">
        <f t="shared" si="15"/>
        <v>0.20619307031912901</v>
      </c>
      <c r="G80" s="415">
        <f t="shared" si="15"/>
        <v>0.15932041360042587</v>
      </c>
      <c r="H80" s="415">
        <f t="shared" si="15"/>
        <v>4.9219889594892888E-2</v>
      </c>
      <c r="I80" s="415">
        <f t="shared" si="15"/>
        <v>6.0544446586894562E-2</v>
      </c>
      <c r="J80" s="415">
        <f t="shared" si="15"/>
        <v>2.0547045365818639E-2</v>
      </c>
      <c r="K80" s="415">
        <f t="shared" si="15"/>
        <v>4.4896641604477726E-2</v>
      </c>
      <c r="L80" s="415">
        <f t="shared" si="15"/>
        <v>5.0441627848952092E-2</v>
      </c>
      <c r="M80" s="319"/>
      <c r="N80" s="420">
        <f t="shared" si="16"/>
        <v>0.64910807968572326</v>
      </c>
    </row>
    <row r="81" spans="2:14" x14ac:dyDescent="0.25">
      <c r="B81" s="425" t="s">
        <v>3389</v>
      </c>
      <c r="C81" s="415">
        <f t="shared" si="15"/>
        <v>9.5876775063145504E-3</v>
      </c>
      <c r="D81" s="415">
        <f t="shared" si="15"/>
        <v>4.1449242897741455E-2</v>
      </c>
      <c r="E81" s="415">
        <f t="shared" si="15"/>
        <v>0.19913771078052969</v>
      </c>
      <c r="F81" s="415">
        <f t="shared" si="15"/>
        <v>0.34766172578072835</v>
      </c>
      <c r="G81" s="415">
        <f t="shared" si="15"/>
        <v>0.33007358559369121</v>
      </c>
      <c r="H81" s="415">
        <f t="shared" si="15"/>
        <v>3.9782055300675294E-2</v>
      </c>
      <c r="I81" s="415">
        <f t="shared" si="15"/>
        <v>1.604706754807244E-2</v>
      </c>
      <c r="J81" s="415">
        <f t="shared" si="15"/>
        <v>4.9802051230069784E-3</v>
      </c>
      <c r="K81" s="415">
        <f t="shared" si="15"/>
        <v>5.5625019419867855E-3</v>
      </c>
      <c r="L81" s="415">
        <f t="shared" si="15"/>
        <v>5.7182275272532291E-3</v>
      </c>
      <c r="M81" s="319"/>
      <c r="N81" s="420">
        <f t="shared" si="16"/>
        <v>0.66044446190105222</v>
      </c>
    </row>
    <row r="82" spans="2:14" ht="30" x14ac:dyDescent="0.25">
      <c r="B82" s="425" t="s">
        <v>3390</v>
      </c>
      <c r="C82" s="415">
        <f t="shared" si="15"/>
        <v>4.7551758700744344E-2</v>
      </c>
      <c r="D82" s="415">
        <f t="shared" si="15"/>
        <v>0.24964372317834904</v>
      </c>
      <c r="E82" s="415">
        <f t="shared" si="15"/>
        <v>0.65456917589247443</v>
      </c>
      <c r="F82" s="415">
        <f t="shared" si="15"/>
        <v>6.1948075104628856E-3</v>
      </c>
      <c r="G82" s="415">
        <f t="shared" si="15"/>
        <v>1.5997369044328271E-2</v>
      </c>
      <c r="H82" s="415">
        <f t="shared" si="15"/>
        <v>0</v>
      </c>
      <c r="I82" s="415">
        <f t="shared" si="15"/>
        <v>1.2660311371255498E-4</v>
      </c>
      <c r="J82" s="415">
        <f t="shared" si="15"/>
        <v>0</v>
      </c>
      <c r="K82" s="415">
        <f t="shared" si="15"/>
        <v>6.0838541917591499E-3</v>
      </c>
      <c r="L82" s="415">
        <f t="shared" si="15"/>
        <v>1.9832708368169288E-2</v>
      </c>
      <c r="M82" s="319"/>
      <c r="N82" s="420">
        <f t="shared" si="16"/>
        <v>0.4915576123028958</v>
      </c>
    </row>
    <row r="83" spans="2:14" x14ac:dyDescent="0.25">
      <c r="B83" s="425" t="s">
        <v>3391</v>
      </c>
      <c r="C83" s="415">
        <f t="shared" si="15"/>
        <v>2.6381735522225239E-2</v>
      </c>
      <c r="D83" s="415">
        <f t="shared" si="15"/>
        <v>9.7854174244254216E-2</v>
      </c>
      <c r="E83" s="415">
        <f t="shared" si="15"/>
        <v>0.65306959403052112</v>
      </c>
      <c r="F83" s="415">
        <f t="shared" si="15"/>
        <v>0.16725516715100572</v>
      </c>
      <c r="G83" s="415">
        <f t="shared" si="15"/>
        <v>2.1018483524462762E-2</v>
      </c>
      <c r="H83" s="415">
        <f t="shared" si="15"/>
        <v>1.1108281212195733E-2</v>
      </c>
      <c r="I83" s="415">
        <f t="shared" si="15"/>
        <v>9.6157905742582652E-4</v>
      </c>
      <c r="J83" s="415">
        <f t="shared" si="15"/>
        <v>1.3405631698976857E-3</v>
      </c>
      <c r="K83" s="415">
        <f t="shared" si="15"/>
        <v>3.2691622907315213E-3</v>
      </c>
      <c r="L83" s="415">
        <f t="shared" si="15"/>
        <v>1.7741259797280213E-2</v>
      </c>
      <c r="M83" s="319"/>
      <c r="N83" s="420">
        <f t="shared" si="16"/>
        <v>0.54162009604122308</v>
      </c>
    </row>
    <row r="84" spans="2:14" x14ac:dyDescent="0.25">
      <c r="B84" s="425" t="s">
        <v>3419</v>
      </c>
      <c r="C84" s="415">
        <f t="shared" si="15"/>
        <v>6.0134558661952293E-3</v>
      </c>
      <c r="D84" s="415">
        <f t="shared" si="15"/>
        <v>3.1523555835825577E-2</v>
      </c>
      <c r="E84" s="415">
        <f t="shared" si="15"/>
        <v>0.3983332624851072</v>
      </c>
      <c r="F84" s="415">
        <f t="shared" si="15"/>
        <v>0.50389422455595168</v>
      </c>
      <c r="G84" s="415">
        <f t="shared" si="15"/>
        <v>3.8065644949081573E-2</v>
      </c>
      <c r="H84" s="415">
        <f t="shared" si="15"/>
        <v>7.2125478431124754E-3</v>
      </c>
      <c r="I84" s="415">
        <f t="shared" si="15"/>
        <v>6.0542298471038787E-3</v>
      </c>
      <c r="J84" s="415">
        <f t="shared" si="15"/>
        <v>3.1098679239927561E-3</v>
      </c>
      <c r="K84" s="415">
        <f t="shared" si="15"/>
        <v>1.0152502402226975E-3</v>
      </c>
      <c r="L84" s="415">
        <f t="shared" si="15"/>
        <v>4.7779604534068567E-3</v>
      </c>
      <c r="M84" s="319"/>
      <c r="N84" s="420">
        <f t="shared" si="16"/>
        <v>0.60288882702638591</v>
      </c>
    </row>
    <row r="85" spans="2:14" ht="30" x14ac:dyDescent="0.25">
      <c r="B85" s="425" t="s">
        <v>3421</v>
      </c>
      <c r="C85" s="415">
        <f t="shared" si="15"/>
        <v>3.834213562835042E-2</v>
      </c>
      <c r="D85" s="415">
        <f t="shared" si="15"/>
        <v>0.271816406714882</v>
      </c>
      <c r="E85" s="415">
        <f t="shared" si="15"/>
        <v>0.27160808562626904</v>
      </c>
      <c r="F85" s="415">
        <f t="shared" si="15"/>
        <v>0.21922726399087922</v>
      </c>
      <c r="G85" s="415">
        <f t="shared" si="15"/>
        <v>0.18338708133774451</v>
      </c>
      <c r="H85" s="415">
        <f t="shared" si="15"/>
        <v>2.4510687364949495E-3</v>
      </c>
      <c r="I85" s="415">
        <f t="shared" si="15"/>
        <v>0</v>
      </c>
      <c r="J85" s="415">
        <f t="shared" si="15"/>
        <v>4.2063496747845666E-3</v>
      </c>
      <c r="K85" s="415">
        <f t="shared" si="15"/>
        <v>0</v>
      </c>
      <c r="L85" s="415">
        <f t="shared" si="15"/>
        <v>8.9616082905951602E-3</v>
      </c>
      <c r="M85" s="319"/>
      <c r="N85" s="420">
        <f t="shared" si="16"/>
        <v>0.50284863852902628</v>
      </c>
    </row>
    <row r="86" spans="2:14" x14ac:dyDescent="0.25">
      <c r="B86" s="425" t="s">
        <v>136</v>
      </c>
      <c r="C86" s="415">
        <f t="shared" si="15"/>
        <v>0.26325982162689976</v>
      </c>
      <c r="D86" s="415">
        <f t="shared" si="15"/>
        <v>0.17694430500994657</v>
      </c>
      <c r="E86" s="415">
        <f t="shared" si="15"/>
        <v>0.49407959760291403</v>
      </c>
      <c r="F86" s="415">
        <f t="shared" si="15"/>
        <v>3.7402103191579363E-2</v>
      </c>
      <c r="G86" s="415">
        <f t="shared" si="15"/>
        <v>2.6396851992457081E-2</v>
      </c>
      <c r="H86" s="415">
        <f t="shared" si="15"/>
        <v>9.5808680934705783E-4</v>
      </c>
      <c r="I86" s="415">
        <f t="shared" si="15"/>
        <v>0</v>
      </c>
      <c r="J86" s="415">
        <f t="shared" si="15"/>
        <v>0</v>
      </c>
      <c r="K86" s="415">
        <f t="shared" si="15"/>
        <v>0</v>
      </c>
      <c r="L86" s="415">
        <f t="shared" si="15"/>
        <v>9.5923376685625914E-4</v>
      </c>
      <c r="M86" s="319"/>
      <c r="N86" s="420">
        <f t="shared" si="16"/>
        <v>0.3961218153431576</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2.4053221311045644E-2</v>
      </c>
      <c r="D88" s="418">
        <f t="shared" si="17"/>
        <v>9.380064590045091E-2</v>
      </c>
      <c r="E88" s="418">
        <f t="shared" si="17"/>
        <v>0.44453267218549464</v>
      </c>
      <c r="F88" s="418">
        <f t="shared" si="17"/>
        <v>0.28630307038441072</v>
      </c>
      <c r="G88" s="418">
        <f t="shared" si="17"/>
        <v>0.10579786198412475</v>
      </c>
      <c r="H88" s="418">
        <f t="shared" si="17"/>
        <v>1.6062123833983907E-2</v>
      </c>
      <c r="I88" s="418">
        <f t="shared" si="17"/>
        <v>8.2566714294312355E-3</v>
      </c>
      <c r="J88" s="418">
        <f t="shared" si="17"/>
        <v>3.4590920606367313E-3</v>
      </c>
      <c r="K88" s="418">
        <f t="shared" si="17"/>
        <v>5.1919065838552199E-3</v>
      </c>
      <c r="L88" s="418">
        <f t="shared" si="17"/>
        <v>1.2542734326566187E-2</v>
      </c>
      <c r="M88" s="319"/>
      <c r="N88" s="421">
        <f>N66</f>
        <v>0.57959624131459453</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103.38263617000003</v>
      </c>
      <c r="D11" s="408">
        <v>58.918659600000005</v>
      </c>
      <c r="E11" s="408">
        <v>99.484890940000014</v>
      </c>
      <c r="F11" s="408">
        <v>243.69963831999985</v>
      </c>
      <c r="G11" s="408">
        <v>102.78846864999996</v>
      </c>
      <c r="H11" s="408">
        <v>0</v>
      </c>
      <c r="I11" s="408">
        <f t="shared" ref="I11:I20" si="0">SUM(C11:H11)</f>
        <v>608.2742936799998</v>
      </c>
    </row>
    <row r="12" spans="1:9" x14ac:dyDescent="0.25">
      <c r="A12" s="317" t="s">
        <v>3444</v>
      </c>
      <c r="B12" s="407" t="s">
        <v>3386</v>
      </c>
      <c r="C12" s="408">
        <v>0.37384272999999996</v>
      </c>
      <c r="D12" s="408">
        <v>0</v>
      </c>
      <c r="E12" s="408">
        <v>3.819873E-2</v>
      </c>
      <c r="F12" s="408">
        <v>1.1724019800000001</v>
      </c>
      <c r="G12" s="408">
        <v>2.5085165599999999</v>
      </c>
      <c r="H12" s="408">
        <v>0</v>
      </c>
      <c r="I12" s="408">
        <f t="shared" si="0"/>
        <v>4.0929599999999997</v>
      </c>
    </row>
    <row r="13" spans="1:9" x14ac:dyDescent="0.25">
      <c r="A13" s="317" t="s">
        <v>3445</v>
      </c>
      <c r="B13" s="407" t="s">
        <v>3387</v>
      </c>
      <c r="C13" s="408">
        <v>11.572612469999999</v>
      </c>
      <c r="D13" s="408">
        <v>0</v>
      </c>
      <c r="E13" s="408">
        <v>38.877927720000002</v>
      </c>
      <c r="F13" s="408">
        <v>19.27329666</v>
      </c>
      <c r="G13" s="408">
        <v>0</v>
      </c>
      <c r="H13" s="408">
        <v>0</v>
      </c>
      <c r="I13" s="408">
        <f t="shared" si="0"/>
        <v>69.723836849999998</v>
      </c>
    </row>
    <row r="14" spans="1:9" x14ac:dyDescent="0.25">
      <c r="A14" s="317" t="s">
        <v>3446</v>
      </c>
      <c r="B14" s="407" t="s">
        <v>3388</v>
      </c>
      <c r="C14" s="408">
        <v>799.72789584000031</v>
      </c>
      <c r="D14" s="408">
        <v>358.09452015000011</v>
      </c>
      <c r="E14" s="408">
        <v>187.72854489999995</v>
      </c>
      <c r="F14" s="408">
        <v>1079.0845762299998</v>
      </c>
      <c r="G14" s="408">
        <v>417.8130957699999</v>
      </c>
      <c r="H14" s="408">
        <v>0</v>
      </c>
      <c r="I14" s="408">
        <f t="shared" si="0"/>
        <v>2842.4486328900002</v>
      </c>
    </row>
    <row r="15" spans="1:9" x14ac:dyDescent="0.25">
      <c r="A15" s="317" t="s">
        <v>3447</v>
      </c>
      <c r="B15" s="407" t="s">
        <v>3389</v>
      </c>
      <c r="C15" s="408">
        <v>4529.6454296200227</v>
      </c>
      <c r="D15" s="408">
        <v>1048.5953819400008</v>
      </c>
      <c r="E15" s="408">
        <v>1401.1841734999998</v>
      </c>
      <c r="F15" s="408">
        <v>3193.5472685499994</v>
      </c>
      <c r="G15" s="408">
        <v>2696.8599721600017</v>
      </c>
      <c r="H15" s="408">
        <v>14.349115189999999</v>
      </c>
      <c r="I15" s="408">
        <f t="shared" si="0"/>
        <v>12884.181340960025</v>
      </c>
    </row>
    <row r="16" spans="1:9" ht="30" x14ac:dyDescent="0.25">
      <c r="A16" s="317" t="s">
        <v>3448</v>
      </c>
      <c r="B16" s="407" t="s">
        <v>3390</v>
      </c>
      <c r="C16" s="408">
        <v>1202.61846352</v>
      </c>
      <c r="D16" s="408">
        <v>842.20053044000019</v>
      </c>
      <c r="E16" s="408">
        <v>952.42950062000023</v>
      </c>
      <c r="F16" s="408">
        <v>1846.7831005799999</v>
      </c>
      <c r="G16" s="408">
        <v>1096.8332073799995</v>
      </c>
      <c r="H16" s="408">
        <v>1341.6363379400002</v>
      </c>
      <c r="I16" s="408">
        <f t="shared" si="0"/>
        <v>7282.5011404799998</v>
      </c>
    </row>
    <row r="17" spans="1:11" x14ac:dyDescent="0.25">
      <c r="A17" s="317" t="s">
        <v>3449</v>
      </c>
      <c r="B17" s="407" t="s">
        <v>3391</v>
      </c>
      <c r="C17" s="408">
        <v>7422.0710309099904</v>
      </c>
      <c r="D17" s="408">
        <v>1489.7126827699997</v>
      </c>
      <c r="E17" s="408">
        <v>1763.6703456899986</v>
      </c>
      <c r="F17" s="408">
        <v>3028.7172128700008</v>
      </c>
      <c r="G17" s="408">
        <v>2407.5441508000008</v>
      </c>
      <c r="H17" s="408">
        <v>0</v>
      </c>
      <c r="I17" s="408">
        <f t="shared" si="0"/>
        <v>16111.71542303999</v>
      </c>
    </row>
    <row r="18" spans="1:11" x14ac:dyDescent="0.25">
      <c r="A18" s="317" t="s">
        <v>3450</v>
      </c>
      <c r="B18" s="407" t="s">
        <v>3451</v>
      </c>
      <c r="C18" s="408">
        <v>254.02885223999991</v>
      </c>
      <c r="D18" s="408">
        <v>1494.8866411800011</v>
      </c>
      <c r="E18" s="408">
        <v>4762.4256185599997</v>
      </c>
      <c r="F18" s="408">
        <v>5533.9995529000225</v>
      </c>
      <c r="G18" s="408">
        <v>5058.3476299299955</v>
      </c>
      <c r="H18" s="408">
        <v>0</v>
      </c>
      <c r="I18" s="408">
        <f t="shared" si="0"/>
        <v>17103.688294810017</v>
      </c>
    </row>
    <row r="19" spans="1:11" ht="30" x14ac:dyDescent="0.25">
      <c r="A19" s="317" t="s">
        <v>3452</v>
      </c>
      <c r="B19" s="407" t="s">
        <v>3421</v>
      </c>
      <c r="C19" s="408">
        <v>1262.6223297699999</v>
      </c>
      <c r="D19" s="408">
        <v>324.88503946000003</v>
      </c>
      <c r="E19" s="408">
        <v>146.92049096999995</v>
      </c>
      <c r="F19" s="408">
        <v>699.74813144999951</v>
      </c>
      <c r="G19" s="408">
        <v>464.67901155999999</v>
      </c>
      <c r="H19" s="408">
        <v>0</v>
      </c>
      <c r="I19" s="408">
        <f t="shared" si="0"/>
        <v>2898.8550032099993</v>
      </c>
    </row>
    <row r="20" spans="1:11" x14ac:dyDescent="0.25">
      <c r="A20" s="317" t="s">
        <v>3453</v>
      </c>
      <c r="B20" s="407" t="s">
        <v>136</v>
      </c>
      <c r="C20" s="408">
        <v>278.55943397000004</v>
      </c>
      <c r="D20" s="408">
        <v>186.24465805</v>
      </c>
      <c r="E20" s="408">
        <v>39.452031699999992</v>
      </c>
      <c r="F20" s="408">
        <v>158.68599523000003</v>
      </c>
      <c r="G20" s="408">
        <v>111.74220271999998</v>
      </c>
      <c r="H20" s="408">
        <v>0</v>
      </c>
      <c r="I20" s="408">
        <f t="shared" si="0"/>
        <v>774.68432167000003</v>
      </c>
    </row>
    <row r="21" spans="1:11" x14ac:dyDescent="0.25">
      <c r="C21" s="408"/>
      <c r="D21" s="408"/>
      <c r="E21" s="408"/>
      <c r="F21" s="408"/>
      <c r="G21" s="408"/>
      <c r="H21" s="408"/>
      <c r="I21" s="408"/>
    </row>
    <row r="22" spans="1:11" x14ac:dyDescent="0.25">
      <c r="B22" s="428" t="s">
        <v>138</v>
      </c>
      <c r="C22" s="394">
        <f t="shared" ref="C22:I22" si="1">SUM(C11:C21)</f>
        <v>15864.602527240013</v>
      </c>
      <c r="D22" s="394">
        <f t="shared" si="1"/>
        <v>5803.5381135900016</v>
      </c>
      <c r="E22" s="394">
        <f t="shared" si="1"/>
        <v>9392.2117233299978</v>
      </c>
      <c r="F22" s="394">
        <f t="shared" si="1"/>
        <v>15804.711174770022</v>
      </c>
      <c r="G22" s="394">
        <f t="shared" si="1"/>
        <v>12359.116255529996</v>
      </c>
      <c r="H22" s="394">
        <f t="shared" si="1"/>
        <v>1355.9854531300002</v>
      </c>
      <c r="I22" s="394">
        <f t="shared" si="1"/>
        <v>60580.165247590026</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0</v>
      </c>
      <c r="E33" s="408">
        <v>0</v>
      </c>
      <c r="F33" s="408">
        <v>0</v>
      </c>
      <c r="G33" s="408">
        <v>0</v>
      </c>
      <c r="H33" s="408">
        <v>0</v>
      </c>
      <c r="I33" s="408">
        <v>0</v>
      </c>
      <c r="J33" s="408">
        <v>0</v>
      </c>
      <c r="K33" s="408">
        <v>0</v>
      </c>
    </row>
    <row r="34" spans="1:11" x14ac:dyDescent="0.25">
      <c r="A34" s="317" t="s">
        <v>3458</v>
      </c>
      <c r="B34" s="425" t="s">
        <v>3386</v>
      </c>
      <c r="C34" s="408">
        <v>0</v>
      </c>
      <c r="D34" s="408">
        <v>0</v>
      </c>
      <c r="E34" s="408">
        <v>0</v>
      </c>
      <c r="F34" s="408">
        <v>0</v>
      </c>
      <c r="G34" s="408">
        <v>0</v>
      </c>
      <c r="H34" s="408">
        <v>0</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0</v>
      </c>
    </row>
    <row r="37" spans="1:11" x14ac:dyDescent="0.25">
      <c r="A37" s="317" t="s">
        <v>3461</v>
      </c>
      <c r="B37" s="425" t="s">
        <v>3389</v>
      </c>
      <c r="C37" s="408">
        <v>0</v>
      </c>
      <c r="D37" s="408">
        <v>0</v>
      </c>
      <c r="E37" s="408">
        <v>13.8960393</v>
      </c>
      <c r="F37" s="408">
        <v>0</v>
      </c>
      <c r="G37" s="408">
        <v>0</v>
      </c>
      <c r="H37" s="408">
        <v>0</v>
      </c>
      <c r="I37" s="408">
        <v>0</v>
      </c>
      <c r="J37" s="408">
        <v>0</v>
      </c>
      <c r="K37" s="408">
        <v>0.45307589000000004</v>
      </c>
    </row>
    <row r="38" spans="1:11" ht="30" x14ac:dyDescent="0.25">
      <c r="A38" s="317" t="s">
        <v>3462</v>
      </c>
      <c r="B38" s="425" t="s">
        <v>3390</v>
      </c>
      <c r="C38" s="408">
        <v>0</v>
      </c>
      <c r="D38" s="408">
        <v>0</v>
      </c>
      <c r="E38" s="408">
        <v>797.9434162199999</v>
      </c>
      <c r="F38" s="408">
        <v>0</v>
      </c>
      <c r="G38" s="408">
        <v>0</v>
      </c>
      <c r="H38" s="408">
        <v>0</v>
      </c>
      <c r="I38" s="408">
        <v>49.765358479999996</v>
      </c>
      <c r="J38" s="408">
        <v>493.92756323999998</v>
      </c>
      <c r="K38" s="408">
        <v>0</v>
      </c>
    </row>
    <row r="39" spans="1:11" x14ac:dyDescent="0.25">
      <c r="A39" s="317" t="s">
        <v>3463</v>
      </c>
      <c r="B39" s="425" t="s">
        <v>3391</v>
      </c>
      <c r="C39" s="408">
        <v>0</v>
      </c>
      <c r="D39" s="408">
        <v>0</v>
      </c>
      <c r="E39" s="408">
        <v>0</v>
      </c>
      <c r="F39" s="408">
        <v>0</v>
      </c>
      <c r="G39" s="408">
        <v>0</v>
      </c>
      <c r="H39" s="408">
        <v>0</v>
      </c>
      <c r="I39" s="408">
        <v>0</v>
      </c>
      <c r="J39" s="408">
        <v>0</v>
      </c>
      <c r="K39" s="408">
        <v>0</v>
      </c>
    </row>
    <row r="40" spans="1:11" x14ac:dyDescent="0.25">
      <c r="A40" s="317" t="s">
        <v>3464</v>
      </c>
      <c r="B40" s="425" t="s">
        <v>3451</v>
      </c>
      <c r="C40" s="408">
        <v>0</v>
      </c>
      <c r="D40" s="408">
        <v>0</v>
      </c>
      <c r="E40" s="408">
        <v>0</v>
      </c>
      <c r="F40" s="408">
        <v>0</v>
      </c>
      <c r="G40" s="408">
        <v>0</v>
      </c>
      <c r="H40" s="408">
        <v>0</v>
      </c>
      <c r="I40" s="408">
        <v>0</v>
      </c>
      <c r="J40" s="408">
        <v>0</v>
      </c>
      <c r="K40" s="408">
        <v>0</v>
      </c>
    </row>
    <row r="41" spans="1:11" ht="30" x14ac:dyDescent="0.25">
      <c r="A41" s="317" t="s">
        <v>3465</v>
      </c>
      <c r="B41" s="425" t="s">
        <v>3421</v>
      </c>
      <c r="C41" s="408">
        <v>0</v>
      </c>
      <c r="D41" s="408">
        <v>0</v>
      </c>
      <c r="E41" s="408">
        <v>0</v>
      </c>
      <c r="F41" s="408">
        <v>0</v>
      </c>
      <c r="G41" s="408">
        <v>0</v>
      </c>
      <c r="H41" s="408">
        <v>0</v>
      </c>
      <c r="I41" s="408">
        <v>0</v>
      </c>
      <c r="J41" s="408">
        <v>0</v>
      </c>
      <c r="K41" s="408">
        <v>0</v>
      </c>
    </row>
    <row r="42" spans="1:11" x14ac:dyDescent="0.25">
      <c r="A42" s="317" t="s">
        <v>3466</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811.83945551999989</v>
      </c>
      <c r="F44" s="433">
        <f t="shared" si="2"/>
        <v>0</v>
      </c>
      <c r="G44" s="433">
        <f t="shared" si="2"/>
        <v>0</v>
      </c>
      <c r="H44" s="433">
        <f t="shared" si="2"/>
        <v>0</v>
      </c>
      <c r="I44" s="433">
        <f t="shared" si="2"/>
        <v>49.765358479999996</v>
      </c>
      <c r="J44" s="433">
        <f t="shared" si="2"/>
        <v>493.92756323999998</v>
      </c>
      <c r="K44" s="433">
        <f t="shared" si="2"/>
        <v>0.45307589000000004</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3480</v>
      </c>
      <c r="B11" s="425" t="s">
        <v>3481</v>
      </c>
      <c r="C11" s="408">
        <f>SUM(C12:C15)</f>
        <v>7.7326910199999999</v>
      </c>
      <c r="D11" s="408">
        <f t="shared" ref="D11:L11" si="1">SUM(D12:D15)</f>
        <v>0</v>
      </c>
      <c r="E11" s="408">
        <f t="shared" si="1"/>
        <v>0</v>
      </c>
      <c r="F11" s="408">
        <f t="shared" si="1"/>
        <v>190.01613326</v>
      </c>
      <c r="G11" s="408">
        <f t="shared" si="1"/>
        <v>64.880662090000001</v>
      </c>
      <c r="H11" s="408">
        <f t="shared" si="1"/>
        <v>1024.9883857899999</v>
      </c>
      <c r="I11" s="408">
        <f t="shared" si="1"/>
        <v>142.28326242</v>
      </c>
      <c r="J11" s="408">
        <f t="shared" si="1"/>
        <v>49.647555060000002</v>
      </c>
      <c r="K11" s="408">
        <f t="shared" si="1"/>
        <v>80.18571987</v>
      </c>
      <c r="L11" s="408">
        <f t="shared" si="1"/>
        <v>0</v>
      </c>
      <c r="M11" s="349">
        <f t="shared" si="0"/>
        <v>1559.73440951</v>
      </c>
    </row>
    <row r="12" spans="1:13" x14ac:dyDescent="0.25">
      <c r="A12" s="317" t="s">
        <v>3482</v>
      </c>
      <c r="B12" s="435" t="s">
        <v>3483</v>
      </c>
      <c r="C12" s="408">
        <v>0</v>
      </c>
      <c r="D12" s="408">
        <v>0</v>
      </c>
      <c r="E12" s="408">
        <v>0</v>
      </c>
      <c r="F12" s="408">
        <v>25.21875605</v>
      </c>
      <c r="G12" s="408">
        <v>3.5498390899999999</v>
      </c>
      <c r="H12" s="408">
        <v>0</v>
      </c>
      <c r="I12" s="408">
        <v>0</v>
      </c>
      <c r="J12" s="408">
        <v>5.1506532299999996</v>
      </c>
      <c r="K12" s="408">
        <v>0</v>
      </c>
      <c r="L12" s="408">
        <v>0</v>
      </c>
      <c r="M12" s="349">
        <f t="shared" si="0"/>
        <v>33.919248369999998</v>
      </c>
    </row>
    <row r="13" spans="1:13" x14ac:dyDescent="0.25">
      <c r="A13" s="317" t="s">
        <v>3484</v>
      </c>
      <c r="B13" s="435" t="s">
        <v>3485</v>
      </c>
      <c r="C13" s="408">
        <v>7.7326910199999999</v>
      </c>
      <c r="D13" s="408">
        <v>0</v>
      </c>
      <c r="E13" s="408">
        <v>0</v>
      </c>
      <c r="F13" s="408">
        <v>120.79385861999999</v>
      </c>
      <c r="G13" s="408">
        <v>51.820988380000003</v>
      </c>
      <c r="H13" s="408">
        <v>1024.9883857899999</v>
      </c>
      <c r="I13" s="408">
        <v>142.28326242</v>
      </c>
      <c r="J13" s="408">
        <v>37.760071020000005</v>
      </c>
      <c r="K13" s="408">
        <v>18.734467350000003</v>
      </c>
      <c r="L13" s="408">
        <v>0</v>
      </c>
      <c r="M13" s="349">
        <f t="shared" si="0"/>
        <v>1404.1137245999998</v>
      </c>
    </row>
    <row r="14" spans="1:13" x14ac:dyDescent="0.25">
      <c r="A14" s="317" t="s">
        <v>3486</v>
      </c>
      <c r="B14" s="436" t="s">
        <v>3487</v>
      </c>
      <c r="C14" s="408">
        <v>0</v>
      </c>
      <c r="D14" s="408">
        <v>0</v>
      </c>
      <c r="E14" s="408">
        <v>0</v>
      </c>
      <c r="F14" s="408">
        <v>44.003518589999992</v>
      </c>
      <c r="G14" s="408">
        <v>9.5098346199999995</v>
      </c>
      <c r="H14" s="408">
        <v>0</v>
      </c>
      <c r="I14" s="408">
        <v>0</v>
      </c>
      <c r="J14" s="408">
        <v>6.7368308099999998</v>
      </c>
      <c r="K14" s="408">
        <v>61.451252519999997</v>
      </c>
      <c r="L14" s="408">
        <v>0</v>
      </c>
      <c r="M14" s="349">
        <f t="shared" si="0"/>
        <v>121.70143653999999</v>
      </c>
    </row>
    <row r="15" spans="1:13" x14ac:dyDescent="0.25">
      <c r="A15" s="317" t="s">
        <v>3488</v>
      </c>
      <c r="B15" s="436" t="s">
        <v>3489</v>
      </c>
      <c r="C15" s="408">
        <v>0</v>
      </c>
      <c r="D15" s="408">
        <v>0</v>
      </c>
      <c r="E15" s="408">
        <v>0</v>
      </c>
      <c r="F15" s="408">
        <v>0</v>
      </c>
      <c r="G15" s="408">
        <v>0</v>
      </c>
      <c r="H15" s="408">
        <v>0</v>
      </c>
      <c r="I15" s="408">
        <v>0</v>
      </c>
      <c r="J15" s="408">
        <v>0</v>
      </c>
      <c r="K15" s="408">
        <v>0</v>
      </c>
      <c r="L15" s="408">
        <v>0</v>
      </c>
      <c r="M15" s="349">
        <f t="shared" si="0"/>
        <v>0</v>
      </c>
    </row>
    <row r="16" spans="1:13" x14ac:dyDescent="0.25">
      <c r="A16" s="317" t="s">
        <v>3490</v>
      </c>
      <c r="B16" s="319" t="s">
        <v>3491</v>
      </c>
      <c r="C16" s="408">
        <f>SUM(C17:C18)</f>
        <v>14.49219357</v>
      </c>
      <c r="D16" s="408">
        <f t="shared" ref="D16:L16" si="2">SUM(D17:D18)</f>
        <v>0</v>
      </c>
      <c r="E16" s="408">
        <f t="shared" si="2"/>
        <v>12.876376930000001</v>
      </c>
      <c r="F16" s="408">
        <f t="shared" si="2"/>
        <v>2170.2986135099995</v>
      </c>
      <c r="G16" s="408">
        <f t="shared" si="2"/>
        <v>600.16883572000006</v>
      </c>
      <c r="H16" s="408">
        <f t="shared" si="2"/>
        <v>1971.5046730100003</v>
      </c>
      <c r="I16" s="408">
        <f t="shared" si="2"/>
        <v>2033.9761686600009</v>
      </c>
      <c r="J16" s="408">
        <f t="shared" si="2"/>
        <v>1853.8143546800015</v>
      </c>
      <c r="K16" s="408">
        <f t="shared" si="2"/>
        <v>539.62059862000001</v>
      </c>
      <c r="L16" s="408">
        <f t="shared" si="2"/>
        <v>39.937340469999995</v>
      </c>
      <c r="M16" s="349">
        <f t="shared" si="0"/>
        <v>9236.6891551700028</v>
      </c>
    </row>
    <row r="17" spans="1:13" x14ac:dyDescent="0.25">
      <c r="A17" s="317" t="s">
        <v>3492</v>
      </c>
      <c r="B17" s="319" t="s">
        <v>3493</v>
      </c>
      <c r="C17" s="408">
        <v>14.49219357</v>
      </c>
      <c r="D17" s="408">
        <v>0</v>
      </c>
      <c r="E17" s="408">
        <v>12.876376930000001</v>
      </c>
      <c r="F17" s="408">
        <v>2170.2986135099995</v>
      </c>
      <c r="G17" s="408">
        <v>600.16883572000006</v>
      </c>
      <c r="H17" s="408">
        <v>1971.5046730100003</v>
      </c>
      <c r="I17" s="408">
        <v>2033.9761686600009</v>
      </c>
      <c r="J17" s="408">
        <v>1853.8143546800015</v>
      </c>
      <c r="K17" s="408">
        <v>539.62059862000001</v>
      </c>
      <c r="L17" s="408">
        <v>39.937340469999995</v>
      </c>
      <c r="M17" s="349">
        <f t="shared" si="0"/>
        <v>9236.6891551700028</v>
      </c>
    </row>
    <row r="18" spans="1:13" x14ac:dyDescent="0.25">
      <c r="A18" s="317" t="s">
        <v>3494</v>
      </c>
      <c r="B18" s="19" t="s">
        <v>3495</v>
      </c>
      <c r="C18" s="408">
        <v>0</v>
      </c>
      <c r="D18" s="408">
        <v>0</v>
      </c>
      <c r="E18" s="408">
        <v>0</v>
      </c>
      <c r="F18" s="408">
        <v>0</v>
      </c>
      <c r="G18" s="408">
        <v>0</v>
      </c>
      <c r="H18" s="408">
        <v>0</v>
      </c>
      <c r="I18" s="408">
        <v>0</v>
      </c>
      <c r="J18" s="408">
        <v>0</v>
      </c>
      <c r="K18" s="408">
        <v>0</v>
      </c>
      <c r="L18" s="408">
        <v>0</v>
      </c>
      <c r="M18" s="349">
        <f t="shared" si="0"/>
        <v>0</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22.224884589999998</v>
      </c>
      <c r="D20" s="394">
        <f t="shared" si="3"/>
        <v>0</v>
      </c>
      <c r="E20" s="394">
        <f t="shared" si="3"/>
        <v>12.876376930000001</v>
      </c>
      <c r="F20" s="394">
        <f t="shared" si="3"/>
        <v>2360.3147467699996</v>
      </c>
      <c r="G20" s="394">
        <f t="shared" si="3"/>
        <v>665.04949781000005</v>
      </c>
      <c r="H20" s="394">
        <f t="shared" si="3"/>
        <v>2996.4930588000002</v>
      </c>
      <c r="I20" s="394">
        <f t="shared" si="3"/>
        <v>2176.2594310800009</v>
      </c>
      <c r="J20" s="394">
        <f t="shared" si="3"/>
        <v>1903.4619097400016</v>
      </c>
      <c r="K20" s="394">
        <f t="shared" si="3"/>
        <v>619.80631848999997</v>
      </c>
      <c r="L20" s="394">
        <f t="shared" si="3"/>
        <v>39.937340469999995</v>
      </c>
      <c r="M20" s="394">
        <f t="shared" si="3"/>
        <v>10796.423564680003</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3500</v>
      </c>
      <c r="B30" s="319" t="s">
        <v>3479</v>
      </c>
      <c r="C30" s="408">
        <v>0</v>
      </c>
      <c r="D30" s="408">
        <v>0</v>
      </c>
      <c r="E30" s="408">
        <v>0</v>
      </c>
      <c r="F30" s="408">
        <v>1.05341434</v>
      </c>
      <c r="G30" s="408">
        <v>1.3487941799999998</v>
      </c>
      <c r="H30" s="408">
        <v>0</v>
      </c>
      <c r="I30" s="408">
        <v>0.62030253000000002</v>
      </c>
      <c r="J30" s="408">
        <v>0.12974087000000001</v>
      </c>
      <c r="K30" s="408">
        <v>0</v>
      </c>
      <c r="L30" s="408">
        <v>0</v>
      </c>
      <c r="M30" s="349">
        <f t="shared" si="4"/>
        <v>3.1522519199999999</v>
      </c>
    </row>
    <row r="31" spans="1:13" ht="30" x14ac:dyDescent="0.25">
      <c r="A31" s="317" t="s">
        <v>3501</v>
      </c>
      <c r="B31" s="425" t="s">
        <v>3481</v>
      </c>
      <c r="C31" s="408">
        <f>SUM(C32:C35)</f>
        <v>250.08828543000004</v>
      </c>
      <c r="D31" s="408">
        <f t="shared" ref="D31:L31" si="5">SUM(D32:D35)</f>
        <v>0</v>
      </c>
      <c r="E31" s="408">
        <f t="shared" si="5"/>
        <v>0</v>
      </c>
      <c r="F31" s="408">
        <f t="shared" si="5"/>
        <v>384.10548881</v>
      </c>
      <c r="G31" s="408">
        <f t="shared" si="5"/>
        <v>3931.4854611499968</v>
      </c>
      <c r="H31" s="408">
        <f t="shared" si="5"/>
        <v>782.54142104999994</v>
      </c>
      <c r="I31" s="408">
        <f t="shared" si="5"/>
        <v>3134.2526328299982</v>
      </c>
      <c r="J31" s="408">
        <f t="shared" si="5"/>
        <v>1720.5843487599993</v>
      </c>
      <c r="K31" s="408">
        <f t="shared" si="5"/>
        <v>535.97256568</v>
      </c>
      <c r="L31" s="408">
        <f t="shared" si="5"/>
        <v>205.54224567</v>
      </c>
      <c r="M31" s="349">
        <f t="shared" si="4"/>
        <v>10944.572449379993</v>
      </c>
    </row>
    <row r="32" spans="1:13" x14ac:dyDescent="0.25">
      <c r="A32" s="317" t="s">
        <v>3502</v>
      </c>
      <c r="B32" s="435" t="s">
        <v>3483</v>
      </c>
      <c r="C32" s="408">
        <v>66.087358650000013</v>
      </c>
      <c r="D32" s="408">
        <v>0</v>
      </c>
      <c r="E32" s="408">
        <v>0</v>
      </c>
      <c r="F32" s="408">
        <v>67.792392120000031</v>
      </c>
      <c r="G32" s="408">
        <v>731.95490624999934</v>
      </c>
      <c r="H32" s="408">
        <v>230.25853461999995</v>
      </c>
      <c r="I32" s="408">
        <v>694.18120512999951</v>
      </c>
      <c r="J32" s="408">
        <v>380.03265528000003</v>
      </c>
      <c r="K32" s="408">
        <v>82.84684897999999</v>
      </c>
      <c r="L32" s="408">
        <v>42.257384950000002</v>
      </c>
      <c r="M32" s="349">
        <f t="shared" si="4"/>
        <v>2295.4112859799989</v>
      </c>
    </row>
    <row r="33" spans="1:13" x14ac:dyDescent="0.25">
      <c r="A33" s="317" t="s">
        <v>3503</v>
      </c>
      <c r="B33" s="435" t="s">
        <v>3485</v>
      </c>
      <c r="C33" s="408">
        <v>111.64548125000003</v>
      </c>
      <c r="D33" s="408">
        <v>0</v>
      </c>
      <c r="E33" s="408">
        <v>0</v>
      </c>
      <c r="F33" s="408">
        <v>166.22496064999999</v>
      </c>
      <c r="G33" s="408">
        <v>1887.5502856899984</v>
      </c>
      <c r="H33" s="408">
        <v>289.87247880999996</v>
      </c>
      <c r="I33" s="408">
        <v>1655.5005008399992</v>
      </c>
      <c r="J33" s="408">
        <v>840.42948789999923</v>
      </c>
      <c r="K33" s="408">
        <v>266.66927806000001</v>
      </c>
      <c r="L33" s="408">
        <v>108.01215414000001</v>
      </c>
      <c r="M33" s="349">
        <f t="shared" si="4"/>
        <v>5325.9046273399963</v>
      </c>
    </row>
    <row r="34" spans="1:13" x14ac:dyDescent="0.25">
      <c r="A34" s="317" t="s">
        <v>3504</v>
      </c>
      <c r="B34" s="436" t="s">
        <v>3487</v>
      </c>
      <c r="C34" s="408">
        <v>72.355445530000011</v>
      </c>
      <c r="D34" s="408">
        <v>0</v>
      </c>
      <c r="E34" s="408">
        <v>0</v>
      </c>
      <c r="F34" s="408">
        <v>150.08813603999997</v>
      </c>
      <c r="G34" s="408">
        <v>1311.9802692099993</v>
      </c>
      <c r="H34" s="408">
        <v>262.41040762</v>
      </c>
      <c r="I34" s="408">
        <v>784.57092685999953</v>
      </c>
      <c r="J34" s="408">
        <v>500.12220558000007</v>
      </c>
      <c r="K34" s="408">
        <v>186.45643863999996</v>
      </c>
      <c r="L34" s="408">
        <v>55.272706579999991</v>
      </c>
      <c r="M34" s="349">
        <f t="shared" si="4"/>
        <v>3323.2565360599983</v>
      </c>
    </row>
    <row r="35" spans="1:13" x14ac:dyDescent="0.25">
      <c r="A35" s="317" t="s">
        <v>3505</v>
      </c>
      <c r="B35" s="436" t="s">
        <v>3489</v>
      </c>
      <c r="C35" s="408">
        <v>0</v>
      </c>
      <c r="D35" s="408">
        <v>0</v>
      </c>
      <c r="E35" s="408">
        <v>0</v>
      </c>
      <c r="F35" s="408">
        <v>0</v>
      </c>
      <c r="G35" s="408">
        <v>0</v>
      </c>
      <c r="H35" s="408">
        <v>0</v>
      </c>
      <c r="I35" s="408">
        <v>0</v>
      </c>
      <c r="J35" s="408">
        <v>0</v>
      </c>
      <c r="K35" s="408">
        <v>0</v>
      </c>
      <c r="L35" s="408">
        <v>0</v>
      </c>
      <c r="M35" s="349">
        <f t="shared" si="4"/>
        <v>0</v>
      </c>
    </row>
    <row r="36" spans="1:13" x14ac:dyDescent="0.25">
      <c r="A36" s="317" t="s">
        <v>3506</v>
      </c>
      <c r="B36" s="319" t="s">
        <v>3491</v>
      </c>
      <c r="C36" s="408">
        <f>SUM(C37:C38)</f>
        <v>335.96112366000028</v>
      </c>
      <c r="D36" s="408">
        <f t="shared" ref="D36:L36" si="6">SUM(D37:D38)</f>
        <v>4.0929599999999997</v>
      </c>
      <c r="E36" s="408">
        <f t="shared" si="6"/>
        <v>56.847459919999999</v>
      </c>
      <c r="F36" s="408">
        <f t="shared" si="6"/>
        <v>96.974982970000028</v>
      </c>
      <c r="G36" s="408">
        <f t="shared" si="6"/>
        <v>8286.2975878199977</v>
      </c>
      <c r="H36" s="408">
        <f t="shared" si="6"/>
        <v>3503.4666606300052</v>
      </c>
      <c r="I36" s="408">
        <f t="shared" si="6"/>
        <v>10800.583056600051</v>
      </c>
      <c r="J36" s="408">
        <f t="shared" si="6"/>
        <v>13479.51229543993</v>
      </c>
      <c r="K36" s="408">
        <f t="shared" si="6"/>
        <v>1743.076119039999</v>
      </c>
      <c r="L36" s="408">
        <f t="shared" si="6"/>
        <v>529.20473552999977</v>
      </c>
      <c r="M36" s="349">
        <f t="shared" si="4"/>
        <v>38836.016981609988</v>
      </c>
    </row>
    <row r="37" spans="1:13" x14ac:dyDescent="0.25">
      <c r="A37" s="317" t="s">
        <v>3507</v>
      </c>
      <c r="B37" s="319" t="s">
        <v>3493</v>
      </c>
      <c r="C37" s="408">
        <v>335.96112366000028</v>
      </c>
      <c r="D37" s="408">
        <v>4.0929599999999997</v>
      </c>
      <c r="E37" s="408">
        <v>56.847459919999999</v>
      </c>
      <c r="F37" s="408">
        <v>96.974982970000028</v>
      </c>
      <c r="G37" s="408">
        <v>8286.2975878199977</v>
      </c>
      <c r="H37" s="408">
        <v>3503.4666606300052</v>
      </c>
      <c r="I37" s="408">
        <v>10800.583056600051</v>
      </c>
      <c r="J37" s="408">
        <v>13479.51229543993</v>
      </c>
      <c r="K37" s="408">
        <v>1743.076119039999</v>
      </c>
      <c r="L37" s="408">
        <v>529.20473552999977</v>
      </c>
      <c r="M37" s="349">
        <f t="shared" si="4"/>
        <v>38836.016981609988</v>
      </c>
    </row>
    <row r="38" spans="1:13" x14ac:dyDescent="0.25">
      <c r="A38" s="317" t="s">
        <v>3508</v>
      </c>
      <c r="B38" s="19" t="s">
        <v>3495</v>
      </c>
      <c r="C38" s="408">
        <v>0</v>
      </c>
      <c r="D38" s="408">
        <v>0</v>
      </c>
      <c r="E38" s="408">
        <v>0</v>
      </c>
      <c r="F38" s="408">
        <v>0</v>
      </c>
      <c r="G38" s="408">
        <v>0</v>
      </c>
      <c r="H38" s="408">
        <v>0</v>
      </c>
      <c r="I38" s="408">
        <v>0</v>
      </c>
      <c r="J38" s="408">
        <v>0</v>
      </c>
      <c r="K38" s="408">
        <v>0</v>
      </c>
      <c r="L38" s="408">
        <v>0</v>
      </c>
      <c r="M38" s="349">
        <f t="shared" si="4"/>
        <v>0</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586.04940909000038</v>
      </c>
      <c r="D40" s="394">
        <f t="shared" ref="D40:M40" si="7">D30+D31+D36</f>
        <v>4.0929599999999997</v>
      </c>
      <c r="E40" s="394">
        <f t="shared" si="7"/>
        <v>56.847459919999999</v>
      </c>
      <c r="F40" s="394">
        <f t="shared" si="7"/>
        <v>482.13388612000006</v>
      </c>
      <c r="G40" s="394">
        <f t="shared" si="7"/>
        <v>12219.131843149995</v>
      </c>
      <c r="H40" s="394">
        <f t="shared" si="7"/>
        <v>4286.0080816800055</v>
      </c>
      <c r="I40" s="394">
        <f t="shared" si="7"/>
        <v>13935.455991960051</v>
      </c>
      <c r="J40" s="394">
        <f t="shared" si="7"/>
        <v>15200.226385069929</v>
      </c>
      <c r="K40" s="394">
        <f t="shared" si="7"/>
        <v>2279.0486847199991</v>
      </c>
      <c r="L40" s="394">
        <f t="shared" si="7"/>
        <v>734.74698119999971</v>
      </c>
      <c r="M40" s="394">
        <f t="shared" si="7"/>
        <v>49783.741682909982</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3479</v>
      </c>
      <c r="C50" s="349">
        <f t="shared" si="8"/>
        <v>0</v>
      </c>
      <c r="D50" s="349">
        <f t="shared" si="8"/>
        <v>0</v>
      </c>
      <c r="E50" s="349">
        <f t="shared" si="8"/>
        <v>0</v>
      </c>
      <c r="F50" s="349">
        <f t="shared" si="8"/>
        <v>1.05341434</v>
      </c>
      <c r="G50" s="349">
        <f t="shared" si="8"/>
        <v>1.3487941799999998</v>
      </c>
      <c r="H50" s="349">
        <f t="shared" si="8"/>
        <v>0</v>
      </c>
      <c r="I50" s="349">
        <f t="shared" si="8"/>
        <v>0.62030253000000002</v>
      </c>
      <c r="J50" s="349">
        <f t="shared" si="8"/>
        <v>0.12974087000000001</v>
      </c>
      <c r="K50" s="349">
        <f t="shared" si="8"/>
        <v>0</v>
      </c>
      <c r="L50" s="349">
        <f t="shared" si="8"/>
        <v>0</v>
      </c>
      <c r="M50" s="349">
        <f t="shared" si="8"/>
        <v>3.1522519199999999</v>
      </c>
    </row>
    <row r="51" spans="2:14" ht="30" x14ac:dyDescent="0.25">
      <c r="B51" s="425" t="s">
        <v>3481</v>
      </c>
      <c r="C51" s="349">
        <f t="shared" si="8"/>
        <v>257.82097645000005</v>
      </c>
      <c r="D51" s="349">
        <f t="shared" si="8"/>
        <v>0</v>
      </c>
      <c r="E51" s="349">
        <f t="shared" si="8"/>
        <v>0</v>
      </c>
      <c r="F51" s="349">
        <f t="shared" si="8"/>
        <v>574.12162207000006</v>
      </c>
      <c r="G51" s="349">
        <f t="shared" si="8"/>
        <v>3996.3661232399968</v>
      </c>
      <c r="H51" s="349">
        <f t="shared" si="8"/>
        <v>1807.5298068399998</v>
      </c>
      <c r="I51" s="349">
        <f t="shared" si="8"/>
        <v>3276.5358952499982</v>
      </c>
      <c r="J51" s="349">
        <f t="shared" si="8"/>
        <v>1770.2319038199994</v>
      </c>
      <c r="K51" s="349">
        <f t="shared" si="8"/>
        <v>616.15828554999996</v>
      </c>
      <c r="L51" s="349">
        <f t="shared" si="8"/>
        <v>205.54224567</v>
      </c>
      <c r="M51" s="349">
        <f t="shared" si="8"/>
        <v>12504.306858889993</v>
      </c>
    </row>
    <row r="52" spans="2:14" x14ac:dyDescent="0.25">
      <c r="B52" s="435" t="s">
        <v>3483</v>
      </c>
      <c r="C52" s="349">
        <f t="shared" si="8"/>
        <v>66.087358650000013</v>
      </c>
      <c r="D52" s="349">
        <f t="shared" si="8"/>
        <v>0</v>
      </c>
      <c r="E52" s="349">
        <f t="shared" si="8"/>
        <v>0</v>
      </c>
      <c r="F52" s="349">
        <f t="shared" si="8"/>
        <v>93.011148170000027</v>
      </c>
      <c r="G52" s="349">
        <f t="shared" si="8"/>
        <v>735.50474533999932</v>
      </c>
      <c r="H52" s="349">
        <f t="shared" si="8"/>
        <v>230.25853461999995</v>
      </c>
      <c r="I52" s="349">
        <f t="shared" si="8"/>
        <v>694.18120512999951</v>
      </c>
      <c r="J52" s="349">
        <f t="shared" si="8"/>
        <v>385.18330851000002</v>
      </c>
      <c r="K52" s="349">
        <f t="shared" si="8"/>
        <v>82.84684897999999</v>
      </c>
      <c r="L52" s="349">
        <f t="shared" si="8"/>
        <v>42.257384950000002</v>
      </c>
      <c r="M52" s="349">
        <f t="shared" si="8"/>
        <v>2329.3305343499987</v>
      </c>
    </row>
    <row r="53" spans="2:14" x14ac:dyDescent="0.25">
      <c r="B53" s="435" t="s">
        <v>3485</v>
      </c>
      <c r="C53" s="349">
        <f t="shared" si="8"/>
        <v>119.37817227000004</v>
      </c>
      <c r="D53" s="349">
        <f t="shared" si="8"/>
        <v>0</v>
      </c>
      <c r="E53" s="349">
        <f t="shared" si="8"/>
        <v>0</v>
      </c>
      <c r="F53" s="349">
        <f t="shared" si="8"/>
        <v>287.01881926999999</v>
      </c>
      <c r="G53" s="349">
        <f t="shared" si="8"/>
        <v>1939.3712740699984</v>
      </c>
      <c r="H53" s="349">
        <f t="shared" si="8"/>
        <v>1314.8608645999998</v>
      </c>
      <c r="I53" s="349">
        <f t="shared" si="8"/>
        <v>1797.7837632599992</v>
      </c>
      <c r="J53" s="349">
        <f t="shared" si="8"/>
        <v>878.18955891999929</v>
      </c>
      <c r="K53" s="349">
        <f t="shared" si="8"/>
        <v>285.40374541</v>
      </c>
      <c r="L53" s="349">
        <f t="shared" si="8"/>
        <v>108.01215414000001</v>
      </c>
      <c r="M53" s="349">
        <f t="shared" si="8"/>
        <v>6730.0183519399961</v>
      </c>
    </row>
    <row r="54" spans="2:14" x14ac:dyDescent="0.25">
      <c r="B54" s="436" t="s">
        <v>3487</v>
      </c>
      <c r="C54" s="349">
        <f t="shared" si="8"/>
        <v>72.355445530000011</v>
      </c>
      <c r="D54" s="349">
        <f t="shared" si="8"/>
        <v>0</v>
      </c>
      <c r="E54" s="349">
        <f t="shared" si="8"/>
        <v>0</v>
      </c>
      <c r="F54" s="349">
        <f t="shared" si="8"/>
        <v>194.09165462999997</v>
      </c>
      <c r="G54" s="349">
        <f t="shared" si="8"/>
        <v>1321.4901038299993</v>
      </c>
      <c r="H54" s="349">
        <f t="shared" si="8"/>
        <v>262.41040762</v>
      </c>
      <c r="I54" s="349">
        <f t="shared" si="8"/>
        <v>784.57092685999953</v>
      </c>
      <c r="J54" s="349">
        <f t="shared" si="8"/>
        <v>506.85903639000009</v>
      </c>
      <c r="K54" s="349">
        <f t="shared" si="8"/>
        <v>247.90769115999996</v>
      </c>
      <c r="L54" s="349">
        <f t="shared" si="8"/>
        <v>55.272706579999991</v>
      </c>
      <c r="M54" s="349">
        <f t="shared" si="8"/>
        <v>3444.9579725999984</v>
      </c>
    </row>
    <row r="55" spans="2:14" x14ac:dyDescent="0.25">
      <c r="B55" s="436" t="s">
        <v>3489</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3491</v>
      </c>
      <c r="C56" s="349">
        <f t="shared" si="8"/>
        <v>350.45331723000027</v>
      </c>
      <c r="D56" s="349">
        <f t="shared" si="8"/>
        <v>4.0929599999999997</v>
      </c>
      <c r="E56" s="349">
        <f t="shared" si="8"/>
        <v>69.723836849999998</v>
      </c>
      <c r="F56" s="349">
        <f t="shared" si="8"/>
        <v>2267.2735964799995</v>
      </c>
      <c r="G56" s="349">
        <f t="shared" si="8"/>
        <v>8886.4664235399978</v>
      </c>
      <c r="H56" s="349">
        <f t="shared" si="8"/>
        <v>5474.9713336400055</v>
      </c>
      <c r="I56" s="349">
        <f t="shared" si="8"/>
        <v>12834.559225260053</v>
      </c>
      <c r="J56" s="349">
        <f t="shared" si="8"/>
        <v>15333.326650119932</v>
      </c>
      <c r="K56" s="349">
        <f t="shared" si="8"/>
        <v>2282.6967176599992</v>
      </c>
      <c r="L56" s="349">
        <f t="shared" si="8"/>
        <v>569.14207599999975</v>
      </c>
      <c r="M56" s="349">
        <f t="shared" si="8"/>
        <v>48072.706136779991</v>
      </c>
    </row>
    <row r="57" spans="2:14" x14ac:dyDescent="0.25">
      <c r="B57" s="19" t="s">
        <v>3512</v>
      </c>
      <c r="C57" s="349">
        <f t="shared" si="8"/>
        <v>350.45331723000027</v>
      </c>
      <c r="D57" s="349">
        <f t="shared" si="8"/>
        <v>4.0929599999999997</v>
      </c>
      <c r="E57" s="349">
        <f t="shared" si="8"/>
        <v>69.723836849999998</v>
      </c>
      <c r="F57" s="349">
        <f t="shared" si="8"/>
        <v>2267.2735964799995</v>
      </c>
      <c r="G57" s="349">
        <f t="shared" si="8"/>
        <v>8886.4664235399978</v>
      </c>
      <c r="H57" s="349">
        <f t="shared" si="8"/>
        <v>5474.9713336400055</v>
      </c>
      <c r="I57" s="349">
        <f t="shared" si="8"/>
        <v>12834.559225260053</v>
      </c>
      <c r="J57" s="349">
        <f t="shared" si="8"/>
        <v>15333.326650119932</v>
      </c>
      <c r="K57" s="349">
        <f t="shared" si="8"/>
        <v>2282.6967176599992</v>
      </c>
      <c r="L57" s="349">
        <f t="shared" si="8"/>
        <v>569.14207599999975</v>
      </c>
      <c r="M57" s="349">
        <f t="shared" si="8"/>
        <v>48072.706136779991</v>
      </c>
    </row>
    <row r="58" spans="2:14" x14ac:dyDescent="0.25">
      <c r="B58" s="19" t="s">
        <v>3495</v>
      </c>
      <c r="C58" s="349">
        <f t="shared" si="8"/>
        <v>0</v>
      </c>
      <c r="D58" s="349">
        <f t="shared" si="8"/>
        <v>0</v>
      </c>
      <c r="E58" s="349">
        <f t="shared" si="8"/>
        <v>0</v>
      </c>
      <c r="F58" s="349">
        <f t="shared" si="8"/>
        <v>0</v>
      </c>
      <c r="G58" s="349">
        <f t="shared" si="8"/>
        <v>0</v>
      </c>
      <c r="H58" s="349">
        <f t="shared" si="8"/>
        <v>0</v>
      </c>
      <c r="I58" s="349">
        <f t="shared" si="8"/>
        <v>0</v>
      </c>
      <c r="J58" s="349">
        <f t="shared" si="8"/>
        <v>0</v>
      </c>
      <c r="K58" s="349">
        <f t="shared" si="8"/>
        <v>0</v>
      </c>
      <c r="L58" s="349">
        <f t="shared" si="8"/>
        <v>0</v>
      </c>
      <c r="M58" s="349">
        <f t="shared" si="8"/>
        <v>0</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608.27429368000026</v>
      </c>
      <c r="D60" s="394">
        <f t="shared" si="9"/>
        <v>4.0929599999999997</v>
      </c>
      <c r="E60" s="394">
        <f t="shared" si="9"/>
        <v>69.723836849999998</v>
      </c>
      <c r="F60" s="394">
        <f t="shared" si="9"/>
        <v>2842.4486328899993</v>
      </c>
      <c r="G60" s="394">
        <f t="shared" si="9"/>
        <v>12884.181340959994</v>
      </c>
      <c r="H60" s="394">
        <f t="shared" si="9"/>
        <v>7282.5011404800052</v>
      </c>
      <c r="I60" s="394">
        <f t="shared" si="9"/>
        <v>16111.715423040052</v>
      </c>
      <c r="J60" s="394">
        <f t="shared" si="9"/>
        <v>17103.68829480993</v>
      </c>
      <c r="K60" s="394">
        <f t="shared" si="9"/>
        <v>2898.8550032099993</v>
      </c>
      <c r="L60" s="394">
        <f t="shared" si="9"/>
        <v>774.68432166999969</v>
      </c>
      <c r="M60" s="394">
        <f t="shared" si="9"/>
        <v>60580.165247589983</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zoomScale="115" zoomScaleNormal="115" zoomScaleSheetLayoutView="100" workbookViewId="0">
      <selection activeCell="F18" sqref="F18"/>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16.855057999999996</v>
      </c>
      <c r="D9" s="408">
        <v>0</v>
      </c>
      <c r="E9" s="408">
        <v>0</v>
      </c>
      <c r="F9" s="408">
        <v>12.309923260000001</v>
      </c>
      <c r="G9" s="408">
        <v>1105.0705949700002</v>
      </c>
      <c r="H9" s="408">
        <v>197.70463278999995</v>
      </c>
      <c r="I9" s="408">
        <v>626.30075067999996</v>
      </c>
      <c r="J9" s="408">
        <v>435.33685791999994</v>
      </c>
      <c r="K9" s="408">
        <v>0</v>
      </c>
      <c r="L9" s="408">
        <v>30.669953500000002</v>
      </c>
      <c r="M9" s="408">
        <f>SUM(C9:L9)</f>
        <v>2424.2477711199999</v>
      </c>
    </row>
    <row r="10" spans="1:13" x14ac:dyDescent="0.25">
      <c r="A10" s="317" t="s">
        <v>3516</v>
      </c>
      <c r="B10" s="19" t="s">
        <v>3517</v>
      </c>
      <c r="C10" s="408">
        <v>25.363263430000003</v>
      </c>
      <c r="D10" s="408">
        <v>0</v>
      </c>
      <c r="E10" s="408">
        <v>0</v>
      </c>
      <c r="F10" s="408">
        <v>4.051537549999999</v>
      </c>
      <c r="G10" s="408">
        <v>953.86878019000017</v>
      </c>
      <c r="H10" s="408">
        <v>204.13569594999998</v>
      </c>
      <c r="I10" s="408">
        <v>372.71312997000007</v>
      </c>
      <c r="J10" s="408">
        <v>654.75439535000032</v>
      </c>
      <c r="K10" s="408">
        <v>44.754802789999992</v>
      </c>
      <c r="L10" s="408">
        <v>18.523719700000001</v>
      </c>
      <c r="M10" s="408">
        <f>SUM(C10:L10)</f>
        <v>2278.1653249300007</v>
      </c>
    </row>
    <row r="11" spans="1:13" x14ac:dyDescent="0.25">
      <c r="A11" s="317" t="s">
        <v>3518</v>
      </c>
      <c r="B11" s="19" t="s">
        <v>3519</v>
      </c>
      <c r="C11" s="408">
        <v>17.318423289999998</v>
      </c>
      <c r="D11" s="408">
        <v>0</v>
      </c>
      <c r="E11" s="408">
        <v>0</v>
      </c>
      <c r="F11" s="408">
        <v>8.4571438099999998</v>
      </c>
      <c r="G11" s="408">
        <v>832.21656916000029</v>
      </c>
      <c r="H11" s="408">
        <v>489.31419054000003</v>
      </c>
      <c r="I11" s="408">
        <v>1764.5453895799999</v>
      </c>
      <c r="J11" s="408">
        <v>803.78106250000008</v>
      </c>
      <c r="K11" s="408">
        <v>31.661583700000001</v>
      </c>
      <c r="L11" s="408">
        <v>41.379654539999997</v>
      </c>
      <c r="M11" s="408">
        <f>SUM(C11:L11)</f>
        <v>3988.6740171200004</v>
      </c>
    </row>
    <row r="12" spans="1:13" x14ac:dyDescent="0.25">
      <c r="A12" s="317" t="s">
        <v>3520</v>
      </c>
      <c r="B12" s="19" t="s">
        <v>3521</v>
      </c>
      <c r="C12" s="408">
        <v>32.172585220000002</v>
      </c>
      <c r="D12" s="408">
        <v>0</v>
      </c>
      <c r="E12" s="408">
        <v>0</v>
      </c>
      <c r="F12" s="408">
        <v>21.503300499999998</v>
      </c>
      <c r="G12" s="408">
        <v>1694.3279084499989</v>
      </c>
      <c r="H12" s="408">
        <v>475.04918992</v>
      </c>
      <c r="I12" s="408">
        <v>2027.86031729</v>
      </c>
      <c r="J12" s="408">
        <v>1008.6341008100003</v>
      </c>
      <c r="K12" s="408">
        <v>20.16535425</v>
      </c>
      <c r="L12" s="408">
        <v>75.606208770000009</v>
      </c>
      <c r="M12" s="408">
        <f>SUM(C12:L12)</f>
        <v>5355.3189652099991</v>
      </c>
    </row>
    <row r="13" spans="1:13" x14ac:dyDescent="0.25">
      <c r="A13" s="317" t="s">
        <v>3522</v>
      </c>
      <c r="B13" s="19" t="s">
        <v>3523</v>
      </c>
      <c r="C13" s="408">
        <v>516.56496373999983</v>
      </c>
      <c r="D13" s="408">
        <v>4.0929599999999997</v>
      </c>
      <c r="E13" s="408">
        <v>69.723836849999998</v>
      </c>
      <c r="F13" s="408">
        <v>2796.1267277700003</v>
      </c>
      <c r="G13" s="408">
        <v>8298.6974881900205</v>
      </c>
      <c r="H13" s="408">
        <v>5916.2974312799997</v>
      </c>
      <c r="I13" s="408">
        <v>11320.295835520066</v>
      </c>
      <c r="J13" s="408">
        <v>14201.181878229945</v>
      </c>
      <c r="K13" s="408">
        <v>2802.2732624699993</v>
      </c>
      <c r="L13" s="408">
        <v>608.50478515999953</v>
      </c>
      <c r="M13" s="408">
        <f>SUM(C13:L13)</f>
        <v>46533.759169210032</v>
      </c>
    </row>
    <row r="14" spans="1:13" x14ac:dyDescent="0.25">
      <c r="B14" s="428" t="s">
        <v>138</v>
      </c>
      <c r="C14" s="394">
        <f t="shared" ref="C14:M14" si="0">SUM(C9:C13)</f>
        <v>608.2742936799998</v>
      </c>
      <c r="D14" s="394">
        <f t="shared" si="0"/>
        <v>4.0929599999999997</v>
      </c>
      <c r="E14" s="394">
        <f t="shared" si="0"/>
        <v>69.723836849999998</v>
      </c>
      <c r="F14" s="394">
        <f t="shared" si="0"/>
        <v>2842.4486328900002</v>
      </c>
      <c r="G14" s="394">
        <f t="shared" si="0"/>
        <v>12884.18134096002</v>
      </c>
      <c r="H14" s="394">
        <f t="shared" si="0"/>
        <v>7282.5011404799998</v>
      </c>
      <c r="I14" s="394">
        <f t="shared" si="0"/>
        <v>16111.715423040067</v>
      </c>
      <c r="J14" s="394">
        <f t="shared" si="0"/>
        <v>17103.688294809945</v>
      </c>
      <c r="K14" s="394">
        <f t="shared" si="0"/>
        <v>2898.8550032099993</v>
      </c>
      <c r="L14" s="394">
        <f t="shared" si="0"/>
        <v>774.68432166999946</v>
      </c>
      <c r="M14" s="394">
        <f t="shared" si="0"/>
        <v>60580.165247590034</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0.10212615</v>
      </c>
      <c r="D23" s="408">
        <v>0</v>
      </c>
      <c r="E23" s="408">
        <v>0</v>
      </c>
      <c r="F23" s="408">
        <v>0.29631452000000003</v>
      </c>
      <c r="G23" s="408">
        <v>1.2129821900000002</v>
      </c>
      <c r="H23" s="408">
        <v>1.64570426</v>
      </c>
      <c r="I23" s="408">
        <v>7.8341724500000005</v>
      </c>
      <c r="J23" s="408">
        <v>0.50086520000000001</v>
      </c>
      <c r="K23" s="408">
        <v>0.32897813999999997</v>
      </c>
      <c r="L23" s="408">
        <v>2.34138723</v>
      </c>
      <c r="M23" s="408">
        <f t="shared" ref="M23:M28" si="1">SUM(C23:L23)</f>
        <v>14.262530140000001</v>
      </c>
    </row>
    <row r="24" spans="1:13" x14ac:dyDescent="0.25">
      <c r="A24" s="317" t="s">
        <v>3527</v>
      </c>
      <c r="B24" s="19" t="s">
        <v>3528</v>
      </c>
      <c r="C24" s="408">
        <v>0.61405846999999991</v>
      </c>
      <c r="D24" s="408">
        <v>3.819873E-2</v>
      </c>
      <c r="E24" s="408">
        <v>0</v>
      </c>
      <c r="F24" s="408">
        <v>3.8924885299999996</v>
      </c>
      <c r="G24" s="408">
        <v>15.907142099999998</v>
      </c>
      <c r="H24" s="408">
        <v>185.48236441999993</v>
      </c>
      <c r="I24" s="408">
        <v>98.151898400000022</v>
      </c>
      <c r="J24" s="408">
        <v>18.404035910000001</v>
      </c>
      <c r="K24" s="408">
        <v>19.314151569999996</v>
      </c>
      <c r="L24" s="408">
        <v>3.4011596100000006</v>
      </c>
      <c r="M24" s="408">
        <f t="shared" si="1"/>
        <v>345.20549773999988</v>
      </c>
    </row>
    <row r="25" spans="1:13" x14ac:dyDescent="0.25">
      <c r="A25" s="317" t="s">
        <v>3529</v>
      </c>
      <c r="B25" s="19" t="s">
        <v>3530</v>
      </c>
      <c r="C25" s="408">
        <v>3.5206482800000001</v>
      </c>
      <c r="D25" s="408">
        <v>0</v>
      </c>
      <c r="E25" s="408">
        <v>14.189362639999999</v>
      </c>
      <c r="F25" s="408">
        <v>4.7629366399999995</v>
      </c>
      <c r="G25" s="408">
        <v>73.220251540000021</v>
      </c>
      <c r="H25" s="408">
        <v>142.33724429999998</v>
      </c>
      <c r="I25" s="408">
        <v>106.9011497</v>
      </c>
      <c r="J25" s="408">
        <v>19.141678300000002</v>
      </c>
      <c r="K25" s="408">
        <v>16.88948457</v>
      </c>
      <c r="L25" s="408">
        <v>1.9278382000000001</v>
      </c>
      <c r="M25" s="408">
        <f t="shared" si="1"/>
        <v>382.89059416999999</v>
      </c>
    </row>
    <row r="26" spans="1:13" x14ac:dyDescent="0.25">
      <c r="A26" s="317" t="s">
        <v>3531</v>
      </c>
      <c r="B26" s="19" t="s">
        <v>3532</v>
      </c>
      <c r="C26" s="408">
        <v>34.383875140000001</v>
      </c>
      <c r="D26" s="408">
        <v>0</v>
      </c>
      <c r="E26" s="408">
        <v>7.0508799799999995</v>
      </c>
      <c r="F26" s="408">
        <v>101.2943111</v>
      </c>
      <c r="G26" s="408">
        <v>461.74905081999987</v>
      </c>
      <c r="H26" s="408">
        <v>949.72092127999986</v>
      </c>
      <c r="I26" s="408">
        <v>1413.9784075399996</v>
      </c>
      <c r="J26" s="408">
        <v>562.97697419000031</v>
      </c>
      <c r="K26" s="408">
        <v>252.26647623999995</v>
      </c>
      <c r="L26" s="408">
        <v>206.15239229000008</v>
      </c>
      <c r="M26" s="408">
        <f t="shared" si="1"/>
        <v>3989.5732885799998</v>
      </c>
    </row>
    <row r="27" spans="1:13" x14ac:dyDescent="0.25">
      <c r="A27" s="317" t="s">
        <v>3533</v>
      </c>
      <c r="B27" s="19" t="s">
        <v>3534</v>
      </c>
      <c r="C27" s="408">
        <v>264.48556774000002</v>
      </c>
      <c r="D27" s="408">
        <v>4.0547612699999993</v>
      </c>
      <c r="E27" s="408">
        <v>35.607217300000002</v>
      </c>
      <c r="F27" s="408">
        <v>2112.5680403800015</v>
      </c>
      <c r="G27" s="408">
        <v>3501.2275226399956</v>
      </c>
      <c r="H27" s="408">
        <v>5955.7056563099923</v>
      </c>
      <c r="I27" s="408">
        <v>10644.772218360033</v>
      </c>
      <c r="J27" s="408">
        <v>8433.8173982099961</v>
      </c>
      <c r="K27" s="408">
        <v>851.98834982999995</v>
      </c>
      <c r="L27" s="408">
        <v>497.19085040999994</v>
      </c>
      <c r="M27" s="408">
        <f t="shared" si="1"/>
        <v>32301.417582450016</v>
      </c>
    </row>
    <row r="28" spans="1:13" x14ac:dyDescent="0.25">
      <c r="A28" s="317" t="s">
        <v>3535</v>
      </c>
      <c r="B28" s="19" t="s">
        <v>3536</v>
      </c>
      <c r="C28" s="408">
        <v>305.16801790000005</v>
      </c>
      <c r="D28" s="408">
        <v>0</v>
      </c>
      <c r="E28" s="408">
        <v>12.876376930000001</v>
      </c>
      <c r="F28" s="408">
        <v>619.63454171999967</v>
      </c>
      <c r="G28" s="408">
        <v>8830.8643916699584</v>
      </c>
      <c r="H28" s="408">
        <v>47.609249909999996</v>
      </c>
      <c r="I28" s="408">
        <v>3840.0775765899994</v>
      </c>
      <c r="J28" s="408">
        <v>8068.8473430000067</v>
      </c>
      <c r="K28" s="408">
        <v>1758.06756286</v>
      </c>
      <c r="L28" s="408">
        <v>63.670693929999999</v>
      </c>
      <c r="M28" s="408">
        <f t="shared" si="1"/>
        <v>23546.81575450996</v>
      </c>
    </row>
    <row r="29" spans="1:13" x14ac:dyDescent="0.25">
      <c r="B29" s="428" t="s">
        <v>138</v>
      </c>
      <c r="C29" s="394">
        <f t="shared" ref="C29:M29" si="2">SUM(C23:C28)</f>
        <v>608.27429368000003</v>
      </c>
      <c r="D29" s="394">
        <f>SUM(D23:D28)</f>
        <v>4.0929599999999997</v>
      </c>
      <c r="E29" s="394">
        <f t="shared" si="2"/>
        <v>69.723836849999998</v>
      </c>
      <c r="F29" s="394">
        <f t="shared" si="2"/>
        <v>2842.4486328900011</v>
      </c>
      <c r="G29" s="394">
        <f t="shared" si="2"/>
        <v>12884.181340959954</v>
      </c>
      <c r="H29" s="394">
        <f t="shared" si="2"/>
        <v>7282.5011404799916</v>
      </c>
      <c r="I29" s="394">
        <f t="shared" si="2"/>
        <v>16111.715423040032</v>
      </c>
      <c r="J29" s="394">
        <f t="shared" si="2"/>
        <v>17103.688294810003</v>
      </c>
      <c r="K29" s="394">
        <f t="shared" si="2"/>
        <v>2898.8550032100002</v>
      </c>
      <c r="L29" s="394">
        <f t="shared" si="2"/>
        <v>774.68432167000003</v>
      </c>
      <c r="M29" s="394">
        <f t="shared" si="2"/>
        <v>60580.165247589975</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0</v>
      </c>
      <c r="D38" s="437">
        <v>0</v>
      </c>
      <c r="E38" s="437">
        <v>0</v>
      </c>
      <c r="F38" s="437">
        <v>0</v>
      </c>
      <c r="G38" s="437">
        <v>1.8988151376644587E-3</v>
      </c>
      <c r="H38" s="437">
        <v>0</v>
      </c>
      <c r="I38" s="437">
        <v>2.6882385571456537E-3</v>
      </c>
      <c r="J38" s="437">
        <v>1.8071893378907055E-3</v>
      </c>
      <c r="K38" s="437">
        <v>2.1656663646757408E-2</v>
      </c>
      <c r="L38" s="437">
        <v>0</v>
      </c>
      <c r="M38" s="438">
        <v>2.7870560448380204E-3</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0</v>
      </c>
      <c r="D48" s="437">
        <v>0</v>
      </c>
      <c r="E48" s="437">
        <v>0</v>
      </c>
      <c r="F48" s="437">
        <v>0</v>
      </c>
      <c r="G48" s="437">
        <v>1.6463219032348366E-3</v>
      </c>
      <c r="H48" s="437">
        <v>0</v>
      </c>
      <c r="I48" s="437">
        <v>2.1192585822988326E-3</v>
      </c>
      <c r="J48" s="437">
        <v>1.635471296805358E-3</v>
      </c>
      <c r="K48" s="437">
        <v>1.7785457075312337E-2</v>
      </c>
      <c r="L48" s="437">
        <v>0</v>
      </c>
      <c r="M48" s="440">
        <v>2.3220759629350579E-3</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3.0289757811587351E-3</v>
      </c>
      <c r="D58" s="441">
        <v>0</v>
      </c>
      <c r="E58" s="441">
        <v>0</v>
      </c>
      <c r="F58" s="441">
        <v>0</v>
      </c>
      <c r="G58" s="441">
        <v>1.3258460127678448E-3</v>
      </c>
      <c r="H58" s="441">
        <v>1.9524908479214356E-4</v>
      </c>
      <c r="I58" s="441">
        <v>1.4903670443283696E-3</v>
      </c>
      <c r="J58" s="441">
        <v>2.201791575131562E-3</v>
      </c>
      <c r="K58" s="441">
        <v>1.7349403261537836E-2</v>
      </c>
      <c r="L58" s="441">
        <v>2.2635391628949254E-4</v>
      </c>
      <c r="M58" s="441">
        <v>2.230190485135136E-3</v>
      </c>
    </row>
    <row r="59" spans="1:13" x14ac:dyDescent="0.25">
      <c r="A59" s="317" t="s">
        <v>3544</v>
      </c>
      <c r="B59" s="319" t="s">
        <v>3545</v>
      </c>
      <c r="C59" s="441">
        <v>0</v>
      </c>
      <c r="D59" s="441">
        <v>0</v>
      </c>
      <c r="E59" s="441">
        <v>0</v>
      </c>
      <c r="F59" s="441">
        <v>0</v>
      </c>
      <c r="G59" s="441">
        <v>5.6991872381015427E-4</v>
      </c>
      <c r="H59" s="441">
        <v>0</v>
      </c>
      <c r="I59" s="441">
        <v>1.0559907653177162E-2</v>
      </c>
      <c r="J59" s="441">
        <v>9.0556724627158865E-4</v>
      </c>
      <c r="K59" s="441">
        <v>1.2808306809013213E-2</v>
      </c>
      <c r="L59" s="441">
        <v>0</v>
      </c>
      <c r="M59" s="441">
        <v>2.0839866867445444E-3</v>
      </c>
    </row>
    <row r="60" spans="1:13" x14ac:dyDescent="0.25">
      <c r="A60" s="317" t="s">
        <v>3546</v>
      </c>
      <c r="B60" s="319" t="s">
        <v>3547</v>
      </c>
      <c r="C60" s="441">
        <v>0</v>
      </c>
      <c r="D60" s="441">
        <v>0</v>
      </c>
      <c r="E60" s="441">
        <v>0</v>
      </c>
      <c r="F60" s="441">
        <v>0</v>
      </c>
      <c r="G60" s="441">
        <v>1.4309779417703095E-3</v>
      </c>
      <c r="H60" s="441">
        <v>0</v>
      </c>
      <c r="I60" s="441">
        <v>7.9037311817452723E-3</v>
      </c>
      <c r="J60" s="441">
        <v>0</v>
      </c>
      <c r="K60" s="441">
        <v>3.0883180117013811E-2</v>
      </c>
      <c r="L60" s="441">
        <v>0</v>
      </c>
      <c r="M60" s="441">
        <v>2.4037413995621798E-3</v>
      </c>
    </row>
    <row r="61" spans="1:13" x14ac:dyDescent="0.25">
      <c r="A61" s="317" t="s">
        <v>3548</v>
      </c>
      <c r="B61" s="319" t="s">
        <v>3549</v>
      </c>
      <c r="C61" s="441">
        <v>0</v>
      </c>
      <c r="D61" s="441">
        <v>0</v>
      </c>
      <c r="E61" s="441">
        <v>0</v>
      </c>
      <c r="F61" s="441">
        <v>0</v>
      </c>
      <c r="G61" s="441">
        <v>1.022515350394497E-2</v>
      </c>
      <c r="H61" s="441">
        <v>0</v>
      </c>
      <c r="I61" s="441">
        <v>1.6813599721444739E-2</v>
      </c>
      <c r="J61" s="441">
        <v>0</v>
      </c>
      <c r="K61" s="441">
        <v>0.35173396346681585</v>
      </c>
      <c r="L61" s="441">
        <v>0</v>
      </c>
      <c r="M61" s="441">
        <v>1.171134123840108E-2</v>
      </c>
    </row>
    <row r="62" spans="1:13" x14ac:dyDescent="0.25">
      <c r="A62" s="317" t="s">
        <v>3550</v>
      </c>
      <c r="B62" s="319" t="s">
        <v>3551</v>
      </c>
      <c r="C62" s="441">
        <v>0</v>
      </c>
      <c r="D62" s="441">
        <v>0</v>
      </c>
      <c r="E62" s="441">
        <v>0</v>
      </c>
      <c r="F62" s="441">
        <v>0</v>
      </c>
      <c r="G62" s="441">
        <v>5.7731569423441466E-2</v>
      </c>
      <c r="H62" s="441">
        <v>0</v>
      </c>
      <c r="I62" s="441">
        <v>1.7152783845600903E-2</v>
      </c>
      <c r="J62" s="441">
        <v>0</v>
      </c>
      <c r="K62" s="441">
        <v>9.6667699970974491E-2</v>
      </c>
      <c r="L62" s="441">
        <v>0</v>
      </c>
      <c r="M62" s="441">
        <v>1.975216009428395E-2</v>
      </c>
    </row>
    <row r="63" spans="1:13" x14ac:dyDescent="0.25">
      <c r="A63" s="317" t="s">
        <v>3552</v>
      </c>
      <c r="B63" s="327" t="s">
        <v>3553</v>
      </c>
      <c r="C63" s="442">
        <v>0</v>
      </c>
      <c r="D63" s="442">
        <v>0</v>
      </c>
      <c r="E63" s="442">
        <v>0</v>
      </c>
      <c r="F63" s="442">
        <v>0</v>
      </c>
      <c r="G63" s="442">
        <v>0.18148917151155691</v>
      </c>
      <c r="H63" s="442">
        <v>0</v>
      </c>
      <c r="I63" s="442">
        <v>0</v>
      </c>
      <c r="J63" s="442">
        <v>0</v>
      </c>
      <c r="K63" s="442">
        <v>0.21569295900859972</v>
      </c>
      <c r="L63" s="442">
        <v>0</v>
      </c>
      <c r="M63" s="442">
        <v>2.2039860887192595E-2</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0</v>
      </c>
      <c r="D72" s="443">
        <v>0</v>
      </c>
      <c r="E72" s="443">
        <v>0</v>
      </c>
      <c r="F72" s="443">
        <v>0</v>
      </c>
      <c r="G72" s="443">
        <v>4.3011261999893486</v>
      </c>
      <c r="H72" s="443">
        <v>0</v>
      </c>
      <c r="I72" s="443">
        <v>0.53047745809383895</v>
      </c>
      <c r="J72" s="443">
        <v>-0.11541939</v>
      </c>
      <c r="K72" s="443">
        <v>0</v>
      </c>
      <c r="L72" s="443">
        <v>0</v>
      </c>
      <c r="M72" s="444">
        <v>4.7161842680831878</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0</v>
      </c>
      <c r="D81" s="442">
        <v>0</v>
      </c>
      <c r="E81" s="442">
        <v>0</v>
      </c>
      <c r="F81" s="442">
        <v>0</v>
      </c>
      <c r="G81" s="442">
        <v>3.3380857885009535E-4</v>
      </c>
      <c r="H81" s="442">
        <v>0</v>
      </c>
      <c r="I81" s="442">
        <v>2.967282453361485E-5</v>
      </c>
      <c r="J81" s="442">
        <v>-6.5326086507844463E-6</v>
      </c>
      <c r="K81" s="442">
        <v>0</v>
      </c>
      <c r="L81" s="442">
        <v>0</v>
      </c>
      <c r="M81" s="445">
        <v>7.7791031467678399E-5</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15.59821858015005</v>
      </c>
      <c r="H75" s="49"/>
    </row>
    <row r="76" spans="1:14" x14ac:dyDescent="0.25">
      <c r="A76" s="51" t="s">
        <v>1457</v>
      </c>
      <c r="B76" s="51" t="s">
        <v>3013</v>
      </c>
      <c r="C76" s="224">
        <v>18.627027332114938</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4.8859429924759542E-4</v>
      </c>
      <c r="D82" s="235">
        <v>6.2629103171853422E-4</v>
      </c>
      <c r="E82" s="235" t="s">
        <v>1199</v>
      </c>
      <c r="F82" s="235" t="s">
        <v>1199</v>
      </c>
      <c r="G82" s="235">
        <v>5.8899454589090303E-4</v>
      </c>
      <c r="H82" s="49"/>
    </row>
    <row r="83" spans="1:8" x14ac:dyDescent="0.25">
      <c r="A83" s="51" t="s">
        <v>1464</v>
      </c>
      <c r="B83" s="51" t="s">
        <v>1478</v>
      </c>
      <c r="C83" s="235">
        <v>8.5558870888944997E-4</v>
      </c>
      <c r="D83" s="235">
        <v>2.8817026464438055E-4</v>
      </c>
      <c r="E83" s="235" t="s">
        <v>1199</v>
      </c>
      <c r="F83" s="235" t="s">
        <v>1199</v>
      </c>
      <c r="G83" s="235">
        <v>4.4186101375920199E-4</v>
      </c>
      <c r="H83" s="49"/>
    </row>
    <row r="84" spans="1:8" x14ac:dyDescent="0.25">
      <c r="A84" s="51" t="s">
        <v>1465</v>
      </c>
      <c r="B84" s="51" t="s">
        <v>1476</v>
      </c>
      <c r="C84" s="235">
        <v>4.2727916651710818E-4</v>
      </c>
      <c r="D84" s="235">
        <v>1.7064647713884839E-3</v>
      </c>
      <c r="E84" s="235" t="s">
        <v>1199</v>
      </c>
      <c r="F84" s="235" t="s">
        <v>1199</v>
      </c>
      <c r="G84" s="235">
        <v>1.3599850334392717E-3</v>
      </c>
      <c r="H84" s="49"/>
    </row>
    <row r="85" spans="1:8" x14ac:dyDescent="0.25">
      <c r="A85" s="51" t="s">
        <v>1466</v>
      </c>
      <c r="B85" s="51" t="s">
        <v>1477</v>
      </c>
      <c r="C85" s="235">
        <v>7.3833536461897164E-4</v>
      </c>
      <c r="D85" s="235">
        <v>0</v>
      </c>
      <c r="E85" s="235" t="s">
        <v>1199</v>
      </c>
      <c r="F85" s="235" t="s">
        <v>1199</v>
      </c>
      <c r="G85" s="235">
        <v>1.999852427025529E-4</v>
      </c>
      <c r="H85" s="49"/>
    </row>
    <row r="86" spans="1:8" x14ac:dyDescent="0.25">
      <c r="A86" s="51" t="s">
        <v>1480</v>
      </c>
      <c r="B86" s="51" t="s">
        <v>1479</v>
      </c>
      <c r="C86" s="235">
        <v>2.3380667115660802E-4</v>
      </c>
      <c r="D86" s="235">
        <v>1.0888646339139267E-3</v>
      </c>
      <c r="E86" s="235" t="s">
        <v>1199</v>
      </c>
      <c r="F86" s="235" t="s">
        <v>1199</v>
      </c>
      <c r="G86" s="235">
        <v>8.5726395162096696E-4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11781.133827919979</v>
      </c>
      <c r="D15" s="178">
        <v>2044</v>
      </c>
      <c r="F15" s="139">
        <f>IF(OR('B1. HTT Mortgage Assets'!$C$15=0,C15="[For completion]"),"",C15/'B1. HTT Mortgage Assets'!$C$15)</f>
        <v>0.1944718007910804</v>
      </c>
      <c r="G15" s="139">
        <f>IF(OR('B1. HTT Mortgage Assets'!$F$28=0,D15="[For completion]"),"",D15/'B1. HTT Mortgage Assets'!$F$28)</f>
        <v>0.14150224991346486</v>
      </c>
    </row>
    <row r="16" spans="1:7" x14ac:dyDescent="0.25">
      <c r="A16" s="51" t="s">
        <v>1625</v>
      </c>
      <c r="B16" s="68" t="s">
        <v>2165</v>
      </c>
      <c r="C16" s="177">
        <v>45.312256210000001</v>
      </c>
      <c r="D16" s="178">
        <v>9</v>
      </c>
      <c r="F16" s="139">
        <f>IF(OR('B1. HTT Mortgage Assets'!$C$15=0,C16="[For completion]"),"",C16/'B1. HTT Mortgage Assets'!$C$15)</f>
        <v>7.4797181593694816E-4</v>
      </c>
      <c r="G16" s="139">
        <f>IF(OR('B1. HTT Mortgage Assets'!$F$28=0,D16="[For completion]"),"",D16/'B1. HTT Mortgage Assets'!$F$28)</f>
        <v>6.2305295950155766E-4</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11826.446084129979</v>
      </c>
      <c r="D18" s="76">
        <f>SUM(D15:D17)</f>
        <v>2053</v>
      </c>
      <c r="F18" s="139">
        <f>SUM(F15:F17)</f>
        <v>0.19521977260701734</v>
      </c>
      <c r="G18" s="139">
        <f>SUM(G15:G17)</f>
        <v>0.1421253028729664</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5627.3760261799989</v>
      </c>
      <c r="D26" s="132"/>
      <c r="E26" s="51"/>
      <c r="F26" s="139">
        <f>IF($C$29=0,"",IF(C26="[For completion]","",C26/$C$29))</f>
        <v>0.47582984661228189</v>
      </c>
    </row>
    <row r="27" spans="1:7" x14ac:dyDescent="0.25">
      <c r="A27" s="51" t="s">
        <v>1632</v>
      </c>
      <c r="B27" s="51" t="s">
        <v>451</v>
      </c>
      <c r="C27" s="167">
        <v>6199.0700579499999</v>
      </c>
      <c r="D27" s="132"/>
      <c r="E27" s="51"/>
      <c r="F27" s="139">
        <f>IF($C$29=0,"",IF(C27="[For completion]","",C27/$C$29))</f>
        <v>0.52417015338771811</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11826.446084129999</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1069</v>
      </c>
      <c r="D49" s="183">
        <v>984</v>
      </c>
      <c r="E49" s="51"/>
      <c r="F49" s="185">
        <f>C49+D49</f>
        <v>2053</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9.2928060594696965E-2</v>
      </c>
      <c r="D57" s="184">
        <v>0.1892772784113394</v>
      </c>
      <c r="E57" s="147"/>
      <c r="F57" s="184">
        <v>0.10285145303306735</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0.2503836197056955</v>
      </c>
      <c r="D120" s="184">
        <v>0.31056213535464583</v>
      </c>
      <c r="E120" s="127"/>
      <c r="F120" s="184">
        <v>0.28192740148405099</v>
      </c>
      <c r="G120" s="68"/>
    </row>
    <row r="121" spans="1:7" x14ac:dyDescent="0.25">
      <c r="A121" s="51" t="s">
        <v>1712</v>
      </c>
      <c r="B121" s="179" t="s">
        <v>3101</v>
      </c>
      <c r="C121" s="184">
        <v>0.10075514843014409</v>
      </c>
      <c r="D121" s="184">
        <v>7.8513252310452544E-2</v>
      </c>
      <c r="E121" s="127"/>
      <c r="F121" s="184">
        <v>8.9096610329451681E-2</v>
      </c>
      <c r="G121" s="68"/>
    </row>
    <row r="122" spans="1:7" x14ac:dyDescent="0.25">
      <c r="A122" s="51" t="s">
        <v>1713</v>
      </c>
      <c r="B122" s="179" t="s">
        <v>3102</v>
      </c>
      <c r="C122" s="184">
        <v>0.11203711201044123</v>
      </c>
      <c r="D122" s="184">
        <v>0.12700206130923361</v>
      </c>
      <c r="E122" s="127"/>
      <c r="F122" s="184">
        <v>0.11988129177982865</v>
      </c>
      <c r="G122" s="68"/>
    </row>
    <row r="123" spans="1:7" x14ac:dyDescent="0.25">
      <c r="A123" s="51" t="s">
        <v>1714</v>
      </c>
      <c r="B123" s="179" t="s">
        <v>3103</v>
      </c>
      <c r="C123" s="184">
        <v>0.31316802094106716</v>
      </c>
      <c r="D123" s="184">
        <v>0.27371174814906163</v>
      </c>
      <c r="E123" s="127"/>
      <c r="F123" s="184">
        <v>0.29248622037957395</v>
      </c>
      <c r="G123" s="68"/>
    </row>
    <row r="124" spans="1:7" x14ac:dyDescent="0.25">
      <c r="A124" s="51" t="s">
        <v>1715</v>
      </c>
      <c r="B124" s="179" t="s">
        <v>3104</v>
      </c>
      <c r="C124" s="184">
        <v>0.22365609891265212</v>
      </c>
      <c r="D124" s="184">
        <v>0.21021080287660637</v>
      </c>
      <c r="E124" s="127"/>
      <c r="F124" s="184">
        <v>0.21660847602709477</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v>
      </c>
      <c r="D171" s="184">
        <v>0</v>
      </c>
      <c r="E171" s="128"/>
      <c r="F171" s="184">
        <v>0</v>
      </c>
      <c r="G171" s="68"/>
    </row>
    <row r="172" spans="1:7" x14ac:dyDescent="0.25">
      <c r="A172" s="51" t="s">
        <v>1762</v>
      </c>
      <c r="B172" s="51" t="s">
        <v>607</v>
      </c>
      <c r="C172" s="184">
        <f>C174+C175+C176+C177</f>
        <v>1</v>
      </c>
      <c r="D172" s="184">
        <f>D174+D175+D176+D177</f>
        <v>1</v>
      </c>
      <c r="E172" s="128"/>
      <c r="F172" s="184">
        <f>F174+F175+F176+F177</f>
        <v>0.99999999999999989</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0.27848084461556682</v>
      </c>
      <c r="D175" s="184">
        <v>0.23770030262366262</v>
      </c>
      <c r="E175" s="128"/>
      <c r="F175" s="184">
        <v>0.25710490166443611</v>
      </c>
      <c r="G175" s="68"/>
    </row>
    <row r="176" spans="1:7" x14ac:dyDescent="0.25">
      <c r="A176" s="51" t="s">
        <v>1766</v>
      </c>
      <c r="B176" s="164" t="s">
        <v>3107</v>
      </c>
      <c r="C176" s="184">
        <v>0</v>
      </c>
      <c r="D176" s="184">
        <v>0</v>
      </c>
      <c r="E176" s="128"/>
      <c r="F176" s="184">
        <v>0</v>
      </c>
      <c r="G176" s="68"/>
    </row>
    <row r="177" spans="1:7" x14ac:dyDescent="0.25">
      <c r="A177" s="51" t="s">
        <v>1767</v>
      </c>
      <c r="B177" s="164" t="s">
        <v>3108</v>
      </c>
      <c r="C177" s="184">
        <v>0.72151915538443312</v>
      </c>
      <c r="D177" s="184">
        <v>0.7622996973763374</v>
      </c>
      <c r="E177" s="128"/>
      <c r="F177" s="184">
        <v>0.74289509833556377</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0.13330124186124651</v>
      </c>
      <c r="D181" s="184">
        <v>2.5446601541097211E-2</v>
      </c>
      <c r="E181" s="128"/>
      <c r="F181" s="184">
        <v>7.6767058501056681E-2</v>
      </c>
      <c r="G181" s="68"/>
    </row>
    <row r="182" spans="1:7" x14ac:dyDescent="0.25">
      <c r="A182" s="51" t="s">
        <v>1771</v>
      </c>
      <c r="B182" s="51" t="s">
        <v>619</v>
      </c>
      <c r="C182" s="184">
        <v>0.86669875813875352</v>
      </c>
      <c r="D182" s="184">
        <v>0.97455339845890276</v>
      </c>
      <c r="E182" s="128"/>
      <c r="F182" s="184">
        <v>0.9232329414989433</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7.1629688445331297E-2</v>
      </c>
      <c r="D191" s="184">
        <v>2.6508316386787557E-2</v>
      </c>
      <c r="E191" s="128"/>
      <c r="F191" s="184">
        <v>4.7978411932340148E-2</v>
      </c>
      <c r="G191" s="68"/>
    </row>
    <row r="192" spans="1:7" x14ac:dyDescent="0.25">
      <c r="A192" s="51" t="s">
        <v>1780</v>
      </c>
      <c r="B192" s="47" t="s">
        <v>3015</v>
      </c>
      <c r="C192" s="184">
        <v>9.5923851203245245E-2</v>
      </c>
      <c r="D192" s="184">
        <v>5.4182201276988591E-2</v>
      </c>
      <c r="E192" s="128"/>
      <c r="F192" s="184">
        <v>7.4044124158742869E-2</v>
      </c>
      <c r="G192" s="68"/>
    </row>
    <row r="193" spans="1:7" x14ac:dyDescent="0.25">
      <c r="A193" s="51" t="s">
        <v>1781</v>
      </c>
      <c r="B193" s="47" t="s">
        <v>3016</v>
      </c>
      <c r="C193" s="184">
        <v>8.4266504040942491E-2</v>
      </c>
      <c r="D193" s="184">
        <v>0.15420947434430662</v>
      </c>
      <c r="E193" s="127"/>
      <c r="F193" s="184">
        <v>0.12092852151324948</v>
      </c>
      <c r="G193" s="68"/>
    </row>
    <row r="194" spans="1:7" x14ac:dyDescent="0.25">
      <c r="A194" s="51" t="s">
        <v>1782</v>
      </c>
      <c r="B194" s="47" t="s">
        <v>3017</v>
      </c>
      <c r="C194" s="184">
        <v>0.1551375767211037</v>
      </c>
      <c r="D194" s="184">
        <v>0.13566339832721783</v>
      </c>
      <c r="E194" s="127"/>
      <c r="F194" s="184">
        <v>0.14492979364528077</v>
      </c>
      <c r="G194" s="68"/>
    </row>
    <row r="195" spans="1:7" x14ac:dyDescent="0.25">
      <c r="A195" s="51" t="s">
        <v>1783</v>
      </c>
      <c r="B195" s="47" t="s">
        <v>3018</v>
      </c>
      <c r="C195" s="184">
        <v>0.59304237958937722</v>
      </c>
      <c r="D195" s="184">
        <v>0.62943660966469939</v>
      </c>
      <c r="E195" s="127"/>
      <c r="F195" s="184">
        <v>0.61211914875038675</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0</v>
      </c>
      <c r="D201" s="184">
        <v>4.5782312112448318E-3</v>
      </c>
      <c r="E201" s="128"/>
      <c r="F201" s="184">
        <v>2.3997721562426422E-3</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5264.1496970813851</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374.22486104999996</v>
      </c>
      <c r="D214" s="185">
        <v>436</v>
      </c>
      <c r="E214" s="65"/>
      <c r="F214" s="139">
        <f>IF($C$238=0,"",IF(C214="[for completion]","",IF(C214="","",C214/$C$238)))</f>
        <v>6.6500773950240691E-2</v>
      </c>
      <c r="G214" s="139">
        <f>IF($D$238=0,"",IF(D214="[for completion]","",IF(D214="","",D214/$D$238)))</f>
        <v>0.40785781103835361</v>
      </c>
    </row>
    <row r="215" spans="1:7" x14ac:dyDescent="0.25">
      <c r="A215" s="51" t="s">
        <v>1787</v>
      </c>
      <c r="B215" s="179" t="s">
        <v>3110</v>
      </c>
      <c r="C215" s="167">
        <v>992.71118847000048</v>
      </c>
      <c r="D215" s="185">
        <v>298</v>
      </c>
      <c r="E215" s="65"/>
      <c r="F215" s="139">
        <f t="shared" ref="F215:F237" si="1">IF($C$238=0,"",IF(C215="[for completion]","",IF(C215="","",C215/$C$238)))</f>
        <v>0.17640747372339305</v>
      </c>
      <c r="G215" s="139">
        <f t="shared" ref="G215:G237" si="2">IF($D$238=0,"",IF(D215="[for completion]","",IF(D215="","",D215/$D$238)))</f>
        <v>0.27876520112254444</v>
      </c>
    </row>
    <row r="216" spans="1:7" x14ac:dyDescent="0.25">
      <c r="A216" s="51" t="s">
        <v>1788</v>
      </c>
      <c r="B216" s="179" t="s">
        <v>3111</v>
      </c>
      <c r="C216" s="167">
        <v>2722.978108700001</v>
      </c>
      <c r="D216" s="185">
        <v>285</v>
      </c>
      <c r="E216" s="65"/>
      <c r="F216" s="139">
        <f t="shared" si="1"/>
        <v>0.48388060368313873</v>
      </c>
      <c r="G216" s="139">
        <f t="shared" si="2"/>
        <v>0.26660430308699717</v>
      </c>
    </row>
    <row r="217" spans="1:7" x14ac:dyDescent="0.25">
      <c r="A217" s="51" t="s">
        <v>1789</v>
      </c>
      <c r="B217" s="179" t="s">
        <v>3112</v>
      </c>
      <c r="C217" s="167">
        <v>1246.4415128600001</v>
      </c>
      <c r="D217" s="185">
        <v>46</v>
      </c>
      <c r="E217" s="65"/>
      <c r="F217" s="139">
        <f t="shared" si="1"/>
        <v>0.22149604132747369</v>
      </c>
      <c r="G217" s="139">
        <f t="shared" si="2"/>
        <v>4.3030869971936392E-2</v>
      </c>
    </row>
    <row r="218" spans="1:7" x14ac:dyDescent="0.25">
      <c r="A218" s="51" t="s">
        <v>1790</v>
      </c>
      <c r="B218" s="179" t="s">
        <v>3112</v>
      </c>
      <c r="C218" s="167">
        <v>178.83999735999998</v>
      </c>
      <c r="D218" s="185">
        <v>3</v>
      </c>
      <c r="E218" s="65"/>
      <c r="F218" s="139">
        <f t="shared" si="1"/>
        <v>3.1780353139365544E-2</v>
      </c>
      <c r="G218" s="139">
        <f t="shared" si="2"/>
        <v>2.8063610851262861E-3</v>
      </c>
    </row>
    <row r="219" spans="1:7" x14ac:dyDescent="0.25">
      <c r="A219" s="51" t="s">
        <v>1791</v>
      </c>
      <c r="B219" s="179" t="s">
        <v>3114</v>
      </c>
      <c r="C219" s="167">
        <v>112.18035773999999</v>
      </c>
      <c r="D219" s="185">
        <v>1</v>
      </c>
      <c r="E219" s="65"/>
      <c r="F219" s="139">
        <f t="shared" si="1"/>
        <v>1.9934754176388448E-2</v>
      </c>
      <c r="G219" s="139">
        <f t="shared" si="2"/>
        <v>9.3545369504209543E-4</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5627.3760261800007</v>
      </c>
      <c r="D238" s="76">
        <f>SUM(D214:D237)</f>
        <v>1069</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0.69862186642434121</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513.308296143897</v>
      </c>
      <c r="D265" s="185" t="s">
        <v>1196</v>
      </c>
      <c r="E265" s="51"/>
      <c r="F265" s="139">
        <f>IF($C$273=0,"",IF(C265="[for completion]","",IF(C265="","",C265/$C$273)))</f>
        <v>9.1270734119266492E-2</v>
      </c>
      <c r="G265" s="139" t="str">
        <f>IF($D$273=0,"",IF(D265="[for completion]","",IF(D265="","",D265/$D$273)))</f>
        <v/>
      </c>
    </row>
    <row r="266" spans="1:7" x14ac:dyDescent="0.25">
      <c r="A266" s="51" t="s">
        <v>1832</v>
      </c>
      <c r="B266" s="51" t="s">
        <v>683</v>
      </c>
      <c r="C266" s="167">
        <v>543.60963988720482</v>
      </c>
      <c r="D266" s="185" t="s">
        <v>1196</v>
      </c>
      <c r="E266" s="51"/>
      <c r="F266" s="139">
        <f t="shared" ref="F266:F272" si="5">IF($C$273=0,"",IF(C266="[for completion]","",IF(C266="","",C266/$C$273)))</f>
        <v>9.6658579803873643E-2</v>
      </c>
      <c r="G266" s="139" t="str">
        <f t="shared" ref="G266:G272" si="6">IF($D$273=0,"",IF(D266="[for completion]","",IF(D266="","",D266/$D$273)))</f>
        <v/>
      </c>
    </row>
    <row r="267" spans="1:7" x14ac:dyDescent="0.25">
      <c r="A267" s="51" t="s">
        <v>1833</v>
      </c>
      <c r="B267" s="51" t="s">
        <v>685</v>
      </c>
      <c r="C267" s="167">
        <v>982.2310544753152</v>
      </c>
      <c r="D267" s="185" t="s">
        <v>1196</v>
      </c>
      <c r="E267" s="51"/>
      <c r="F267" s="139">
        <f t="shared" si="5"/>
        <v>0.1746493288539637</v>
      </c>
      <c r="G267" s="139" t="str">
        <f t="shared" si="6"/>
        <v/>
      </c>
    </row>
    <row r="268" spans="1:7" x14ac:dyDescent="0.25">
      <c r="A268" s="51" t="s">
        <v>1834</v>
      </c>
      <c r="B268" s="51" t="s">
        <v>687</v>
      </c>
      <c r="C268" s="167">
        <v>2401.6781709560792</v>
      </c>
      <c r="D268" s="185" t="s">
        <v>1196</v>
      </c>
      <c r="E268" s="51"/>
      <c r="F268" s="139">
        <f t="shared" si="5"/>
        <v>0.42703952269637357</v>
      </c>
      <c r="G268" s="139" t="str">
        <f t="shared" si="6"/>
        <v/>
      </c>
    </row>
    <row r="269" spans="1:7" x14ac:dyDescent="0.25">
      <c r="A269" s="51" t="s">
        <v>1835</v>
      </c>
      <c r="B269" s="51" t="s">
        <v>689</v>
      </c>
      <c r="C269" s="167">
        <v>799.84238988709376</v>
      </c>
      <c r="D269" s="185" t="s">
        <v>1196</v>
      </c>
      <c r="E269" s="51"/>
      <c r="F269" s="139">
        <f t="shared" si="5"/>
        <v>0.14221901857638927</v>
      </c>
      <c r="G269" s="139" t="str">
        <f t="shared" si="6"/>
        <v/>
      </c>
    </row>
    <row r="270" spans="1:7" x14ac:dyDescent="0.25">
      <c r="A270" s="51" t="s">
        <v>1836</v>
      </c>
      <c r="B270" s="51" t="s">
        <v>691</v>
      </c>
      <c r="C270" s="167">
        <v>119.07784562671391</v>
      </c>
      <c r="D270" s="185" t="s">
        <v>1196</v>
      </c>
      <c r="E270" s="51"/>
      <c r="F270" s="139">
        <f t="shared" si="5"/>
        <v>2.1173089290269568E-2</v>
      </c>
      <c r="G270" s="139" t="str">
        <f t="shared" si="6"/>
        <v/>
      </c>
    </row>
    <row r="271" spans="1:7" x14ac:dyDescent="0.25">
      <c r="A271" s="51" t="s">
        <v>1837</v>
      </c>
      <c r="B271" s="51" t="s">
        <v>693</v>
      </c>
      <c r="C271" s="167">
        <v>61.808863626278637</v>
      </c>
      <c r="D271" s="185" t="s">
        <v>1196</v>
      </c>
      <c r="E271" s="51"/>
      <c r="F271" s="139">
        <f t="shared" si="5"/>
        <v>1.0990160105782954E-2</v>
      </c>
      <c r="G271" s="139" t="str">
        <f t="shared" si="6"/>
        <v/>
      </c>
    </row>
    <row r="272" spans="1:7" x14ac:dyDescent="0.25">
      <c r="A272" s="51" t="s">
        <v>1838</v>
      </c>
      <c r="B272" s="51" t="s">
        <v>695</v>
      </c>
      <c r="C272" s="167">
        <v>202.46222787741675</v>
      </c>
      <c r="D272" s="185" t="s">
        <v>1196</v>
      </c>
      <c r="E272" s="51"/>
      <c r="F272" s="139">
        <f t="shared" si="5"/>
        <v>3.599956655408082E-2</v>
      </c>
      <c r="G272" s="139" t="str">
        <f t="shared" si="6"/>
        <v/>
      </c>
    </row>
    <row r="273" spans="1:7" x14ac:dyDescent="0.25">
      <c r="A273" s="51" t="s">
        <v>1839</v>
      </c>
      <c r="B273" s="78" t="s">
        <v>138</v>
      </c>
      <c r="C273" s="132">
        <f>SUM(C265:C272)</f>
        <v>5624.0184884799992</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1.0816947248026851E-2</v>
      </c>
      <c r="D284" s="51"/>
      <c r="E284" s="121"/>
      <c r="F284" s="121"/>
      <c r="G284" s="121"/>
    </row>
    <row r="285" spans="1:7" x14ac:dyDescent="0.25">
      <c r="A285" s="51" t="s">
        <v>1850</v>
      </c>
      <c r="B285" s="51" t="s">
        <v>736</v>
      </c>
      <c r="C285" s="184">
        <v>0</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1.2390115131035641E-2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0.97679293762093744</v>
      </c>
      <c r="D289" s="51"/>
      <c r="E289" s="121"/>
      <c r="F289" s="121"/>
      <c r="G289" s="49"/>
    </row>
    <row r="290" spans="1:7" x14ac:dyDescent="0.25">
      <c r="A290" s="51" t="s">
        <v>1854</v>
      </c>
      <c r="B290" s="80" t="s">
        <v>742</v>
      </c>
      <c r="C290" s="186">
        <v>0.83952609098471587</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0.1372668466362216</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2616.27615113</v>
      </c>
      <c r="D308" s="185">
        <v>431</v>
      </c>
      <c r="E308" s="57"/>
      <c r="F308" s="139">
        <f>IF($C$326=0,"",IF(C308="[for completion]","",IF(C308="","",C308/$C$326)))</f>
        <v>0.46491937609258932</v>
      </c>
      <c r="G308" s="139">
        <f>IF($D$326=0,"",IF(D308="[for completion]","",IF(D308="","",D308/$D$326)))</f>
        <v>0.43845371312309256</v>
      </c>
    </row>
    <row r="309" spans="1:7" x14ac:dyDescent="0.25">
      <c r="A309" s="51" t="s">
        <v>1872</v>
      </c>
      <c r="B309" s="179" t="s">
        <v>3117</v>
      </c>
      <c r="C309" s="167">
        <v>1130.2030060600005</v>
      </c>
      <c r="D309" s="185">
        <v>254</v>
      </c>
      <c r="E309" s="57"/>
      <c r="F309" s="139">
        <f t="shared" ref="F309:F325" si="7">IF($C$326=0,"",IF(C309="[for completion]","",IF(C309="","",C309/$C$326)))</f>
        <v>0.20084014304393477</v>
      </c>
      <c r="G309" s="139">
        <f t="shared" ref="G309:G325" si="8">IF($D$326=0,"",IF(D309="[for completion]","",IF(D309="","",D309/$D$326)))</f>
        <v>0.25839267548321465</v>
      </c>
    </row>
    <row r="310" spans="1:7" x14ac:dyDescent="0.25">
      <c r="A310" s="51" t="s">
        <v>1873</v>
      </c>
      <c r="B310" s="179" t="s">
        <v>3118</v>
      </c>
      <c r="C310" s="167">
        <v>12.38436284</v>
      </c>
      <c r="D310" s="185">
        <v>4</v>
      </c>
      <c r="E310" s="57"/>
      <c r="F310" s="139">
        <f t="shared" si="7"/>
        <v>2.2007349042226358E-3</v>
      </c>
      <c r="G310" s="139">
        <f t="shared" si="8"/>
        <v>4.0691759918616479E-3</v>
      </c>
    </row>
    <row r="311" spans="1:7" x14ac:dyDescent="0.25">
      <c r="A311" s="51" t="s">
        <v>1874</v>
      </c>
      <c r="B311" s="179" t="s">
        <v>3065</v>
      </c>
      <c r="C311" s="167">
        <v>6.9770290499999996</v>
      </c>
      <c r="D311" s="185">
        <v>1</v>
      </c>
      <c r="E311" s="57"/>
      <c r="F311" s="139">
        <f t="shared" si="7"/>
        <v>1.2398370070777333E-3</v>
      </c>
      <c r="G311" s="139">
        <f t="shared" si="8"/>
        <v>1.017293997965412E-3</v>
      </c>
    </row>
    <row r="312" spans="1:7" x14ac:dyDescent="0.25">
      <c r="A312" s="51" t="s">
        <v>1875</v>
      </c>
      <c r="B312" s="179" t="s">
        <v>3066</v>
      </c>
      <c r="C312" s="167">
        <v>15.796735889999999</v>
      </c>
      <c r="D312" s="185">
        <v>2</v>
      </c>
      <c r="E312" s="57"/>
      <c r="F312" s="139">
        <f t="shared" si="7"/>
        <v>2.8071228609052464E-3</v>
      </c>
      <c r="G312" s="139">
        <f t="shared" si="8"/>
        <v>2.0345879959308239E-3</v>
      </c>
    </row>
    <row r="313" spans="1:7" x14ac:dyDescent="0.25">
      <c r="A313" s="51" t="s">
        <v>1876</v>
      </c>
      <c r="B313" s="179" t="s">
        <v>3119</v>
      </c>
      <c r="C313" s="167">
        <v>0</v>
      </c>
      <c r="D313" s="185">
        <v>0</v>
      </c>
      <c r="E313" s="57"/>
      <c r="F313" s="139">
        <f t="shared" si="7"/>
        <v>0</v>
      </c>
      <c r="G313" s="139">
        <f t="shared" si="8"/>
        <v>0</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1299.7262448799997</v>
      </c>
      <c r="D315" s="185">
        <v>187</v>
      </c>
      <c r="E315" s="57"/>
      <c r="F315" s="139">
        <f t="shared" si="7"/>
        <v>0.2309648828927264</v>
      </c>
      <c r="G315" s="139">
        <f t="shared" si="8"/>
        <v>0.19023397761953204</v>
      </c>
    </row>
    <row r="316" spans="1:7" x14ac:dyDescent="0.25">
      <c r="A316" s="51" t="s">
        <v>1879</v>
      </c>
      <c r="B316" s="179" t="s">
        <v>3122</v>
      </c>
      <c r="C316" s="167">
        <v>535.85836789999973</v>
      </c>
      <c r="D316" s="185">
        <v>102</v>
      </c>
      <c r="E316" s="57"/>
      <c r="F316" s="139">
        <f t="shared" si="7"/>
        <v>9.522348700478675E-2</v>
      </c>
      <c r="G316" s="139">
        <f t="shared" si="8"/>
        <v>0.10376398779247202</v>
      </c>
    </row>
    <row r="317" spans="1:7" x14ac:dyDescent="0.25">
      <c r="A317" s="51" t="s">
        <v>1880</v>
      </c>
      <c r="B317" s="179" t="s">
        <v>3123</v>
      </c>
      <c r="C317" s="167">
        <v>10.15412843</v>
      </c>
      <c r="D317" s="185">
        <v>2</v>
      </c>
      <c r="E317" s="57"/>
      <c r="F317" s="139">
        <f t="shared" si="7"/>
        <v>1.8044161937571586E-3</v>
      </c>
      <c r="G317" s="139">
        <f>IF($D$326=0,"",IF(D317="[for completion]","",IF(D317="","",D317/$D$326)))</f>
        <v>2.0345879959308239E-3</v>
      </c>
    </row>
    <row r="318" spans="1:7" x14ac:dyDescent="0.25">
      <c r="A318" s="51" t="s">
        <v>1881</v>
      </c>
      <c r="B318" s="179" t="s">
        <v>3124</v>
      </c>
      <c r="C318" s="167">
        <v>0</v>
      </c>
      <c r="D318" s="185">
        <v>0</v>
      </c>
      <c r="E318" s="57"/>
      <c r="F318" s="139">
        <f t="shared" si="7"/>
        <v>0</v>
      </c>
      <c r="G318" s="139">
        <f t="shared" si="8"/>
        <v>0</v>
      </c>
    </row>
    <row r="319" spans="1:7" x14ac:dyDescent="0.25">
      <c r="A319" s="51" t="s">
        <v>1882</v>
      </c>
      <c r="B319" s="179" t="s">
        <v>3125</v>
      </c>
      <c r="C319" s="167">
        <v>0</v>
      </c>
      <c r="D319" s="185">
        <v>0</v>
      </c>
      <c r="E319" s="57"/>
      <c r="F319" s="139">
        <f t="shared" si="7"/>
        <v>0</v>
      </c>
      <c r="G319" s="139">
        <f t="shared" si="8"/>
        <v>0</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0</v>
      </c>
      <c r="D325" s="185">
        <v>0</v>
      </c>
      <c r="E325" s="57"/>
      <c r="F325" s="139">
        <f t="shared" si="7"/>
        <v>0</v>
      </c>
      <c r="G325" s="139">
        <f t="shared" si="8"/>
        <v>0</v>
      </c>
    </row>
    <row r="326" spans="1:7" x14ac:dyDescent="0.25">
      <c r="A326" s="51" t="s">
        <v>1889</v>
      </c>
      <c r="B326" s="68" t="s">
        <v>138</v>
      </c>
      <c r="C326" s="132">
        <f>SUM(C308:C325)</f>
        <v>5627.3760261799998</v>
      </c>
      <c r="D326" s="133">
        <f>SUM(D308:D325)</f>
        <v>983</v>
      </c>
      <c r="E326" s="57"/>
      <c r="F326" s="148">
        <f>SUM(F308:F325)</f>
        <v>1.0000000000000002</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2616.27615113</v>
      </c>
      <c r="D331" s="185">
        <v>431</v>
      </c>
      <c r="E331" s="57"/>
      <c r="F331" s="139">
        <f>IF($C$349=0,"",IF(C331="[for completion]","",IF(C331="","",C331/$C$349)))</f>
        <v>0.46491937609258932</v>
      </c>
      <c r="G331" s="139">
        <f>IF($D$349=0,"",IF(D331="[for completion]","",IF(D331="","",D331/$D$349)))</f>
        <v>0.43845371312309256</v>
      </c>
    </row>
    <row r="332" spans="1:7" x14ac:dyDescent="0.25">
      <c r="A332" s="51" t="s">
        <v>1894</v>
      </c>
      <c r="B332" s="179" t="s">
        <v>3129</v>
      </c>
      <c r="C332" s="167">
        <v>1130.2030060600005</v>
      </c>
      <c r="D332" s="185">
        <v>254</v>
      </c>
      <c r="E332" s="57"/>
      <c r="F332" s="139">
        <f t="shared" ref="F332:F348" si="9">IF($C$349=0,"",IF(C332="[for completion]","",IF(C332="","",C332/$C$349)))</f>
        <v>0.20084014304393477</v>
      </c>
      <c r="G332" s="139">
        <f t="shared" ref="G332:G348" si="10">IF($D$349=0,"",IF(D332="[for completion]","",IF(D332="","",D332/$D$349)))</f>
        <v>0.25839267548321465</v>
      </c>
    </row>
    <row r="333" spans="1:7" x14ac:dyDescent="0.25">
      <c r="A333" s="51" t="s">
        <v>1895</v>
      </c>
      <c r="B333" s="179" t="s">
        <v>3130</v>
      </c>
      <c r="C333" s="167">
        <v>12.38436284</v>
      </c>
      <c r="D333" s="185">
        <v>4</v>
      </c>
      <c r="E333" s="57"/>
      <c r="F333" s="139">
        <f t="shared" si="9"/>
        <v>2.2007349042226358E-3</v>
      </c>
      <c r="G333" s="139">
        <f t="shared" si="10"/>
        <v>4.0691759918616479E-3</v>
      </c>
    </row>
    <row r="334" spans="1:7" x14ac:dyDescent="0.25">
      <c r="A334" s="51" t="s">
        <v>1896</v>
      </c>
      <c r="B334" s="179" t="s">
        <v>3131</v>
      </c>
      <c r="C334" s="167">
        <v>6.9770290499999996</v>
      </c>
      <c r="D334" s="185">
        <v>1</v>
      </c>
      <c r="E334" s="57"/>
      <c r="F334" s="139">
        <f t="shared" si="9"/>
        <v>1.2398370070777333E-3</v>
      </c>
      <c r="G334" s="139">
        <f t="shared" si="10"/>
        <v>1.017293997965412E-3</v>
      </c>
    </row>
    <row r="335" spans="1:7" x14ac:dyDescent="0.25">
      <c r="A335" s="51" t="s">
        <v>1897</v>
      </c>
      <c r="B335" s="179" t="s">
        <v>3132</v>
      </c>
      <c r="C335" s="167">
        <v>15.796735889999999</v>
      </c>
      <c r="D335" s="185">
        <v>2</v>
      </c>
      <c r="E335" s="57"/>
      <c r="F335" s="139">
        <f t="shared" si="9"/>
        <v>2.8071228609052464E-3</v>
      </c>
      <c r="G335" s="139">
        <f t="shared" si="10"/>
        <v>2.0345879959308239E-3</v>
      </c>
    </row>
    <row r="336" spans="1:7" x14ac:dyDescent="0.25">
      <c r="A336" s="51" t="s">
        <v>1898</v>
      </c>
      <c r="B336" s="179" t="s">
        <v>3133</v>
      </c>
      <c r="C336" s="167">
        <v>0</v>
      </c>
      <c r="D336" s="185">
        <v>0</v>
      </c>
      <c r="E336" s="57"/>
      <c r="F336" s="139">
        <f t="shared" si="9"/>
        <v>0</v>
      </c>
      <c r="G336" s="139">
        <f t="shared" si="10"/>
        <v>0</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1299.7262448799997</v>
      </c>
      <c r="D338" s="185">
        <v>187</v>
      </c>
      <c r="E338" s="57"/>
      <c r="F338" s="139">
        <f t="shared" si="9"/>
        <v>0.2309648828927264</v>
      </c>
      <c r="G338" s="139">
        <f t="shared" si="10"/>
        <v>0.19023397761953204</v>
      </c>
    </row>
    <row r="339" spans="1:7" x14ac:dyDescent="0.25">
      <c r="A339" s="51" t="s">
        <v>1901</v>
      </c>
      <c r="B339" s="179" t="s">
        <v>3136</v>
      </c>
      <c r="C339" s="167">
        <v>535.85836789999973</v>
      </c>
      <c r="D339" s="185">
        <v>102</v>
      </c>
      <c r="E339" s="57"/>
      <c r="F339" s="139">
        <f t="shared" si="9"/>
        <v>9.522348700478675E-2</v>
      </c>
      <c r="G339" s="139">
        <f t="shared" si="10"/>
        <v>0.10376398779247202</v>
      </c>
    </row>
    <row r="340" spans="1:7" x14ac:dyDescent="0.25">
      <c r="A340" s="51" t="s">
        <v>1902</v>
      </c>
      <c r="B340" s="179" t="s">
        <v>3137</v>
      </c>
      <c r="C340" s="167">
        <v>10.15412843</v>
      </c>
      <c r="D340" s="185">
        <v>2</v>
      </c>
      <c r="E340" s="57"/>
      <c r="F340" s="139">
        <f t="shared" si="9"/>
        <v>1.8044161937571586E-3</v>
      </c>
      <c r="G340" s="139">
        <f t="shared" si="10"/>
        <v>2.0345879959308239E-3</v>
      </c>
    </row>
    <row r="341" spans="1:7" x14ac:dyDescent="0.25">
      <c r="A341" s="51" t="s">
        <v>2082</v>
      </c>
      <c r="B341" s="179" t="s">
        <v>3138</v>
      </c>
      <c r="C341" s="167">
        <v>0</v>
      </c>
      <c r="D341" s="185">
        <v>0</v>
      </c>
      <c r="E341" s="57"/>
      <c r="F341" s="139">
        <f t="shared" si="9"/>
        <v>0</v>
      </c>
      <c r="G341" s="139">
        <f t="shared" si="10"/>
        <v>0</v>
      </c>
    </row>
    <row r="342" spans="1:7" x14ac:dyDescent="0.25">
      <c r="A342" s="51" t="s">
        <v>2107</v>
      </c>
      <c r="B342" s="179" t="s">
        <v>3139</v>
      </c>
      <c r="C342" s="167">
        <v>0</v>
      </c>
      <c r="D342" s="185">
        <v>0</v>
      </c>
      <c r="E342" s="57"/>
      <c r="F342" s="139">
        <f t="shared" si="9"/>
        <v>0</v>
      </c>
      <c r="G342" s="139">
        <f>IF($D$349=0,"",IF(D342="[for completion]","",IF(D342="","",D342/$D$349)))</f>
        <v>0</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0</v>
      </c>
      <c r="D348" s="185">
        <v>0</v>
      </c>
      <c r="E348" s="57"/>
      <c r="F348" s="139">
        <f t="shared" si="9"/>
        <v>0</v>
      </c>
      <c r="G348" s="139">
        <f t="shared" si="10"/>
        <v>0</v>
      </c>
    </row>
    <row r="349" spans="1:7" x14ac:dyDescent="0.25">
      <c r="A349" s="51" t="s">
        <v>2114</v>
      </c>
      <c r="B349" s="68" t="s">
        <v>138</v>
      </c>
      <c r="C349" s="132">
        <f>SUM(C331:C348)</f>
        <v>5627.3760261799998</v>
      </c>
      <c r="D349" s="133">
        <f>SUM(D331:D348)</f>
        <v>983</v>
      </c>
      <c r="E349" s="57"/>
      <c r="F349" s="148">
        <f>SUM(F331:F348)</f>
        <v>1.0000000000000002</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51.195125959999991</v>
      </c>
      <c r="D378" s="185">
        <v>46</v>
      </c>
      <c r="E378" s="57"/>
      <c r="F378" s="139">
        <f t="shared" ref="F378:F384" si="13">IF($C$385=0,"",IF(C378="[for completion]","",IF(C378="","",C378/$C$385)))</f>
        <v>9.0975128944337721E-3</v>
      </c>
      <c r="G378" s="139">
        <f>IF($D$385=0,"",IF(D378="[for completion]","",IF(D378="","",D378/$D$385)))</f>
        <v>4.6890927624872576E-2</v>
      </c>
    </row>
    <row r="379" spans="1:7" x14ac:dyDescent="0.25">
      <c r="A379" s="51" t="s">
        <v>2001</v>
      </c>
      <c r="B379" s="153" t="s">
        <v>1993</v>
      </c>
      <c r="C379" s="167">
        <v>5.9231546399999999</v>
      </c>
      <c r="D379" s="185">
        <v>3</v>
      </c>
      <c r="E379" s="57"/>
      <c r="F379" s="139">
        <f t="shared" si="13"/>
        <v>1.0525606628105117E-3</v>
      </c>
      <c r="G379" s="139">
        <f t="shared" ref="G379:G384" si="14">IF($D$385=0,"",IF(D379="[for completion]","",IF(D379="","",D379/$D$385)))</f>
        <v>3.0581039755351682E-3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3.7527490199999995</v>
      </c>
      <c r="D381" s="185">
        <v>2</v>
      </c>
      <c r="E381" s="57"/>
      <c r="F381" s="139">
        <f t="shared" si="13"/>
        <v>6.6687369078256874E-4</v>
      </c>
      <c r="G381" s="139">
        <f t="shared" si="14"/>
        <v>2.0387359836901123E-3</v>
      </c>
    </row>
    <row r="382" spans="1:7" x14ac:dyDescent="0.25">
      <c r="A382" s="51" t="s">
        <v>2005</v>
      </c>
      <c r="B382" s="68" t="s">
        <v>1996</v>
      </c>
      <c r="C382" s="167">
        <v>5566.5049965599965</v>
      </c>
      <c r="D382" s="185">
        <v>930</v>
      </c>
      <c r="E382" s="57"/>
      <c r="F382" s="139">
        <f t="shared" si="13"/>
        <v>0.98918305275197316</v>
      </c>
      <c r="G382" s="139">
        <f t="shared" si="14"/>
        <v>0.94801223241590216</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5627.3760261799962</v>
      </c>
      <c r="D385" s="133">
        <f>SUM(D378:D384)</f>
        <v>981</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2056.8028237799999</v>
      </c>
      <c r="D388" s="185">
        <v>257</v>
      </c>
      <c r="E388" s="57"/>
      <c r="F388" s="139">
        <f>IF($C$392=0,"",IF(C388="[for completion]","",IF(C388="","",C388/$C$392)))</f>
        <v>0.36549944667127732</v>
      </c>
      <c r="G388" s="139">
        <f>IF($D$392=0,"",IF(D388="[for completion]","",IF(D388="","",D388/$D$392)))</f>
        <v>0.26197757390417942</v>
      </c>
    </row>
    <row r="389" spans="1:7" x14ac:dyDescent="0.25">
      <c r="A389" s="51" t="s">
        <v>2101</v>
      </c>
      <c r="B389" s="153" t="s">
        <v>2187</v>
      </c>
      <c r="C389" s="167">
        <v>3570.5732023999963</v>
      </c>
      <c r="D389" s="185">
        <v>724</v>
      </c>
      <c r="E389" s="57"/>
      <c r="F389" s="139">
        <f>IF($C$392=0,"",IF(C389="[for completion]","",IF(C389="","",C389/$C$392)))</f>
        <v>0.63450055332872268</v>
      </c>
      <c r="G389" s="139">
        <f>IF($D$392=0,"",IF(D389="[for completion]","",IF(D389="","",D389/$D$392)))</f>
        <v>0.73802242609582058</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5627.3760261799962</v>
      </c>
      <c r="D392" s="133">
        <f>SUM(D388:D391)</f>
        <v>981</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600.53734826273273</v>
      </c>
      <c r="E395" s="49"/>
      <c r="F395" s="167"/>
      <c r="G395" s="167"/>
    </row>
    <row r="396" spans="1:7" x14ac:dyDescent="0.25">
      <c r="A396" s="51" t="s">
        <v>2305</v>
      </c>
      <c r="B396" s="153" t="s">
        <v>1993</v>
      </c>
      <c r="C396" s="167"/>
      <c r="D396" s="167">
        <v>0.2294082164022134</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0.37342744385882098</v>
      </c>
      <c r="E398" s="49"/>
      <c r="F398" s="167"/>
      <c r="G398" s="167"/>
    </row>
    <row r="399" spans="1:7" x14ac:dyDescent="0.25">
      <c r="A399" s="51" t="s">
        <v>2308</v>
      </c>
      <c r="B399" s="68" t="s">
        <v>1996</v>
      </c>
      <c r="C399" s="167"/>
      <c r="D399" s="167">
        <v>854.22257658271258</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1455.3627605057063</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6299.8679450711379</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365.25580224999999</v>
      </c>
      <c r="D448" s="167">
        <v>365</v>
      </c>
      <c r="E448" s="65"/>
      <c r="F448" s="139">
        <f>IF($C$472=0,"",IF(C448="[for completion]","",IF(C448="","",C448/$C$472)))</f>
        <v>5.8921063778199688E-2</v>
      </c>
      <c r="G448" s="139">
        <f>IF($D$472=0,"",IF(D448="[for completion]","",IF(D448="","",D448/$D$472)))</f>
        <v>0.37093495934959347</v>
      </c>
    </row>
    <row r="449" spans="1:7" x14ac:dyDescent="0.25">
      <c r="A449" s="51" t="s">
        <v>1913</v>
      </c>
      <c r="B449" s="179" t="s">
        <v>3110</v>
      </c>
      <c r="C449" s="167">
        <v>1067.1413669000003</v>
      </c>
      <c r="D449" s="167">
        <v>335</v>
      </c>
      <c r="E449" s="65"/>
      <c r="F449" s="139">
        <f t="shared" ref="F449:F471" si="15">IF($C$472=0,"",IF(C449="[for completion]","",IF(C449="","",C449/$C$472)))</f>
        <v>0.17214539550677355</v>
      </c>
      <c r="G449" s="139">
        <f t="shared" ref="G449:G471" si="16">IF($D$472=0,"",IF(D449="[for completion]","",IF(D449="","",D449/$D$472)))</f>
        <v>0.34044715447154472</v>
      </c>
    </row>
    <row r="450" spans="1:7" x14ac:dyDescent="0.25">
      <c r="A450" s="51" t="s">
        <v>1914</v>
      </c>
      <c r="B450" s="179" t="s">
        <v>3111</v>
      </c>
      <c r="C450" s="167">
        <v>2000.7886002</v>
      </c>
      <c r="D450" s="167">
        <v>228</v>
      </c>
      <c r="E450" s="65"/>
      <c r="F450" s="139">
        <f t="shared" si="15"/>
        <v>0.32275624916258011</v>
      </c>
      <c r="G450" s="139">
        <f t="shared" si="16"/>
        <v>0.23170731707317074</v>
      </c>
    </row>
    <row r="451" spans="1:7" x14ac:dyDescent="0.25">
      <c r="A451" s="51" t="s">
        <v>1915</v>
      </c>
      <c r="B451" s="179" t="s">
        <v>3112</v>
      </c>
      <c r="C451" s="167">
        <v>1243.7028782799998</v>
      </c>
      <c r="D451" s="167">
        <v>40</v>
      </c>
      <c r="E451" s="65"/>
      <c r="F451" s="139">
        <f t="shared" si="15"/>
        <v>0.20062733065663818</v>
      </c>
      <c r="G451" s="139">
        <f t="shared" si="16"/>
        <v>4.065040650406504E-2</v>
      </c>
    </row>
    <row r="452" spans="1:7" x14ac:dyDescent="0.25">
      <c r="A452" s="51" t="s">
        <v>1916</v>
      </c>
      <c r="B452" s="179" t="s">
        <v>3112</v>
      </c>
      <c r="C452" s="167">
        <v>809.79883094000002</v>
      </c>
      <c r="D452" s="167">
        <v>12</v>
      </c>
      <c r="E452" s="65"/>
      <c r="F452" s="139">
        <f t="shared" si="15"/>
        <v>0.13063230829299521</v>
      </c>
      <c r="G452" s="139">
        <f t="shared" si="16"/>
        <v>1.2195121951219513E-2</v>
      </c>
    </row>
    <row r="453" spans="1:7" x14ac:dyDescent="0.25">
      <c r="A453" s="51" t="s">
        <v>1917</v>
      </c>
      <c r="B453" s="179" t="s">
        <v>3114</v>
      </c>
      <c r="C453" s="167">
        <v>712.38257938000004</v>
      </c>
      <c r="D453" s="167">
        <v>4</v>
      </c>
      <c r="E453" s="65"/>
      <c r="F453" s="139">
        <f t="shared" si="15"/>
        <v>0.11491765260281334</v>
      </c>
      <c r="G453" s="139">
        <f t="shared" si="16"/>
        <v>4.0650406504065045E-3</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6199.0700579499999</v>
      </c>
      <c r="D472" s="51">
        <f>SUM(D448:D471)</f>
        <v>984</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0.54638213336533403</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1051.4262450844935</v>
      </c>
      <c r="D499" s="185" t="s">
        <v>1196</v>
      </c>
      <c r="E499" s="51"/>
      <c r="F499" s="139">
        <f>IF($C$507=0,"",IF(C499="[for completion]","",IF(C499="","",C499/$C$507)))</f>
        <v>0.16992944161129969</v>
      </c>
      <c r="G499" s="139" t="str">
        <f>IF($D$507=0,"",IF(D499="[for completion]","",IF(D499="","",D499/$D$507)))</f>
        <v/>
      </c>
    </row>
    <row r="500" spans="1:7" x14ac:dyDescent="0.25">
      <c r="A500" s="51" t="s">
        <v>1937</v>
      </c>
      <c r="B500" s="51" t="s">
        <v>683</v>
      </c>
      <c r="C500" s="167">
        <v>2298.9412516667326</v>
      </c>
      <c r="D500" s="185" t="s">
        <v>1196</v>
      </c>
      <c r="E500" s="51"/>
      <c r="F500" s="139">
        <f t="shared" ref="F500:F506" si="19">IF($C$507=0,"",IF(C500="[for completion]","",IF(C500="","",C500/$C$507)))</f>
        <v>0.37155036315601636</v>
      </c>
      <c r="G500" s="139" t="str">
        <f t="shared" ref="G500:G506" si="20">IF($D$507=0,"",IF(D500="[for completion]","",IF(D500="","",D500/$D$507)))</f>
        <v/>
      </c>
    </row>
    <row r="501" spans="1:7" x14ac:dyDescent="0.25">
      <c r="A501" s="51" t="s">
        <v>1938</v>
      </c>
      <c r="B501" s="51" t="s">
        <v>685</v>
      </c>
      <c r="C501" s="167">
        <v>2135.5191895716653</v>
      </c>
      <c r="D501" s="185" t="s">
        <v>1196</v>
      </c>
      <c r="E501" s="51"/>
      <c r="F501" s="139">
        <f t="shared" si="19"/>
        <v>0.34513841092578618</v>
      </c>
      <c r="G501" s="139" t="str">
        <f t="shared" si="20"/>
        <v/>
      </c>
    </row>
    <row r="502" spans="1:7" x14ac:dyDescent="0.25">
      <c r="A502" s="51" t="s">
        <v>1939</v>
      </c>
      <c r="B502" s="51" t="s">
        <v>687</v>
      </c>
      <c r="C502" s="167">
        <v>420.12180478688833</v>
      </c>
      <c r="D502" s="185" t="s">
        <v>1196</v>
      </c>
      <c r="E502" s="51"/>
      <c r="F502" s="139">
        <f t="shared" si="19"/>
        <v>6.7899259724518615E-2</v>
      </c>
      <c r="G502" s="139" t="str">
        <f t="shared" si="20"/>
        <v/>
      </c>
    </row>
    <row r="503" spans="1:7" x14ac:dyDescent="0.25">
      <c r="A503" s="51" t="s">
        <v>1940</v>
      </c>
      <c r="B503" s="51" t="s">
        <v>689</v>
      </c>
      <c r="C503" s="167">
        <v>171.71889231364509</v>
      </c>
      <c r="D503" s="185" t="s">
        <v>1196</v>
      </c>
      <c r="E503" s="51"/>
      <c r="F503" s="139">
        <f t="shared" si="19"/>
        <v>2.7752869610577081E-2</v>
      </c>
      <c r="G503" s="139" t="str">
        <f t="shared" si="20"/>
        <v/>
      </c>
    </row>
    <row r="504" spans="1:7" x14ac:dyDescent="0.25">
      <c r="A504" s="51" t="s">
        <v>1941</v>
      </c>
      <c r="B504" s="51" t="s">
        <v>691</v>
      </c>
      <c r="C504" s="167">
        <v>86.383692229085653</v>
      </c>
      <c r="D504" s="185" t="s">
        <v>1196</v>
      </c>
      <c r="E504" s="51"/>
      <c r="F504" s="139">
        <f t="shared" si="19"/>
        <v>1.3961162424313714E-2</v>
      </c>
      <c r="G504" s="139" t="str">
        <f t="shared" si="20"/>
        <v/>
      </c>
    </row>
    <row r="505" spans="1:7" x14ac:dyDescent="0.25">
      <c r="A505" s="51" t="s">
        <v>1942</v>
      </c>
      <c r="B505" s="51" t="s">
        <v>693</v>
      </c>
      <c r="C505" s="167">
        <v>5.8394329074908784</v>
      </c>
      <c r="D505" s="185" t="s">
        <v>1196</v>
      </c>
      <c r="E505" s="51"/>
      <c r="F505" s="139">
        <f t="shared" si="19"/>
        <v>9.4375766054501694E-4</v>
      </c>
      <c r="G505" s="139" t="str">
        <f t="shared" si="20"/>
        <v/>
      </c>
    </row>
    <row r="506" spans="1:7" x14ac:dyDescent="0.25">
      <c r="A506" s="51" t="s">
        <v>1943</v>
      </c>
      <c r="B506" s="51" t="s">
        <v>695</v>
      </c>
      <c r="C506" s="167">
        <v>17.477844730000001</v>
      </c>
      <c r="D506" s="178" t="s">
        <v>1196</v>
      </c>
      <c r="E506" s="51"/>
      <c r="F506" s="139">
        <f t="shared" si="19"/>
        <v>2.8247348869432352E-3</v>
      </c>
      <c r="G506" s="139" t="str">
        <f t="shared" si="20"/>
        <v/>
      </c>
    </row>
    <row r="507" spans="1:7" x14ac:dyDescent="0.25">
      <c r="A507" s="51" t="s">
        <v>1944</v>
      </c>
      <c r="B507" s="78" t="s">
        <v>138</v>
      </c>
      <c r="C507" s="132">
        <f>SUM(C499:C506)</f>
        <v>6187.4283532900017</v>
      </c>
      <c r="D507" s="76">
        <f>SUM(D499:D506)</f>
        <v>0</v>
      </c>
      <c r="E507" s="51"/>
      <c r="F507" s="127">
        <f>SUM(F499:F506)</f>
        <v>0.99999999999999978</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0.12849118041318067</v>
      </c>
      <c r="D518" s="184"/>
      <c r="E518" s="51"/>
      <c r="F518" s="51"/>
      <c r="G518" s="51"/>
    </row>
    <row r="519" spans="1:7" x14ac:dyDescent="0.25">
      <c r="A519" s="51" t="s">
        <v>2017</v>
      </c>
      <c r="B519" s="68" t="s">
        <v>766</v>
      </c>
      <c r="C519" s="184">
        <v>0.54664025902146585</v>
      </c>
      <c r="D519" s="184"/>
      <c r="E519" s="51"/>
      <c r="F519" s="51"/>
      <c r="G519" s="51"/>
    </row>
    <row r="520" spans="1:7" x14ac:dyDescent="0.25">
      <c r="A520" s="51" t="s">
        <v>2018</v>
      </c>
      <c r="B520" s="68" t="s">
        <v>767</v>
      </c>
      <c r="C520" s="184">
        <v>1.178879315717348E-2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0.11607579158864273</v>
      </c>
      <c r="D522" s="184"/>
      <c r="E522" s="51"/>
      <c r="F522" s="51"/>
      <c r="G522" s="51"/>
    </row>
    <row r="523" spans="1:7" x14ac:dyDescent="0.25">
      <c r="A523" s="51" t="s">
        <v>2021</v>
      </c>
      <c r="B523" s="68" t="s">
        <v>770</v>
      </c>
      <c r="C523" s="184">
        <v>0.1110721499730392</v>
      </c>
      <c r="D523" s="184"/>
      <c r="E523" s="51"/>
      <c r="F523" s="51"/>
      <c r="G523" s="51"/>
    </row>
    <row r="524" spans="1:7" x14ac:dyDescent="0.25">
      <c r="A524" s="51" t="s">
        <v>2022</v>
      </c>
      <c r="B524" s="68" t="s">
        <v>771</v>
      </c>
      <c r="C524" s="184">
        <v>5.3596170037457525E-3</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4.9062922899209639E-2</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2.7725709629556538E-3</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2.8736714980586966E-2</v>
      </c>
      <c r="D530" s="184"/>
      <c r="E530" s="51"/>
      <c r="F530" s="51"/>
      <c r="G530" s="51"/>
    </row>
    <row r="531" spans="1:7" x14ac:dyDescent="0.25">
      <c r="A531" s="51" t="s">
        <v>2198</v>
      </c>
      <c r="B531" s="80" t="s">
        <v>2182</v>
      </c>
      <c r="C531" s="184">
        <v>2.8736714980586966E-2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2161.8578780199996</v>
      </c>
      <c r="D546" s="164">
        <v>237</v>
      </c>
      <c r="E546" s="57"/>
      <c r="F546" s="139">
        <f>IF($C$564=0,"",IF(C546="[for completion]","",IF(C546="","",C546/$C$564)))</f>
        <v>0.3487390621190874</v>
      </c>
      <c r="G546" s="139">
        <f>IF($D$564=0,"",IF(D546="[for completion]","",IF(D546="","",D546/$D$564)))</f>
        <v>0.31515957446808512</v>
      </c>
    </row>
    <row r="547" spans="1:7" x14ac:dyDescent="0.25">
      <c r="A547" s="51" t="s">
        <v>2085</v>
      </c>
      <c r="B547" s="179" t="s">
        <v>3117</v>
      </c>
      <c r="C547" s="164">
        <v>1390.3906067900002</v>
      </c>
      <c r="D547" s="164">
        <v>153</v>
      </c>
      <c r="E547" s="57"/>
      <c r="F547" s="139">
        <f t="shared" ref="F547:F563" si="21">IF($C$564=0,"",IF(C547="[for completion]","",IF(C547="","",C547/$C$564)))</f>
        <v>0.2242901909145055</v>
      </c>
      <c r="G547" s="139">
        <f t="shared" ref="G547:G563" si="22">IF($D$564=0,"",IF(D547="[for completion]","",IF(D547="","",D547/$D$564)))</f>
        <v>0.20345744680851063</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1409.3337586400005</v>
      </c>
      <c r="D553" s="164">
        <v>192</v>
      </c>
      <c r="E553" s="57"/>
      <c r="F553" s="139">
        <f t="shared" si="21"/>
        <v>0.2273459963293365</v>
      </c>
      <c r="G553" s="139">
        <f t="shared" si="22"/>
        <v>0.25531914893617019</v>
      </c>
    </row>
    <row r="554" spans="1:7" x14ac:dyDescent="0.25">
      <c r="A554" s="51" t="s">
        <v>2204</v>
      </c>
      <c r="B554" s="179" t="s">
        <v>3122</v>
      </c>
      <c r="C554" s="164">
        <v>1237.4878144999996</v>
      </c>
      <c r="D554" s="164">
        <v>170</v>
      </c>
      <c r="E554" s="57"/>
      <c r="F554" s="139">
        <f t="shared" si="21"/>
        <v>0.19962475063707061</v>
      </c>
      <c r="G554" s="139">
        <f t="shared" si="22"/>
        <v>0.22606382978723405</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6199.0700579499999</v>
      </c>
      <c r="D564" s="133">
        <f>SUM(D546:D563)</f>
        <v>752</v>
      </c>
      <c r="E564" s="57"/>
      <c r="F564" s="127">
        <f>SUM(F546:F563)</f>
        <v>1</v>
      </c>
      <c r="G564" s="127">
        <f>SUM(G546:G563)</f>
        <v>0.99999999999999989</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2161.8578780199996</v>
      </c>
      <c r="D569" s="185">
        <v>237</v>
      </c>
      <c r="E569" s="57"/>
      <c r="F569" s="139">
        <f>IF($C$587=0,"",IF(C569="[for completion]","",IF(C569="","",C569/$C$587)))</f>
        <v>0.3487390621190874</v>
      </c>
      <c r="G569" s="139">
        <f>IF($D$587=0,"",IF(D569="[for completion]","",IF(D569="","",D569/$D$587)))</f>
        <v>0.31515957446808512</v>
      </c>
    </row>
    <row r="570" spans="1:7" x14ac:dyDescent="0.25">
      <c r="A570" s="51" t="s">
        <v>2216</v>
      </c>
      <c r="B570" s="179" t="s">
        <v>3129</v>
      </c>
      <c r="C570" s="167">
        <v>1390.3906067900002</v>
      </c>
      <c r="D570" s="185">
        <v>153</v>
      </c>
      <c r="E570" s="57"/>
      <c r="F570" s="139">
        <f t="shared" ref="F570:F586" si="23">IF($C$587=0,"",IF(C570="[for completion]","",IF(C570="","",C570/$C$587)))</f>
        <v>0.2242901909145055</v>
      </c>
      <c r="G570" s="139">
        <f t="shared" ref="G570:G586" si="24">IF($D$587=0,"",IF(D570="[for completion]","",IF(D570="","",D570/$D$587)))</f>
        <v>0.20345744680851063</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1409.3337586400005</v>
      </c>
      <c r="D576" s="185">
        <v>192</v>
      </c>
      <c r="E576" s="57"/>
      <c r="F576" s="139">
        <f t="shared" si="23"/>
        <v>0.2273459963293365</v>
      </c>
      <c r="G576" s="139">
        <f t="shared" si="24"/>
        <v>0.25531914893617019</v>
      </c>
    </row>
    <row r="577" spans="1:7" x14ac:dyDescent="0.25">
      <c r="A577" s="51" t="s">
        <v>2223</v>
      </c>
      <c r="B577" s="179" t="s">
        <v>3136</v>
      </c>
      <c r="C577" s="167">
        <v>1237.4878144999996</v>
      </c>
      <c r="D577" s="185">
        <v>170</v>
      </c>
      <c r="E577" s="57"/>
      <c r="F577" s="139">
        <f t="shared" si="23"/>
        <v>0.19962475063707061</v>
      </c>
      <c r="G577" s="139">
        <f t="shared" si="24"/>
        <v>0.22606382978723405</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6199.0700579499999</v>
      </c>
      <c r="D587" s="133">
        <f>SUM(D569:D586)</f>
        <v>752</v>
      </c>
      <c r="E587" s="57"/>
      <c r="F587" s="127">
        <f>SUM(F569:F586)</f>
        <v>1</v>
      </c>
      <c r="G587" s="127">
        <f>SUM(G569:G586)</f>
        <v>0.99999999999999989</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538.85775017999993</v>
      </c>
      <c r="D589" s="164">
        <v>27</v>
      </c>
      <c r="E589" s="57"/>
      <c r="F589" s="139">
        <f t="shared" ref="F589:F596" si="25">IF($C$602=0,"",IF(C589="[for completion]","",IF(C589="","",C589/$C$602)))</f>
        <v>8.6925578375895526E-2</v>
      </c>
      <c r="G589" s="139">
        <f t="shared" ref="G589:G596" si="26">IF($D$602=0,"",IF(D589="[for completion]","",IF(D589="","",D589/$D$602)))</f>
        <v>3.5999999999999997E-2</v>
      </c>
    </row>
    <row r="590" spans="1:7" x14ac:dyDescent="0.25">
      <c r="A590" s="51" t="s">
        <v>2227</v>
      </c>
      <c r="B590" s="68" t="s">
        <v>1605</v>
      </c>
      <c r="C590" s="164">
        <v>73.548316930000013</v>
      </c>
      <c r="D590" s="164">
        <v>15</v>
      </c>
      <c r="E590" s="57"/>
      <c r="F590" s="139">
        <f t="shared" si="25"/>
        <v>1.1864411313706311E-2</v>
      </c>
      <c r="G590" s="139">
        <f t="shared" si="26"/>
        <v>0.02</v>
      </c>
    </row>
    <row r="591" spans="1:7" x14ac:dyDescent="0.25">
      <c r="A591" s="51" t="s">
        <v>2228</v>
      </c>
      <c r="B591" s="68" t="s">
        <v>2282</v>
      </c>
      <c r="C591" s="164">
        <v>78.608750599999993</v>
      </c>
      <c r="D591" s="164">
        <v>11</v>
      </c>
      <c r="E591" s="57"/>
      <c r="F591" s="139">
        <f t="shared" si="25"/>
        <v>1.2680732733321536E-2</v>
      </c>
      <c r="G591" s="139">
        <f t="shared" si="26"/>
        <v>1.4666666666666666E-2</v>
      </c>
    </row>
    <row r="592" spans="1:7" x14ac:dyDescent="0.25">
      <c r="A592" s="51" t="s">
        <v>2229</v>
      </c>
      <c r="B592" s="68" t="s">
        <v>1606</v>
      </c>
      <c r="C592" s="164">
        <v>351.68180890000008</v>
      </c>
      <c r="D592" s="164">
        <v>35</v>
      </c>
      <c r="E592" s="57"/>
      <c r="F592" s="139">
        <f t="shared" si="25"/>
        <v>5.6731381580207435E-2</v>
      </c>
      <c r="G592" s="139">
        <f t="shared" si="26"/>
        <v>4.6666666666666669E-2</v>
      </c>
    </row>
    <row r="593" spans="1:7" x14ac:dyDescent="0.25">
      <c r="A593" s="51" t="s">
        <v>2230</v>
      </c>
      <c r="B593" s="68" t="s">
        <v>1607</v>
      </c>
      <c r="C593" s="164">
        <v>203.96620678000002</v>
      </c>
      <c r="D593" s="164">
        <v>45</v>
      </c>
      <c r="E593" s="57"/>
      <c r="F593" s="139">
        <f t="shared" si="25"/>
        <v>3.2902710386120491E-2</v>
      </c>
      <c r="G593" s="139">
        <f t="shared" si="26"/>
        <v>0.06</v>
      </c>
    </row>
    <row r="594" spans="1:7" x14ac:dyDescent="0.25">
      <c r="A594" s="51" t="s">
        <v>2394</v>
      </c>
      <c r="B594" s="68" t="s">
        <v>1608</v>
      </c>
      <c r="C594" s="164">
        <v>193.96147705999999</v>
      </c>
      <c r="D594" s="164">
        <v>34</v>
      </c>
      <c r="E594" s="57"/>
      <c r="F594" s="139">
        <f t="shared" si="25"/>
        <v>3.12888022311111E-2</v>
      </c>
      <c r="G594" s="139">
        <f t="shared" si="26"/>
        <v>4.5333333333333337E-2</v>
      </c>
    </row>
    <row r="595" spans="1:7" x14ac:dyDescent="0.25">
      <c r="A595" s="51" t="s">
        <v>2395</v>
      </c>
      <c r="B595" s="68" t="s">
        <v>1609</v>
      </c>
      <c r="C595" s="164">
        <v>285.91015197000002</v>
      </c>
      <c r="D595" s="164">
        <v>38</v>
      </c>
      <c r="E595" s="57"/>
      <c r="F595" s="139">
        <f t="shared" si="25"/>
        <v>4.6121458427999924E-2</v>
      </c>
      <c r="G595" s="139">
        <f t="shared" si="26"/>
        <v>5.0666666666666665E-2</v>
      </c>
    </row>
    <row r="596" spans="1:7" x14ac:dyDescent="0.25">
      <c r="A596" s="51" t="s">
        <v>2396</v>
      </c>
      <c r="B596" s="68" t="s">
        <v>1610</v>
      </c>
      <c r="C596" s="164">
        <v>312.33852930000006</v>
      </c>
      <c r="D596" s="164">
        <v>37</v>
      </c>
      <c r="E596" s="57"/>
      <c r="F596" s="139">
        <f t="shared" si="25"/>
        <v>5.038473938513429E-2</v>
      </c>
      <c r="G596" s="139">
        <f t="shared" si="26"/>
        <v>4.9333333333333333E-2</v>
      </c>
    </row>
    <row r="597" spans="1:7" x14ac:dyDescent="0.25">
      <c r="A597" s="51" t="s">
        <v>2397</v>
      </c>
      <c r="B597" s="68" t="s">
        <v>2654</v>
      </c>
      <c r="C597" s="132">
        <v>1413.8954859499995</v>
      </c>
      <c r="D597" s="51">
        <v>170</v>
      </c>
      <c r="E597" s="57"/>
      <c r="F597" s="139">
        <f>IF($C$602=0,"",IF(C597="[for completion]","",IF(C597="","",C597/$C$602)))</f>
        <v>0.22808186917273965</v>
      </c>
      <c r="G597" s="139">
        <f>IF($D$602=0,"",IF(D597="[for completion]","",IF(D597="","",D597/$D$602)))</f>
        <v>0.22666666666666666</v>
      </c>
    </row>
    <row r="598" spans="1:7" x14ac:dyDescent="0.25">
      <c r="A598" s="51" t="s">
        <v>2398</v>
      </c>
      <c r="B598" s="51" t="s">
        <v>2657</v>
      </c>
      <c r="C598" s="132">
        <v>776.91836527000021</v>
      </c>
      <c r="D598" s="51">
        <v>126</v>
      </c>
      <c r="F598" s="139">
        <f>IF($C$602=0,"",IF(C598="[for completion]","",IF(C598="","",C598/$C$602)))</f>
        <v>0.12532821181358339</v>
      </c>
      <c r="G598" s="139">
        <f>IF($D$602=0,"",IF(D598="[for completion]","",IF(D598="","",D598/$D$602)))</f>
        <v>0.16800000000000001</v>
      </c>
    </row>
    <row r="599" spans="1:7" x14ac:dyDescent="0.25">
      <c r="A599" s="51" t="s">
        <v>2399</v>
      </c>
      <c r="B599" s="51" t="s">
        <v>2655</v>
      </c>
      <c r="C599" s="132">
        <v>793.87657722999984</v>
      </c>
      <c r="D599" s="51">
        <v>105</v>
      </c>
      <c r="F599" s="139">
        <f>IF($C$602=0,"",IF(C599="[for completion]","",IF(C599="","",C599/$C$602)))</f>
        <v>0.1280638176063025</v>
      </c>
      <c r="G599" s="139">
        <f>IF($D$602=0,"",IF(D599="[for completion]","",IF(D599="","",D599/$D$602)))</f>
        <v>0.14000000000000001</v>
      </c>
    </row>
    <row r="600" spans="1:7" x14ac:dyDescent="0.25">
      <c r="A600" s="51" t="s">
        <v>2692</v>
      </c>
      <c r="B600" s="68" t="s">
        <v>2656</v>
      </c>
      <c r="C600" s="132">
        <v>1105.6317294300004</v>
      </c>
      <c r="D600" s="51">
        <v>97</v>
      </c>
      <c r="E600" s="57"/>
      <c r="F600" s="139">
        <f>IF($C$602=0,"",IF(C600="[for completion]","",IF(C600="","",C600/$C$602)))</f>
        <v>0.17835444979559192</v>
      </c>
      <c r="G600" s="139">
        <f>IF($D$602=0,"",IF(D600="[for completion]","",IF(D600="","",D600/$D$602)))</f>
        <v>0.12933333333333333</v>
      </c>
    </row>
    <row r="601" spans="1:7" x14ac:dyDescent="0.25">
      <c r="A601" s="51" t="s">
        <v>2693</v>
      </c>
      <c r="B601" s="68" t="s">
        <v>2004</v>
      </c>
      <c r="C601" s="164">
        <v>69.874908350000013</v>
      </c>
      <c r="D601" s="164">
        <v>10</v>
      </c>
      <c r="E601" s="57"/>
      <c r="F601" s="139">
        <f>IF($C$602=0,"",IF(C601="[for completion]","",IF(C601="","",C601/$C$602)))</f>
        <v>1.1271837178285945E-2</v>
      </c>
      <c r="G601" s="139">
        <f>IF($D$602=0,"",IF(D601="[for completion]","",IF(D601="","",D601/$D$602)))</f>
        <v>1.3333333333333334E-2</v>
      </c>
    </row>
    <row r="602" spans="1:7" x14ac:dyDescent="0.25">
      <c r="A602" s="51" t="s">
        <v>2694</v>
      </c>
      <c r="B602" s="68" t="s">
        <v>138</v>
      </c>
      <c r="C602" s="132">
        <f>SUM(C589:C601)</f>
        <v>6199.0700579499999</v>
      </c>
      <c r="D602" s="133">
        <f>SUM(D589:D601)</f>
        <v>750</v>
      </c>
      <c r="E602" s="57"/>
      <c r="F602" s="127">
        <f>SUM(F589:F601)</f>
        <v>1</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1252.5895114400007</v>
      </c>
      <c r="D614" s="164">
        <v>123</v>
      </c>
      <c r="E614" s="57"/>
      <c r="F614" s="139">
        <f>IF($C$618=0,"",IF(C614="[for completion]","",IF(C614="","",C614/$C$618)))</f>
        <v>0.20206087360371358</v>
      </c>
      <c r="G614" s="139">
        <f>IF($D$618=0,"",IF(D614="[for completion]","",IF(D614="","",D614/$D$618)))</f>
        <v>0.16400000000000001</v>
      </c>
    </row>
    <row r="615" spans="1:7" x14ac:dyDescent="0.25">
      <c r="A615" s="51" t="s">
        <v>2401</v>
      </c>
      <c r="B615" s="153" t="s">
        <v>2231</v>
      </c>
      <c r="C615" s="164">
        <v>4946.4805465100007</v>
      </c>
      <c r="D615" s="164">
        <v>627</v>
      </c>
      <c r="E615" s="57"/>
      <c r="F615" s="57"/>
      <c r="G615" s="139">
        <f>IF($D$618=0,"",IF(D615="[for completion]","",IF(D615="","",D615/$D$618)))</f>
        <v>0.83599999999999997</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6199.0700579500017</v>
      </c>
      <c r="D618" s="133">
        <f>SUM(D614:D617)</f>
        <v>750</v>
      </c>
      <c r="E618" s="57"/>
      <c r="F618" s="127">
        <f>SUM(F614:F617)</f>
        <v>0.20206087360371358</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230.79608877540099</v>
      </c>
      <c r="E621" s="204"/>
      <c r="F621" s="167"/>
      <c r="G621" s="167"/>
    </row>
    <row r="622" spans="1:7" x14ac:dyDescent="0.25">
      <c r="A622" s="51" t="s">
        <v>2408</v>
      </c>
      <c r="B622" s="68" t="s">
        <v>766</v>
      </c>
      <c r="C622" s="167"/>
      <c r="D622" s="167">
        <v>950.53282875819036</v>
      </c>
      <c r="E622" s="204"/>
      <c r="F622" s="167"/>
      <c r="G622" s="167"/>
    </row>
    <row r="623" spans="1:7" x14ac:dyDescent="0.25">
      <c r="A623" s="51" t="s">
        <v>2409</v>
      </c>
      <c r="B623" s="68" t="s">
        <v>767</v>
      </c>
      <c r="C623" s="167"/>
      <c r="D623" s="167">
        <v>11.043069130893794</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1039.473408057878</v>
      </c>
      <c r="E625" s="204"/>
      <c r="F625" s="167"/>
      <c r="G625" s="167"/>
    </row>
    <row r="626" spans="1:7" x14ac:dyDescent="0.25">
      <c r="A626" s="51" t="s">
        <v>2412</v>
      </c>
      <c r="B626" s="68" t="s">
        <v>770</v>
      </c>
      <c r="C626" s="167"/>
      <c r="D626" s="167">
        <v>13663.350494412285</v>
      </c>
      <c r="E626" s="204"/>
      <c r="F626" s="167"/>
      <c r="G626" s="167"/>
    </row>
    <row r="627" spans="1:7" x14ac:dyDescent="0.25">
      <c r="A627" s="51" t="s">
        <v>2413</v>
      </c>
      <c r="B627" s="68" t="s">
        <v>771</v>
      </c>
      <c r="C627" s="167"/>
      <c r="D627" s="167">
        <v>2.6732889811723863</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121.96269463933842</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1.3392762271152601</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153.04788327658068</v>
      </c>
      <c r="E633" s="204"/>
      <c r="F633" s="167"/>
      <c r="G633" s="167"/>
    </row>
    <row r="634" spans="1:7" x14ac:dyDescent="0.25">
      <c r="A634" s="51" t="s">
        <v>2420</v>
      </c>
      <c r="B634" s="68" t="s">
        <v>138</v>
      </c>
      <c r="C634" s="132">
        <f>SUM(C621:C633)</f>
        <v>0</v>
      </c>
      <c r="D634" s="132">
        <f>SUM(D621:D633)</f>
        <v>16174.219032258854</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64"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G</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78983.266294119676</v>
      </c>
      <c r="F38" s="68"/>
      <c r="H38" s="49"/>
      <c r="L38" s="49"/>
      <c r="M38" s="49"/>
    </row>
    <row r="39" spans="1:14" x14ac:dyDescent="0.25">
      <c r="A39" s="51" t="s">
        <v>108</v>
      </c>
      <c r="B39" s="68" t="s">
        <v>109</v>
      </c>
      <c r="C39" s="132">
        <f>C77</f>
        <v>60580.165247589794</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0.28378096479791393</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18403.101046529882</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60580.165247589794</v>
      </c>
      <c r="E53" s="76"/>
      <c r="F53" s="139">
        <f>IF($C$58=0,"",IF(C53="[for completion]","",C53/$C$58))</f>
        <v>0.76700000000000002</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18403.101046529875</v>
      </c>
      <c r="E56" s="76"/>
      <c r="F56" s="139">
        <f>IF($C$58=0,"",IF(C56="[for completion]","",C56/$C$58))</f>
        <v>0.23299999999999987</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78983.266294119676</v>
      </c>
      <c r="D58" s="76"/>
      <c r="E58" s="76"/>
      <c r="F58" s="140">
        <f>SUM(F53:F57)</f>
        <v>0.99999999999999989</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24.757810132567784</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4.2956800000000003E-2</v>
      </c>
      <c r="D74" s="132" t="s">
        <v>1196</v>
      </c>
      <c r="E74" s="47"/>
      <c r="F74" s="139">
        <f t="shared" si="1"/>
        <v>7.0909017538061368E-7</v>
      </c>
      <c r="G74" s="139" t="str">
        <f t="shared" si="2"/>
        <v/>
      </c>
      <c r="H74" s="49"/>
      <c r="L74" s="49"/>
      <c r="M74" s="49"/>
      <c r="N74" s="81"/>
    </row>
    <row r="75" spans="1:14" x14ac:dyDescent="0.25">
      <c r="A75" s="51" t="s">
        <v>157</v>
      </c>
      <c r="B75" s="47" t="s">
        <v>1515</v>
      </c>
      <c r="C75" s="132">
        <v>151.25297444999995</v>
      </c>
      <c r="D75" s="132" t="s">
        <v>1196</v>
      </c>
      <c r="E75" s="47"/>
      <c r="F75" s="139">
        <f t="shared" si="1"/>
        <v>2.496740869422069E-3</v>
      </c>
      <c r="G75" s="139" t="str">
        <f t="shared" si="2"/>
        <v/>
      </c>
      <c r="H75" s="49"/>
      <c r="L75" s="49"/>
      <c r="M75" s="49"/>
      <c r="N75" s="81"/>
    </row>
    <row r="76" spans="1:14" x14ac:dyDescent="0.25">
      <c r="A76" s="51" t="s">
        <v>158</v>
      </c>
      <c r="B76" s="47" t="s">
        <v>1516</v>
      </c>
      <c r="C76" s="132">
        <v>60428.869316339791</v>
      </c>
      <c r="D76" s="132" t="s">
        <v>1196</v>
      </c>
      <c r="E76" s="47"/>
      <c r="F76" s="139">
        <f t="shared" si="1"/>
        <v>0.99750255004040256</v>
      </c>
      <c r="G76" s="139" t="str">
        <f t="shared" si="2"/>
        <v/>
      </c>
      <c r="H76" s="49"/>
      <c r="L76" s="49"/>
      <c r="M76" s="49"/>
      <c r="N76" s="81"/>
    </row>
    <row r="77" spans="1:14" x14ac:dyDescent="0.25">
      <c r="A77" s="51" t="s">
        <v>159</v>
      </c>
      <c r="B77" s="84" t="s">
        <v>138</v>
      </c>
      <c r="C77" s="134">
        <f>SUM(C70:C76)</f>
        <v>60580.165247589794</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2.8819780619437396</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1.6606860000000001E-2</v>
      </c>
      <c r="D93" s="132" t="s">
        <v>1196</v>
      </c>
      <c r="E93" s="47"/>
      <c r="F93" s="139">
        <f>IF($C$100=0,"",IF(C93="[for completion]","",IF(C93="","",C93/$C$100)))</f>
        <v>2.7413031859731781E-7</v>
      </c>
      <c r="G93" s="139" t="str">
        <f>IF($D$100=0,"",IF(D93="[Mark as ND1 if not relevant]","",IF(D93="","",D93/$D$100)))</f>
        <v/>
      </c>
      <c r="H93" s="49"/>
      <c r="L93" s="49"/>
      <c r="M93" s="49"/>
      <c r="N93" s="81"/>
    </row>
    <row r="94" spans="1:14" x14ac:dyDescent="0.25">
      <c r="A94" s="51" t="s">
        <v>181</v>
      </c>
      <c r="B94" s="47" t="s">
        <v>1511</v>
      </c>
      <c r="C94" s="132">
        <v>1697.9297524900001</v>
      </c>
      <c r="D94" s="132" t="s">
        <v>1196</v>
      </c>
      <c r="E94" s="47"/>
      <c r="F94" s="139">
        <f t="shared" ref="F94:F99" si="5">IF($C$100=0,"",IF(C94="[for completion]","",IF(C94="","",C94/$C$100)))</f>
        <v>2.8027816456930973E-2</v>
      </c>
      <c r="G94" s="139" t="str">
        <f t="shared" ref="G94:G99" si="6">IF($D$100=0,"",IF(D94="[Mark as ND1 if not relevant]","",IF(D94="","",D94/$D$100)))</f>
        <v/>
      </c>
      <c r="H94" s="49"/>
      <c r="L94" s="49"/>
      <c r="M94" s="49"/>
      <c r="N94" s="81"/>
    </row>
    <row r="95" spans="1:14" x14ac:dyDescent="0.25">
      <c r="A95" s="51" t="s">
        <v>182</v>
      </c>
      <c r="B95" s="47" t="s">
        <v>1512</v>
      </c>
      <c r="C95" s="132">
        <v>18109.20936953996</v>
      </c>
      <c r="D95" s="132" t="s">
        <v>1196</v>
      </c>
      <c r="E95" s="47"/>
      <c r="F95" s="139">
        <f t="shared" si="5"/>
        <v>0.29892967930225955</v>
      </c>
      <c r="G95" s="139" t="str">
        <f t="shared" si="6"/>
        <v/>
      </c>
      <c r="H95" s="49"/>
      <c r="L95" s="49"/>
      <c r="M95" s="49"/>
      <c r="N95" s="81"/>
    </row>
    <row r="96" spans="1:14" x14ac:dyDescent="0.25">
      <c r="A96" s="51" t="s">
        <v>183</v>
      </c>
      <c r="B96" s="47" t="s">
        <v>1513</v>
      </c>
      <c r="C96" s="132">
        <v>32830.91260281</v>
      </c>
      <c r="D96" s="132" t="s">
        <v>1196</v>
      </c>
      <c r="E96" s="47"/>
      <c r="F96" s="139">
        <f t="shared" si="5"/>
        <v>0.54194161519089112</v>
      </c>
      <c r="G96" s="139" t="str">
        <f t="shared" si="6"/>
        <v/>
      </c>
      <c r="H96" s="49"/>
      <c r="L96" s="49"/>
      <c r="M96" s="49"/>
      <c r="N96" s="81"/>
    </row>
    <row r="97" spans="1:14" x14ac:dyDescent="0.25">
      <c r="A97" s="51" t="s">
        <v>184</v>
      </c>
      <c r="B97" s="47" t="s">
        <v>1514</v>
      </c>
      <c r="C97" s="132">
        <v>1826.9909157300003</v>
      </c>
      <c r="D97" s="132" t="s">
        <v>1196</v>
      </c>
      <c r="E97" s="47"/>
      <c r="F97" s="139">
        <f t="shared" si="5"/>
        <v>3.0158235921990694E-2</v>
      </c>
      <c r="G97" s="139" t="str">
        <f t="shared" si="6"/>
        <v/>
      </c>
      <c r="H97" s="49"/>
      <c r="L97" s="49"/>
      <c r="M97" s="49"/>
    </row>
    <row r="98" spans="1:14" x14ac:dyDescent="0.25">
      <c r="A98" s="51" t="s">
        <v>185</v>
      </c>
      <c r="B98" s="47" t="s">
        <v>1515</v>
      </c>
      <c r="C98" s="132">
        <v>6106.5895537700162</v>
      </c>
      <c r="D98" s="132" t="s">
        <v>1196</v>
      </c>
      <c r="E98" s="47"/>
      <c r="F98" s="139">
        <f t="shared" si="5"/>
        <v>0.10080179756546556</v>
      </c>
      <c r="G98" s="139" t="str">
        <f t="shared" si="6"/>
        <v/>
      </c>
      <c r="H98" s="49"/>
      <c r="L98" s="49"/>
      <c r="M98" s="49"/>
    </row>
    <row r="99" spans="1:14" x14ac:dyDescent="0.25">
      <c r="A99" s="51" t="s">
        <v>186</v>
      </c>
      <c r="B99" s="47" t="s">
        <v>1516</v>
      </c>
      <c r="C99" s="132">
        <v>8.5164463899999987</v>
      </c>
      <c r="D99" s="132" t="s">
        <v>1196</v>
      </c>
      <c r="E99" s="47"/>
      <c r="F99" s="139">
        <f t="shared" si="5"/>
        <v>1.4058143214356456E-4</v>
      </c>
      <c r="G99" s="139" t="str">
        <f t="shared" si="6"/>
        <v/>
      </c>
      <c r="H99" s="49"/>
      <c r="L99" s="49"/>
      <c r="M99" s="49"/>
    </row>
    <row r="100" spans="1:14" x14ac:dyDescent="0.25">
      <c r="A100" s="51" t="s">
        <v>187</v>
      </c>
      <c r="B100" s="84" t="s">
        <v>138</v>
      </c>
      <c r="C100" s="134">
        <f>SUM(C93:C99)</f>
        <v>60580.165247589975</v>
      </c>
      <c r="D100" s="134">
        <f>SUM(D93:D99)</f>
        <v>0</v>
      </c>
      <c r="E100" s="68"/>
      <c r="F100" s="140">
        <f>SUM(F93:F99)</f>
        <v>1.0000000000000002</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2038.3837707400007</v>
      </c>
      <c r="D112" s="132">
        <f>C112</f>
        <v>2038.3837707400007</v>
      </c>
      <c r="E112" s="77"/>
      <c r="F112" s="139">
        <f t="shared" ref="F112:F116" si="7">IF($C$131=0,"",IF(C112="[for completion]","",IF(C112="","",C112/$C$131)))</f>
        <v>3.3647708988728708E-2</v>
      </c>
      <c r="G112" s="139">
        <f t="shared" ref="G112:G116" si="8">IF($D$131=0,"",IF(D112="[for completion]","",IF(D112="","",D112/$D$131)))</f>
        <v>3.3647708988728708E-2</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58541.781476849887</v>
      </c>
      <c r="D118" s="132">
        <f t="shared" si="9"/>
        <v>58541.781476849887</v>
      </c>
      <c r="E118" s="68"/>
      <c r="F118" s="139">
        <f t="shared" si="10"/>
        <v>0.96635229101127129</v>
      </c>
      <c r="G118" s="139">
        <f t="shared" si="11"/>
        <v>0.96635229101127129</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60580.165247589888</v>
      </c>
      <c r="D131" s="132">
        <f>SUM(D112:D130)</f>
        <v>60580.165247589888</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2038.3837707400007</v>
      </c>
      <c r="D138" s="132">
        <f>D112</f>
        <v>2038.3837707400007</v>
      </c>
      <c r="E138" s="77"/>
      <c r="F138" s="139">
        <f t="shared" ref="F138:F141" si="14">IF($C$157=0,"",IF(C138="[for completion]","",IF(C138="","",C138/$C$157)))</f>
        <v>3.3647708988728708E-2</v>
      </c>
      <c r="G138" s="139">
        <f t="shared" ref="G138:G141" si="15">IF($D$157=0,"",IF(D138="[for completion]","",IF(D138="","",D138/$D$157)))</f>
        <v>3.3647708988728708E-2</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58541.781476849887</v>
      </c>
      <c r="D144" s="132">
        <f t="shared" si="16"/>
        <v>58541.781476849887</v>
      </c>
      <c r="E144" s="68"/>
      <c r="F144" s="139">
        <f t="shared" si="17"/>
        <v>0.96635229101127129</v>
      </c>
      <c r="G144" s="139">
        <f t="shared" si="18"/>
        <v>0.96635229101127129</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60580.165247589888</v>
      </c>
      <c r="D157" s="132">
        <f>SUM(D138:D156)</f>
        <v>60580.165247589888</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3.1522519199999999</v>
      </c>
      <c r="D164" s="132">
        <f>C164</f>
        <v>3.1522519199999999</v>
      </c>
      <c r="E164" s="88"/>
      <c r="F164" s="139">
        <f>IF($C$167=0,"",IF(C164="[for completion]","",IF(C164="","",C164/$C$167)))</f>
        <v>5.2034389591326088E-5</v>
      </c>
      <c r="G164" s="139">
        <f>IF($D$167=0,"",IF(D164="[for completion]","",IF(D164="","",D164/$D$167)))</f>
        <v>5.2034389591326088E-5</v>
      </c>
      <c r="H164" s="49"/>
      <c r="L164" s="49"/>
      <c r="M164" s="49"/>
      <c r="N164" s="81"/>
    </row>
    <row r="165" spans="1:14" x14ac:dyDescent="0.25">
      <c r="A165" s="51" t="s">
        <v>260</v>
      </c>
      <c r="B165" s="49" t="s">
        <v>261</v>
      </c>
      <c r="C165" s="132">
        <v>60577.012995669778</v>
      </c>
      <c r="D165" s="132">
        <f>C165</f>
        <v>60577.012995669778</v>
      </c>
      <c r="E165" s="88"/>
      <c r="F165" s="139">
        <f>IF($C$167=0,"",IF(C165="[for completion]","",IF(C165="","",C165/$C$167)))</f>
        <v>0.99994796561040866</v>
      </c>
      <c r="G165" s="139">
        <f>IF($D$167=0,"",IF(D165="[for completion]","",IF(D165="","",D165/$D$167)))</f>
        <v>0.99994796561040866</v>
      </c>
      <c r="H165" s="49"/>
      <c r="L165" s="49"/>
      <c r="M165" s="49"/>
      <c r="N165" s="81"/>
    </row>
    <row r="166" spans="1:14" x14ac:dyDescent="0.25">
      <c r="A166" s="51" t="s">
        <v>262</v>
      </c>
      <c r="B166" s="49" t="s">
        <v>136</v>
      </c>
      <c r="C166" s="132">
        <v>0</v>
      </c>
      <c r="D166" s="132">
        <f>C166</f>
        <v>0</v>
      </c>
      <c r="E166" s="88"/>
      <c r="F166" s="139">
        <f>IF($C$167=0,"",IF(C166="[for completion]","",IF(C166="","",C166/$C$167)))</f>
        <v>0</v>
      </c>
      <c r="G166" s="139">
        <f>IF($D$167=0,"",IF(D166="[for completion]","",IF(D166="","",D166/$D$167)))</f>
        <v>0</v>
      </c>
      <c r="H166" s="49"/>
      <c r="L166" s="49"/>
      <c r="M166" s="49"/>
      <c r="N166" s="81"/>
    </row>
    <row r="167" spans="1:14" x14ac:dyDescent="0.25">
      <c r="A167" s="51" t="s">
        <v>263</v>
      </c>
      <c r="B167" s="89" t="s">
        <v>138</v>
      </c>
      <c r="C167" s="142">
        <f>SUM(C164:C166)</f>
        <v>60580.165247589779</v>
      </c>
      <c r="D167" s="142">
        <f>SUM(D164:D166)</f>
        <v>60580.165247589779</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478.73565742292749</v>
      </c>
      <c r="D174" s="65"/>
      <c r="E174" s="57"/>
      <c r="F174" s="139">
        <f>IF($C$179=0,"",IF(C174="[for completion]","",C174/$C$179))</f>
        <v>2.6013858002110944E-2</v>
      </c>
      <c r="G174" s="77"/>
      <c r="H174" s="49"/>
      <c r="L174" s="49"/>
      <c r="M174" s="49"/>
      <c r="N174" s="81"/>
    </row>
    <row r="175" spans="1:14" ht="30.75" customHeight="1" x14ac:dyDescent="0.25">
      <c r="A175" s="51" t="s">
        <v>8</v>
      </c>
      <c r="B175" s="68" t="s">
        <v>1370</v>
      </c>
      <c r="C175" s="132">
        <v>1148.1862559628346</v>
      </c>
      <c r="E175" s="79"/>
      <c r="F175" s="139">
        <f>IF($C$179=0,"",IF(C175="[for completion]","",C175/$C$179))</f>
        <v>6.2390911893587565E-2</v>
      </c>
      <c r="G175" s="77"/>
      <c r="H175" s="49"/>
      <c r="L175" s="49"/>
      <c r="M175" s="49"/>
      <c r="N175" s="81"/>
    </row>
    <row r="176" spans="1:14" x14ac:dyDescent="0.25">
      <c r="A176" s="51" t="s">
        <v>273</v>
      </c>
      <c r="B176" s="68" t="s">
        <v>274</v>
      </c>
      <c r="C176" s="132">
        <v>739.45255631982786</v>
      </c>
      <c r="E176" s="79"/>
      <c r="F176" s="139">
        <f>IF($C$179=0,"",IF(C176="[for completion]","",C176/$C$179))</f>
        <v>4.0180867042473825E-2</v>
      </c>
      <c r="G176" s="77"/>
      <c r="H176" s="49"/>
      <c r="L176" s="49"/>
      <c r="M176" s="49"/>
      <c r="N176" s="81"/>
    </row>
    <row r="177" spans="1:14" x14ac:dyDescent="0.25">
      <c r="A177" s="51" t="s">
        <v>275</v>
      </c>
      <c r="B177" s="68" t="s">
        <v>276</v>
      </c>
      <c r="C177" s="132">
        <v>16036.726576824285</v>
      </c>
      <c r="E177" s="79"/>
      <c r="F177" s="139">
        <f>IF($C$179=0,"",IF(C177="[for completion]","",C177/$C$179))</f>
        <v>0.87141436306182762</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18403.101046529875</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13420.374906722556</v>
      </c>
      <c r="E193" s="76"/>
      <c r="F193" s="139">
        <f t="shared" ref="F193:F207" si="21">IF($C$209=0,"",IF(C193="[for completion]","",C193/$C$209))</f>
        <v>0.72924529799574911</v>
      </c>
      <c r="G193" s="77"/>
      <c r="H193" s="49"/>
      <c r="L193" s="49"/>
      <c r="M193" s="49"/>
      <c r="N193" s="81"/>
    </row>
    <row r="194" spans="1:14" x14ac:dyDescent="0.25">
      <c r="A194" s="51" t="s">
        <v>301</v>
      </c>
      <c r="B194" s="68" t="s">
        <v>302</v>
      </c>
      <c r="C194" s="132">
        <v>4532.6785191288345</v>
      </c>
      <c r="E194" s="79"/>
      <c r="F194" s="139">
        <f t="shared" si="21"/>
        <v>0.24629971370958303</v>
      </c>
      <c r="G194" s="79"/>
      <c r="H194" s="49"/>
      <c r="L194" s="49"/>
      <c r="M194" s="49"/>
      <c r="N194" s="81"/>
    </row>
    <row r="195" spans="1:14" x14ac:dyDescent="0.25">
      <c r="A195" s="51" t="s">
        <v>303</v>
      </c>
      <c r="B195" s="68" t="s">
        <v>304</v>
      </c>
      <c r="C195" s="132">
        <v>348.02332401815153</v>
      </c>
      <c r="E195" s="79"/>
      <c r="F195" s="139">
        <f t="shared" si="21"/>
        <v>1.8911123899076544E-2</v>
      </c>
      <c r="G195" s="79"/>
      <c r="H195" s="49"/>
      <c r="L195" s="49"/>
      <c r="M195" s="49"/>
      <c r="N195" s="81"/>
    </row>
    <row r="196" spans="1:14" x14ac:dyDescent="0.25">
      <c r="A196" s="51" t="s">
        <v>305</v>
      </c>
      <c r="B196" s="68" t="s">
        <v>306</v>
      </c>
      <c r="C196" s="132">
        <v>73.76255104711089</v>
      </c>
      <c r="E196" s="79"/>
      <c r="F196" s="139">
        <f t="shared" si="21"/>
        <v>4.0081587804474796E-3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26.143641396154283</v>
      </c>
      <c r="E201" s="79"/>
      <c r="F201" s="139">
        <f t="shared" si="21"/>
        <v>1.4206106530662119E-3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0.58715899377686842</v>
      </c>
      <c r="E206" s="79"/>
      <c r="F206" s="139">
        <f>IF($C$209=0,"",IF(C206="[for completion]","",C206/$C$209))</f>
        <v>3.1905437691849466E-5</v>
      </c>
      <c r="G206" s="79"/>
      <c r="H206" s="49"/>
      <c r="L206" s="49"/>
      <c r="M206" s="49"/>
      <c r="N206" s="81"/>
    </row>
    <row r="207" spans="1:14" x14ac:dyDescent="0.25">
      <c r="A207" s="51" t="s">
        <v>325</v>
      </c>
      <c r="B207" s="68" t="s">
        <v>136</v>
      </c>
      <c r="C207" s="132">
        <v>1.5309452232849674</v>
      </c>
      <c r="E207" s="79"/>
      <c r="F207" s="139">
        <f t="shared" si="21"/>
        <v>8.318952438581791E-5</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18403.101046529868</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18403.101046529868</v>
      </c>
      <c r="E218" s="88"/>
      <c r="F218" s="139">
        <f>IF($C$38=0,"",IF(C218="[for completion]","",IF(C218="","",C218/$C$38)))</f>
        <v>0.23299999999999979</v>
      </c>
      <c r="G218" s="139">
        <f>IF($C$39=0,"",IF(C218="[for completion]","",IF(C218="","",C218/$C$39)))</f>
        <v>0.30378096479791367</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18403.101046529868</v>
      </c>
      <c r="E220" s="88"/>
      <c r="F220" s="129">
        <f>SUM(F217:F219)</f>
        <v>0.23299999999999979</v>
      </c>
      <c r="G220" s="129">
        <f>SUM(G217:G219)</f>
        <v>0.30378096479791367</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16408.721064379992</v>
      </c>
      <c r="F12" s="139">
        <f>IF($C$15=0,"",IF(C12="[for completion]","",C12/$C$15))</f>
        <v>0.27085962868073998</v>
      </c>
    </row>
    <row r="13" spans="1:7" x14ac:dyDescent="0.25">
      <c r="A13" s="51" t="s">
        <v>450</v>
      </c>
      <c r="B13" s="51" t="s">
        <v>451</v>
      </c>
      <c r="C13" s="132">
        <v>44171.44418320962</v>
      </c>
      <c r="F13" s="139">
        <f>IF($C$15=0,"",IF(C13="[for completion]","",C13/$C$15))</f>
        <v>0.72914037131926002</v>
      </c>
    </row>
    <row r="14" spans="1:7" x14ac:dyDescent="0.25">
      <c r="A14" s="51" t="s">
        <v>452</v>
      </c>
      <c r="B14" s="51" t="s">
        <v>136</v>
      </c>
      <c r="C14" s="132">
        <v>0</v>
      </c>
      <c r="F14" s="139">
        <f>IF($C$15=0,"",IF(C14="[for completion]","",C14/$C$15))</f>
        <v>0</v>
      </c>
    </row>
    <row r="15" spans="1:7" x14ac:dyDescent="0.25">
      <c r="A15" s="51" t="s">
        <v>453</v>
      </c>
      <c r="B15" s="120" t="s">
        <v>138</v>
      </c>
      <c r="C15" s="132">
        <f>SUM(C12:C14)</f>
        <v>60580.165247589612</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5284</v>
      </c>
      <c r="D28" s="133">
        <v>9161</v>
      </c>
      <c r="F28" s="133">
        <f>IF(AND(C28="[For completion]",D28="[For completion]"),"[For completion]",SUM(C28:D28))</f>
        <v>14445</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5.0208789726972534E-2</v>
      </c>
      <c r="D36" s="127">
        <v>9.4380456136742813E-2</v>
      </c>
      <c r="E36" s="147"/>
      <c r="F36" s="127">
        <v>6.8816600832825786E-2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0.99999999999999989</v>
      </c>
      <c r="D44" s="227">
        <f>SUM(D45:D71)</f>
        <v>0.98881794398228551</v>
      </c>
      <c r="E44" s="227"/>
      <c r="F44" s="227">
        <f>SUM(F45:F71)</f>
        <v>0.99184671152313086</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0.99915313087196256</v>
      </c>
      <c r="D51" s="127">
        <v>0.96962661369242753</v>
      </c>
      <c r="E51" s="127"/>
      <c r="F51" s="127">
        <v>0.97762415517191181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8.4686912803737593E-4</v>
      </c>
      <c r="D55" s="127">
        <v>1.8064689325311085E-2</v>
      </c>
      <c r="E55" s="127"/>
      <c r="F55" s="127">
        <v>1.3401076939985778E-2</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1.1266409645468826E-3</v>
      </c>
      <c r="E71" s="127"/>
      <c r="F71" s="127">
        <v>8.2147941123320305E-4</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1.1182056017714534E-2</v>
      </c>
      <c r="E76" s="227"/>
      <c r="F76" s="227">
        <f>SUM(F77:F87)</f>
        <v>8.1532884768691395E-3</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1.1182056017714534E-2</v>
      </c>
      <c r="E78" s="127"/>
      <c r="F78" s="127">
        <v>8.1532884768691395E-3</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0.33212647798255129</v>
      </c>
      <c r="D99" s="227">
        <v>0.24328617462057484</v>
      </c>
      <c r="E99" s="227"/>
      <c r="F99" s="227">
        <v>0.26787934064294827</v>
      </c>
      <c r="G99" s="51"/>
    </row>
    <row r="100" spans="1:7" x14ac:dyDescent="0.25">
      <c r="A100" s="51" t="s">
        <v>573</v>
      </c>
      <c r="B100" s="68" t="s">
        <v>3101</v>
      </c>
      <c r="C100" s="127">
        <v>8.9394583928036966E-2</v>
      </c>
      <c r="D100" s="127">
        <v>0.10128295619657024</v>
      </c>
      <c r="E100" s="127"/>
      <c r="F100" s="127">
        <v>9.7991964362103431E-2</v>
      </c>
      <c r="G100" s="51"/>
    </row>
    <row r="101" spans="1:7" x14ac:dyDescent="0.25">
      <c r="A101" s="51" t="s">
        <v>574</v>
      </c>
      <c r="B101" s="68" t="s">
        <v>3102</v>
      </c>
      <c r="C101" s="127">
        <v>0.10535725347160697</v>
      </c>
      <c r="D101" s="127">
        <v>0.17896176455497431</v>
      </c>
      <c r="E101" s="127"/>
      <c r="F101" s="127">
        <v>0.15858623799138957</v>
      </c>
      <c r="G101" s="51"/>
    </row>
    <row r="102" spans="1:7" x14ac:dyDescent="0.25">
      <c r="A102" s="51" t="s">
        <v>575</v>
      </c>
      <c r="B102" s="68" t="s">
        <v>3103</v>
      </c>
      <c r="C102" s="127">
        <v>0.27672007324261488</v>
      </c>
      <c r="D102" s="127">
        <v>0.26308626071210306</v>
      </c>
      <c r="E102" s="127"/>
      <c r="F102" s="127">
        <v>0.26686043304596635</v>
      </c>
      <c r="G102" s="51"/>
    </row>
    <row r="103" spans="1:7" x14ac:dyDescent="0.25">
      <c r="A103" s="51" t="s">
        <v>576</v>
      </c>
      <c r="B103" s="68" t="s">
        <v>3104</v>
      </c>
      <c r="C103" s="127">
        <v>0.19640161137518977</v>
      </c>
      <c r="D103" s="127">
        <v>0.21338284391577764</v>
      </c>
      <c r="E103" s="127"/>
      <c r="F103" s="127">
        <v>0.20868202395759242</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1.4639827873085787E-4</v>
      </c>
      <c r="D150" s="127">
        <v>1.6980277957158135E-5</v>
      </c>
      <c r="E150" s="128"/>
      <c r="F150" s="127">
        <v>5.2034389591325994E-5</v>
      </c>
    </row>
    <row r="151" spans="1:7" x14ac:dyDescent="0.25">
      <c r="A151" s="51" t="s">
        <v>606</v>
      </c>
      <c r="B151" s="51" t="s">
        <v>607</v>
      </c>
      <c r="C151" s="127">
        <f>C153+C154+C155+C156</f>
        <v>0.99985360172126914</v>
      </c>
      <c r="D151" s="127">
        <f>D153+D154+D155+D156</f>
        <v>0.99998301972204284</v>
      </c>
      <c r="E151" s="128"/>
      <c r="F151" s="127">
        <f>F153+F154+F155+F156</f>
        <v>0.99994796561040877</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0.29425259304585905</v>
      </c>
      <c r="D154" s="127">
        <v>0.17377738670468323</v>
      </c>
      <c r="E154" s="128"/>
      <c r="F154" s="127">
        <v>0.20640925635948948</v>
      </c>
    </row>
    <row r="155" spans="1:7" outlineLevel="1" x14ac:dyDescent="0.25">
      <c r="A155" s="51" t="s">
        <v>611</v>
      </c>
      <c r="B155" s="51" t="s">
        <v>3107</v>
      </c>
      <c r="C155" s="127">
        <v>0</v>
      </c>
      <c r="D155" s="127">
        <v>0</v>
      </c>
      <c r="E155" s="128"/>
      <c r="F155" s="127">
        <v>0</v>
      </c>
    </row>
    <row r="156" spans="1:7" outlineLevel="1" x14ac:dyDescent="0.25">
      <c r="A156" s="51" t="s">
        <v>612</v>
      </c>
      <c r="B156" s="51" t="s">
        <v>3108</v>
      </c>
      <c r="C156" s="127">
        <v>0.70560100867541009</v>
      </c>
      <c r="D156" s="127">
        <v>0.82620563301735961</v>
      </c>
      <c r="E156" s="128"/>
      <c r="F156" s="127">
        <v>0.79353870925091929</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0.18651456710685668</v>
      </c>
      <c r="D160" s="127">
        <v>0.17513482299771763</v>
      </c>
      <c r="E160" s="128"/>
      <c r="F160" s="127">
        <v>0.17821713626160088</v>
      </c>
    </row>
    <row r="161" spans="1:7" x14ac:dyDescent="0.25">
      <c r="A161" s="51" t="s">
        <v>618</v>
      </c>
      <c r="B161" s="51" t="s">
        <v>619</v>
      </c>
      <c r="C161" s="127">
        <v>0.81348543289314323</v>
      </c>
      <c r="D161" s="127">
        <v>0.82486517700228235</v>
      </c>
      <c r="E161" s="128"/>
      <c r="F161" s="127">
        <v>0.82178286373839915</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6.9123947672691893E-2</v>
      </c>
      <c r="D170" s="127">
        <v>2.9204664206572483E-2</v>
      </c>
      <c r="E170" s="128"/>
      <c r="F170" s="127">
        <v>4.0017186503406771E-2</v>
      </c>
    </row>
    <row r="171" spans="1:7" x14ac:dyDescent="0.25">
      <c r="A171" s="51" t="s">
        <v>630</v>
      </c>
      <c r="B171" s="47" t="s">
        <v>3015</v>
      </c>
      <c r="C171" s="127">
        <v>5.9924449767417239E-2</v>
      </c>
      <c r="D171" s="127">
        <v>2.9314906218352796E-2</v>
      </c>
      <c r="E171" s="128"/>
      <c r="F171" s="127">
        <v>3.7605795818139318E-2</v>
      </c>
    </row>
    <row r="172" spans="1:7" x14ac:dyDescent="0.25">
      <c r="A172" s="51" t="s">
        <v>631</v>
      </c>
      <c r="B172" s="47" t="s">
        <v>3016</v>
      </c>
      <c r="C172" s="127">
        <v>5.2288787949630454E-2</v>
      </c>
      <c r="D172" s="127">
        <v>7.0875696702939597E-2</v>
      </c>
      <c r="E172" s="127"/>
      <c r="F172" s="127">
        <v>6.5841253499695496E-2</v>
      </c>
    </row>
    <row r="173" spans="1:7" x14ac:dyDescent="0.25">
      <c r="A173" s="51" t="s">
        <v>632</v>
      </c>
      <c r="B173" s="47" t="s">
        <v>3017</v>
      </c>
      <c r="C173" s="127">
        <v>0.1065289480704599</v>
      </c>
      <c r="D173" s="127">
        <v>8.1666226625463134E-2</v>
      </c>
      <c r="E173" s="127"/>
      <c r="F173" s="127">
        <v>8.8400534124047608E-2</v>
      </c>
    </row>
    <row r="174" spans="1:7" x14ac:dyDescent="0.25">
      <c r="A174" s="51" t="s">
        <v>633</v>
      </c>
      <c r="B174" s="47" t="s">
        <v>3018</v>
      </c>
      <c r="C174" s="127">
        <v>0.7121338665398006</v>
      </c>
      <c r="D174" s="127">
        <v>0.78893850624667206</v>
      </c>
      <c r="E174" s="127"/>
      <c r="F174" s="127">
        <v>0.76813523005471096</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1.3994212022926896E-3</v>
      </c>
      <c r="D180" s="184">
        <v>2.7953294053024115E-3</v>
      </c>
      <c r="E180" s="128"/>
      <c r="F180" s="184">
        <v>2.4172342277627998E-3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3105.3597775132475</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2453.0964170300053</v>
      </c>
      <c r="D190" s="133">
        <v>3370</v>
      </c>
      <c r="E190" s="65"/>
      <c r="F190" s="139">
        <f>IF($C$214=0,"",IF(C190="[for completion]","",IF(C190="","",C190/$C$214)))</f>
        <v>0.14949955011150623</v>
      </c>
      <c r="G190" s="139">
        <f>IF($D$214=0,"",IF(D190="[for completion]","",IF(D190="","",D190/$D$214)))</f>
        <v>0.63777441332323992</v>
      </c>
    </row>
    <row r="191" spans="1:7" x14ac:dyDescent="0.25">
      <c r="A191" s="51" t="s">
        <v>652</v>
      </c>
      <c r="B191" s="68" t="s">
        <v>3110</v>
      </c>
      <c r="C191" s="132">
        <v>3394.6789158499969</v>
      </c>
      <c r="D191" s="133">
        <v>1075</v>
      </c>
      <c r="E191" s="65"/>
      <c r="F191" s="139">
        <f t="shared" ref="F191:F213" si="1">IF($C$214=0,"",IF(C191="[for completion]","",IF(C191="","",C191/$C$214)))</f>
        <v>0.20688260239971751</v>
      </c>
      <c r="G191" s="139">
        <f t="shared" ref="G191:G213" si="2">IF($D$214=0,"",IF(D191="[for completion]","",IF(D191="","",D191/$D$214)))</f>
        <v>0.203444360333081</v>
      </c>
    </row>
    <row r="192" spans="1:7" x14ac:dyDescent="0.25">
      <c r="A192" s="51" t="s">
        <v>653</v>
      </c>
      <c r="B192" s="68" t="s">
        <v>3111</v>
      </c>
      <c r="C192" s="132">
        <v>6642.8138714699962</v>
      </c>
      <c r="D192" s="133">
        <v>720</v>
      </c>
      <c r="E192" s="65"/>
      <c r="F192" s="139">
        <f t="shared" si="1"/>
        <v>0.40483434665058671</v>
      </c>
      <c r="G192" s="139">
        <f t="shared" si="2"/>
        <v>0.13626040878122633</v>
      </c>
    </row>
    <row r="193" spans="1:7" x14ac:dyDescent="0.25">
      <c r="A193" s="51" t="s">
        <v>654</v>
      </c>
      <c r="B193" s="68" t="s">
        <v>3112</v>
      </c>
      <c r="C193" s="132">
        <v>2993.1542763999987</v>
      </c>
      <c r="D193" s="133">
        <v>107</v>
      </c>
      <c r="E193" s="65"/>
      <c r="F193" s="139">
        <f t="shared" si="1"/>
        <v>0.18241240524817798</v>
      </c>
      <c r="G193" s="139">
        <f t="shared" si="2"/>
        <v>2.0249810749432249E-2</v>
      </c>
    </row>
    <row r="194" spans="1:7" x14ac:dyDescent="0.25">
      <c r="A194" s="51" t="s">
        <v>655</v>
      </c>
      <c r="B194" s="68" t="s">
        <v>3113</v>
      </c>
      <c r="C194" s="132">
        <v>551.11383121999995</v>
      </c>
      <c r="D194" s="133">
        <v>9</v>
      </c>
      <c r="E194" s="65"/>
      <c r="F194" s="139">
        <f t="shared" si="1"/>
        <v>3.3586641460823914E-2</v>
      </c>
      <c r="G194" s="139">
        <f t="shared" si="2"/>
        <v>1.7032551097653293E-3</v>
      </c>
    </row>
    <row r="195" spans="1:7" x14ac:dyDescent="0.25">
      <c r="A195" s="51" t="s">
        <v>656</v>
      </c>
      <c r="B195" s="68" t="s">
        <v>3114</v>
      </c>
      <c r="C195" s="132">
        <v>373.86375241000002</v>
      </c>
      <c r="D195" s="133">
        <v>3</v>
      </c>
      <c r="E195" s="65"/>
      <c r="F195" s="139">
        <f t="shared" si="1"/>
        <v>2.2784454129187576E-2</v>
      </c>
      <c r="G195" s="139">
        <f t="shared" si="2"/>
        <v>5.6775170325510976E-4</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16408.721064379999</v>
      </c>
      <c r="D214" s="76">
        <f>SUM(D190:D213)</f>
        <v>5284</v>
      </c>
      <c r="E214" s="121"/>
      <c r="F214" s="148">
        <f>SUM(F190:F213)</f>
        <v>0.99999999999999989</v>
      </c>
      <c r="G214" s="148">
        <f>SUM(G190:G213)</f>
        <v>0.99999999999999989</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0.6538999036695603</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2533.7105296011273</v>
      </c>
      <c r="D241" s="133" t="s">
        <v>112</v>
      </c>
      <c r="F241" s="139">
        <f>IF($C$249=0,"",IF(C241="[Mark as ND1 if not relevant]","",C241/$C$249))</f>
        <v>0.15495279118740243</v>
      </c>
      <c r="G241" s="139" t="str">
        <f>IF($D$249=0,"",IF(D241="[Mark as ND1 if not relevant]","",D241/$D$249))</f>
        <v/>
      </c>
    </row>
    <row r="242" spans="1:7" x14ac:dyDescent="0.25">
      <c r="A242" s="51" t="s">
        <v>715</v>
      </c>
      <c r="B242" s="51" t="s">
        <v>683</v>
      </c>
      <c r="C242" s="132">
        <v>1739.8617329471417</v>
      </c>
      <c r="D242" s="133" t="s">
        <v>112</v>
      </c>
      <c r="F242" s="139">
        <f t="shared" ref="F242:F248" si="5">IF($C$249=0,"",IF(C242="[Mark as ND1 if not relevant]","",C242/$C$249))</f>
        <v>0.1064038013224629</v>
      </c>
      <c r="G242" s="139" t="str">
        <f t="shared" ref="G242:G248" si="6">IF($D$249=0,"",IF(D242="[Mark as ND1 if not relevant]","",D242/$D$249))</f>
        <v/>
      </c>
    </row>
    <row r="243" spans="1:7" x14ac:dyDescent="0.25">
      <c r="A243" s="51" t="s">
        <v>716</v>
      </c>
      <c r="B243" s="51" t="s">
        <v>685</v>
      </c>
      <c r="C243" s="132">
        <v>3027.6622090087963</v>
      </c>
      <c r="D243" s="133" t="s">
        <v>112</v>
      </c>
      <c r="F243" s="139">
        <f t="shared" si="5"/>
        <v>0.18516113209364343</v>
      </c>
      <c r="G243" s="139" t="str">
        <f t="shared" si="6"/>
        <v/>
      </c>
    </row>
    <row r="244" spans="1:7" x14ac:dyDescent="0.25">
      <c r="A244" s="51" t="s">
        <v>717</v>
      </c>
      <c r="B244" s="51" t="s">
        <v>687</v>
      </c>
      <c r="C244" s="132">
        <v>5820.8060715358406</v>
      </c>
      <c r="D244" s="133" t="s">
        <v>112</v>
      </c>
      <c r="F244" s="139">
        <f t="shared" si="5"/>
        <v>0.35597995004072075</v>
      </c>
      <c r="G244" s="139" t="str">
        <f t="shared" si="6"/>
        <v/>
      </c>
    </row>
    <row r="245" spans="1:7" x14ac:dyDescent="0.25">
      <c r="A245" s="51" t="s">
        <v>718</v>
      </c>
      <c r="B245" s="51" t="s">
        <v>689</v>
      </c>
      <c r="C245" s="132">
        <v>2026.1390707146857</v>
      </c>
      <c r="D245" s="133" t="s">
        <v>112</v>
      </c>
      <c r="F245" s="139">
        <f t="shared" si="5"/>
        <v>0.12391151265038758</v>
      </c>
      <c r="G245" s="139" t="str">
        <f t="shared" si="6"/>
        <v/>
      </c>
    </row>
    <row r="246" spans="1:7" x14ac:dyDescent="0.25">
      <c r="A246" s="51" t="s">
        <v>719</v>
      </c>
      <c r="B246" s="51" t="s">
        <v>691</v>
      </c>
      <c r="C246" s="132">
        <v>468.47937326891304</v>
      </c>
      <c r="D246" s="133" t="s">
        <v>112</v>
      </c>
      <c r="F246" s="139">
        <f t="shared" si="5"/>
        <v>2.8650544588126634E-2</v>
      </c>
      <c r="G246" s="139" t="str">
        <f t="shared" si="6"/>
        <v/>
      </c>
    </row>
    <row r="247" spans="1:7" x14ac:dyDescent="0.25">
      <c r="A247" s="51" t="s">
        <v>720</v>
      </c>
      <c r="B247" s="51" t="s">
        <v>693</v>
      </c>
      <c r="C247" s="132">
        <v>315.55817715477849</v>
      </c>
      <c r="D247" s="133" t="s">
        <v>112</v>
      </c>
      <c r="F247" s="139">
        <f t="shared" si="5"/>
        <v>1.9298424094183857E-2</v>
      </c>
      <c r="G247" s="139" t="str">
        <f t="shared" si="6"/>
        <v/>
      </c>
    </row>
    <row r="248" spans="1:7" x14ac:dyDescent="0.25">
      <c r="A248" s="51" t="s">
        <v>721</v>
      </c>
      <c r="B248" s="51" t="s">
        <v>695</v>
      </c>
      <c r="C248" s="132">
        <v>419.28260666872325</v>
      </c>
      <c r="D248" s="133" t="s">
        <v>112</v>
      </c>
      <c r="F248" s="139">
        <f t="shared" si="5"/>
        <v>2.5641844023072475E-2</v>
      </c>
      <c r="G248" s="139" t="str">
        <f t="shared" si="6"/>
        <v/>
      </c>
    </row>
    <row r="249" spans="1:7" x14ac:dyDescent="0.25">
      <c r="A249" s="51" t="s">
        <v>722</v>
      </c>
      <c r="B249" s="78" t="s">
        <v>138</v>
      </c>
      <c r="C249" s="132">
        <f>SUM(C241:C248)</f>
        <v>16351.499770900005</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3.707018306261791E-2</v>
      </c>
      <c r="E260" s="121"/>
      <c r="F260" s="121"/>
      <c r="G260" s="121"/>
    </row>
    <row r="261" spans="1:14" x14ac:dyDescent="0.25">
      <c r="A261" s="51" t="s">
        <v>735</v>
      </c>
      <c r="B261" s="51" t="s">
        <v>736</v>
      </c>
      <c r="C261" s="127">
        <v>2.4943808746222127E-4</v>
      </c>
      <c r="E261" s="121"/>
      <c r="F261" s="121"/>
    </row>
    <row r="262" spans="1:14" x14ac:dyDescent="0.25">
      <c r="A262" s="51" t="s">
        <v>737</v>
      </c>
      <c r="B262" s="51" t="s">
        <v>738</v>
      </c>
      <c r="C262" s="127">
        <v>0</v>
      </c>
      <c r="E262" s="121"/>
      <c r="F262" s="121"/>
    </row>
    <row r="263" spans="1:14" x14ac:dyDescent="0.25">
      <c r="A263" s="51" t="s">
        <v>739</v>
      </c>
      <c r="B263" s="51" t="s">
        <v>2177</v>
      </c>
      <c r="C263" s="127">
        <v>4.2491938632168279E-3</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0.9584311849867031</v>
      </c>
      <c r="E265" s="121"/>
      <c r="F265" s="121"/>
    </row>
    <row r="266" spans="1:14" outlineLevel="1" x14ac:dyDescent="0.25">
      <c r="A266" s="51" t="s">
        <v>740</v>
      </c>
      <c r="B266" s="80" t="s">
        <v>742</v>
      </c>
      <c r="C266" s="149">
        <v>0.78520326419156039</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0.17322792079514265</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2616.27615113</v>
      </c>
      <c r="D287" s="51">
        <v>431</v>
      </c>
      <c r="E287" s="57"/>
      <c r="F287" s="139">
        <f>IF($C$305=0,"",IF(C287="[For completion]","",C287/$C$305))</f>
        <v>0.15944424558531892</v>
      </c>
      <c r="G287" s="139">
        <f>IF($D$305=0,"",IF(D287="[For completion]","",D287/$D$305))</f>
        <v>8.9642262895174712E-2</v>
      </c>
    </row>
    <row r="288" spans="1:7" customFormat="1" x14ac:dyDescent="0.25">
      <c r="A288" s="51" t="s">
        <v>1950</v>
      </c>
      <c r="B288" s="68" t="s">
        <v>3117</v>
      </c>
      <c r="C288" s="132">
        <v>1130.2030060600005</v>
      </c>
      <c r="D288" s="51">
        <v>254</v>
      </c>
      <c r="E288" s="57"/>
      <c r="F288" s="139">
        <f t="shared" ref="F288:F304" si="9">IF($C$305=0,"",IF(C288="[For completion]","",C288/$C$305))</f>
        <v>6.8878189934829331E-2</v>
      </c>
      <c r="G288" s="139">
        <f t="shared" ref="G288:G304" si="10">IF($D$305=0,"",IF(D288="[For completion]","",D288/$D$305))</f>
        <v>5.2828618968386025E-2</v>
      </c>
    </row>
    <row r="289" spans="1:7" customFormat="1" x14ac:dyDescent="0.25">
      <c r="A289" s="51" t="s">
        <v>1951</v>
      </c>
      <c r="B289" s="68" t="s">
        <v>3118</v>
      </c>
      <c r="C289" s="132">
        <v>3197.5591072099987</v>
      </c>
      <c r="D289" s="51">
        <v>781</v>
      </c>
      <c r="E289" s="57"/>
      <c r="F289" s="139">
        <f t="shared" si="9"/>
        <v>0.19486949011225807</v>
      </c>
      <c r="G289" s="139">
        <f t="shared" si="10"/>
        <v>0.16243760399334442</v>
      </c>
    </row>
    <row r="290" spans="1:7" customFormat="1" x14ac:dyDescent="0.25">
      <c r="A290" s="51" t="s">
        <v>1952</v>
      </c>
      <c r="B290" s="68" t="s">
        <v>3065</v>
      </c>
      <c r="C290" s="132">
        <v>1402.6807098999991</v>
      </c>
      <c r="D290" s="51">
        <v>564</v>
      </c>
      <c r="E290" s="57"/>
      <c r="F290" s="139">
        <f t="shared" si="9"/>
        <v>8.5483853640789476E-2</v>
      </c>
      <c r="G290" s="139">
        <f t="shared" si="10"/>
        <v>0.11730449251247921</v>
      </c>
    </row>
    <row r="291" spans="1:7" customFormat="1" x14ac:dyDescent="0.25">
      <c r="A291" s="51" t="s">
        <v>1953</v>
      </c>
      <c r="B291" s="68" t="s">
        <v>3066</v>
      </c>
      <c r="C291" s="132">
        <v>409.88652522999996</v>
      </c>
      <c r="D291" s="51">
        <v>228</v>
      </c>
      <c r="E291" s="57"/>
      <c r="F291" s="139">
        <f t="shared" si="9"/>
        <v>2.4979797244514098E-2</v>
      </c>
      <c r="G291" s="139">
        <f t="shared" si="10"/>
        <v>4.7420965058236272E-2</v>
      </c>
    </row>
    <row r="292" spans="1:7" customFormat="1" x14ac:dyDescent="0.25">
      <c r="A292" s="51" t="s">
        <v>1954</v>
      </c>
      <c r="B292" s="68" t="s">
        <v>3119</v>
      </c>
      <c r="C292" s="132">
        <v>136.16190640999997</v>
      </c>
      <c r="D292" s="51">
        <v>95</v>
      </c>
      <c r="E292" s="57"/>
      <c r="F292" s="139">
        <f t="shared" si="9"/>
        <v>8.2981425472323875E-3</v>
      </c>
      <c r="G292" s="139">
        <f t="shared" si="10"/>
        <v>1.975873544093178E-2</v>
      </c>
    </row>
    <row r="293" spans="1:7" customFormat="1" x14ac:dyDescent="0.25">
      <c r="A293" s="51" t="s">
        <v>1955</v>
      </c>
      <c r="B293" s="68" t="s">
        <v>3120</v>
      </c>
      <c r="C293" s="132">
        <v>211.83147740999999</v>
      </c>
      <c r="D293" s="51">
        <v>48</v>
      </c>
      <c r="E293" s="57"/>
      <c r="F293" s="139">
        <f t="shared" si="9"/>
        <v>1.2909688486925596E-2</v>
      </c>
      <c r="G293" s="139">
        <f t="shared" si="10"/>
        <v>9.9833610648918467E-3</v>
      </c>
    </row>
    <row r="294" spans="1:7" customFormat="1" x14ac:dyDescent="0.25">
      <c r="A294" s="51" t="s">
        <v>1956</v>
      </c>
      <c r="B294" s="68" t="s">
        <v>3121</v>
      </c>
      <c r="C294" s="132">
        <v>1299.7262448799997</v>
      </c>
      <c r="D294" s="51">
        <v>187</v>
      </c>
      <c r="E294" s="57"/>
      <c r="F294" s="139">
        <f t="shared" si="9"/>
        <v>7.9209478897257962E-2</v>
      </c>
      <c r="G294" s="139">
        <f t="shared" si="10"/>
        <v>3.889351081530782E-2</v>
      </c>
    </row>
    <row r="295" spans="1:7" customFormat="1" x14ac:dyDescent="0.25">
      <c r="A295" s="51" t="s">
        <v>1957</v>
      </c>
      <c r="B295" s="68" t="s">
        <v>3122</v>
      </c>
      <c r="C295" s="132">
        <v>535.85836789999973</v>
      </c>
      <c r="D295" s="51">
        <v>102</v>
      </c>
      <c r="E295" s="57"/>
      <c r="F295" s="139">
        <f t="shared" si="9"/>
        <v>3.2656924680329866E-2</v>
      </c>
      <c r="G295" s="139">
        <f t="shared" si="10"/>
        <v>2.1214642262895173E-2</v>
      </c>
    </row>
    <row r="296" spans="1:7" customFormat="1" x14ac:dyDescent="0.25">
      <c r="A296" s="51" t="s">
        <v>1958</v>
      </c>
      <c r="B296" s="68" t="s">
        <v>3123</v>
      </c>
      <c r="C296" s="132">
        <v>1953.5367691000006</v>
      </c>
      <c r="D296" s="51">
        <v>671</v>
      </c>
      <c r="E296" s="57"/>
      <c r="F296" s="139">
        <f t="shared" si="9"/>
        <v>0.11905478564936618</v>
      </c>
      <c r="G296" s="139">
        <f t="shared" si="10"/>
        <v>0.13955906821963393</v>
      </c>
    </row>
    <row r="297" spans="1:7" customFormat="1" x14ac:dyDescent="0.25">
      <c r="A297" s="51" t="s">
        <v>1959</v>
      </c>
      <c r="B297" s="68" t="s">
        <v>3124</v>
      </c>
      <c r="C297" s="132">
        <v>1324.9218039699999</v>
      </c>
      <c r="D297" s="51">
        <v>880</v>
      </c>
      <c r="E297" s="57"/>
      <c r="F297" s="139">
        <f t="shared" si="9"/>
        <v>8.0744976940715751E-2</v>
      </c>
      <c r="G297" s="139">
        <f t="shared" si="10"/>
        <v>0.18302828618968386</v>
      </c>
    </row>
    <row r="298" spans="1:7" customFormat="1" x14ac:dyDescent="0.25">
      <c r="A298" s="51" t="s">
        <v>1960</v>
      </c>
      <c r="B298" s="68" t="s">
        <v>3125</v>
      </c>
      <c r="C298" s="132">
        <v>264.10696242000029</v>
      </c>
      <c r="D298" s="51">
        <v>293</v>
      </c>
      <c r="E298" s="57"/>
      <c r="F298" s="139">
        <f t="shared" si="9"/>
        <v>1.6095523921929714E-2</v>
      </c>
      <c r="G298" s="139">
        <f t="shared" si="10"/>
        <v>6.094009983361065E-2</v>
      </c>
    </row>
    <row r="299" spans="1:7" customFormat="1" x14ac:dyDescent="0.25">
      <c r="A299" s="51" t="s">
        <v>1961</v>
      </c>
      <c r="B299" s="68" t="s">
        <v>3126</v>
      </c>
      <c r="C299" s="132">
        <v>53.401632100000008</v>
      </c>
      <c r="D299" s="51">
        <v>39</v>
      </c>
      <c r="E299" s="57"/>
      <c r="F299" s="139">
        <f t="shared" si="9"/>
        <v>3.2544664444277807E-3</v>
      </c>
      <c r="G299" s="139">
        <f t="shared" si="10"/>
        <v>8.1114808652246254E-3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1872.5704006599999</v>
      </c>
      <c r="D304" s="51">
        <v>235</v>
      </c>
      <c r="E304" s="57"/>
      <c r="F304" s="139">
        <f t="shared" si="9"/>
        <v>0.11412043591410484</v>
      </c>
      <c r="G304" s="139">
        <f t="shared" si="10"/>
        <v>4.8876871880199665E-2</v>
      </c>
    </row>
    <row r="305" spans="1:7" customFormat="1" x14ac:dyDescent="0.25">
      <c r="A305" s="51" t="s">
        <v>1967</v>
      </c>
      <c r="B305" s="68" t="s">
        <v>138</v>
      </c>
      <c r="C305" s="132">
        <f>SUM(C287:C304)</f>
        <v>16408.721064379999</v>
      </c>
      <c r="D305" s="51">
        <f>SUM(D287:D304)</f>
        <v>4808</v>
      </c>
      <c r="E305" s="57"/>
      <c r="F305" s="147">
        <f>SUM(F287:F304)</f>
        <v>0.99999999999999978</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2616.27615113</v>
      </c>
      <c r="D310" s="51">
        <v>431</v>
      </c>
      <c r="E310" s="57"/>
      <c r="F310" s="139">
        <f>IF($C$328=0,"",IF(C310="[For completion]","",C310/$C$328))</f>
        <v>0.15944424558531892</v>
      </c>
      <c r="G310" s="139">
        <f>IF($D$328=0,"",IF(D310="[For completion]","",D310/$D$328))</f>
        <v>8.9642262895174712E-2</v>
      </c>
    </row>
    <row r="311" spans="1:7" customFormat="1" x14ac:dyDescent="0.25">
      <c r="A311" s="51" t="s">
        <v>1972</v>
      </c>
      <c r="B311" s="68" t="s">
        <v>3129</v>
      </c>
      <c r="C311" s="132">
        <v>1130.2030060600005</v>
      </c>
      <c r="D311" s="51">
        <v>254</v>
      </c>
      <c r="E311" s="57"/>
      <c r="F311" s="139">
        <f t="shared" ref="F311:F327" si="11">IF($C$328=0,"",IF(C311="[For completion]","",C311/$C$328))</f>
        <v>6.8878189934829331E-2</v>
      </c>
      <c r="G311" s="139">
        <f t="shared" ref="G311:G327" si="12">IF($D$328=0,"",IF(D311="[For completion]","",D311/$D$328))</f>
        <v>5.2828618968386025E-2</v>
      </c>
    </row>
    <row r="312" spans="1:7" customFormat="1" x14ac:dyDescent="0.25">
      <c r="A312" s="51" t="s">
        <v>1973</v>
      </c>
      <c r="B312" s="68" t="s">
        <v>3130</v>
      </c>
      <c r="C312" s="132">
        <v>3197.5591072099987</v>
      </c>
      <c r="D312" s="51">
        <v>781</v>
      </c>
      <c r="E312" s="57"/>
      <c r="F312" s="139">
        <f t="shared" si="11"/>
        <v>0.19486949011225807</v>
      </c>
      <c r="G312" s="139">
        <f t="shared" si="12"/>
        <v>0.16243760399334442</v>
      </c>
    </row>
    <row r="313" spans="1:7" customFormat="1" x14ac:dyDescent="0.25">
      <c r="A313" s="51" t="s">
        <v>1974</v>
      </c>
      <c r="B313" s="68" t="s">
        <v>3131</v>
      </c>
      <c r="C313" s="132">
        <v>1402.6807098999991</v>
      </c>
      <c r="D313" s="51">
        <v>564</v>
      </c>
      <c r="E313" s="57"/>
      <c r="F313" s="139">
        <f t="shared" si="11"/>
        <v>8.5483853640789476E-2</v>
      </c>
      <c r="G313" s="139">
        <f t="shared" si="12"/>
        <v>0.11730449251247921</v>
      </c>
    </row>
    <row r="314" spans="1:7" customFormat="1" x14ac:dyDescent="0.25">
      <c r="A314" s="51" t="s">
        <v>1975</v>
      </c>
      <c r="B314" s="68" t="s">
        <v>3132</v>
      </c>
      <c r="C314" s="132">
        <v>409.88652522999996</v>
      </c>
      <c r="D314" s="51">
        <v>228</v>
      </c>
      <c r="E314" s="57"/>
      <c r="F314" s="139">
        <f t="shared" si="11"/>
        <v>2.4979797244514098E-2</v>
      </c>
      <c r="G314" s="139">
        <f t="shared" si="12"/>
        <v>4.7420965058236272E-2</v>
      </c>
    </row>
    <row r="315" spans="1:7" customFormat="1" x14ac:dyDescent="0.25">
      <c r="A315" s="51" t="s">
        <v>1976</v>
      </c>
      <c r="B315" s="68" t="s">
        <v>3133</v>
      </c>
      <c r="C315" s="132">
        <v>136.16190640999997</v>
      </c>
      <c r="D315" s="51">
        <v>95</v>
      </c>
      <c r="E315" s="57"/>
      <c r="F315" s="139">
        <f t="shared" si="11"/>
        <v>8.2981425472323875E-3</v>
      </c>
      <c r="G315" s="139">
        <f t="shared" si="12"/>
        <v>1.975873544093178E-2</v>
      </c>
    </row>
    <row r="316" spans="1:7" customFormat="1" x14ac:dyDescent="0.25">
      <c r="A316" s="51" t="s">
        <v>1977</v>
      </c>
      <c r="B316" s="68" t="s">
        <v>3134</v>
      </c>
      <c r="C316" s="132">
        <v>211.83147740999999</v>
      </c>
      <c r="D316" s="51">
        <v>48</v>
      </c>
      <c r="E316" s="57"/>
      <c r="F316" s="139">
        <f t="shared" si="11"/>
        <v>1.2909688486925596E-2</v>
      </c>
      <c r="G316" s="139">
        <f t="shared" si="12"/>
        <v>9.9833610648918467E-3</v>
      </c>
    </row>
    <row r="317" spans="1:7" customFormat="1" x14ac:dyDescent="0.25">
      <c r="A317" s="51" t="s">
        <v>1978</v>
      </c>
      <c r="B317" s="68" t="s">
        <v>3135</v>
      </c>
      <c r="C317" s="132">
        <v>1299.7262448799997</v>
      </c>
      <c r="D317" s="51">
        <v>187</v>
      </c>
      <c r="E317" s="57"/>
      <c r="F317" s="139">
        <f t="shared" si="11"/>
        <v>7.9209478897257962E-2</v>
      </c>
      <c r="G317" s="139">
        <f t="shared" si="12"/>
        <v>3.889351081530782E-2</v>
      </c>
    </row>
    <row r="318" spans="1:7" customFormat="1" x14ac:dyDescent="0.25">
      <c r="A318" s="51" t="s">
        <v>1979</v>
      </c>
      <c r="B318" s="68" t="s">
        <v>3136</v>
      </c>
      <c r="C318" s="132">
        <v>535.85836789999973</v>
      </c>
      <c r="D318" s="51">
        <v>102</v>
      </c>
      <c r="E318" s="57"/>
      <c r="F318" s="139">
        <f t="shared" si="11"/>
        <v>3.2656924680329866E-2</v>
      </c>
      <c r="G318" s="139">
        <f t="shared" si="12"/>
        <v>2.1214642262895173E-2</v>
      </c>
    </row>
    <row r="319" spans="1:7" customFormat="1" x14ac:dyDescent="0.25">
      <c r="A319" s="51" t="s">
        <v>1980</v>
      </c>
      <c r="B319" s="68" t="s">
        <v>3137</v>
      </c>
      <c r="C319" s="132">
        <v>1953.5367691000006</v>
      </c>
      <c r="D319" s="51">
        <v>671</v>
      </c>
      <c r="E319" s="57"/>
      <c r="F319" s="139">
        <f t="shared" si="11"/>
        <v>0.11905478564936618</v>
      </c>
      <c r="G319" s="139">
        <f t="shared" si="12"/>
        <v>0.13955906821963393</v>
      </c>
    </row>
    <row r="320" spans="1:7" customFormat="1" x14ac:dyDescent="0.25">
      <c r="A320" s="51" t="s">
        <v>2081</v>
      </c>
      <c r="B320" s="68" t="s">
        <v>3138</v>
      </c>
      <c r="C320" s="132">
        <v>1324.9218039699999</v>
      </c>
      <c r="D320" s="51">
        <v>880</v>
      </c>
      <c r="E320" s="57"/>
      <c r="F320" s="139">
        <f t="shared" si="11"/>
        <v>8.0744976940715751E-2</v>
      </c>
      <c r="G320" s="139">
        <f t="shared" si="12"/>
        <v>0.18302828618968386</v>
      </c>
    </row>
    <row r="321" spans="1:7" customFormat="1" x14ac:dyDescent="0.25">
      <c r="A321" s="51" t="s">
        <v>2123</v>
      </c>
      <c r="B321" s="68" t="s">
        <v>3139</v>
      </c>
      <c r="C321" s="132">
        <v>264.10696242000029</v>
      </c>
      <c r="D321" s="51">
        <v>293</v>
      </c>
      <c r="E321" s="57"/>
      <c r="F321" s="139">
        <f>IF($C$328=0,"",IF(C321="[For completion]","",C321/$C$328))</f>
        <v>1.6095523921929714E-2</v>
      </c>
      <c r="G321" s="139">
        <f t="shared" si="12"/>
        <v>6.094009983361065E-2</v>
      </c>
    </row>
    <row r="322" spans="1:7" customFormat="1" x14ac:dyDescent="0.25">
      <c r="A322" s="51" t="s">
        <v>2124</v>
      </c>
      <c r="B322" s="68" t="s">
        <v>3140</v>
      </c>
      <c r="C322" s="132">
        <v>53.401632100000008</v>
      </c>
      <c r="D322" s="51">
        <v>39</v>
      </c>
      <c r="E322" s="57"/>
      <c r="F322" s="139">
        <f t="shared" si="11"/>
        <v>3.2544664444277807E-3</v>
      </c>
      <c r="G322" s="139">
        <f t="shared" si="12"/>
        <v>8.1114808652246254E-3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1872.5704006599999</v>
      </c>
      <c r="D327" s="51">
        <v>235</v>
      </c>
      <c r="E327" s="57"/>
      <c r="F327" s="139">
        <f t="shared" si="11"/>
        <v>0.11412043591410484</v>
      </c>
      <c r="G327" s="139">
        <f t="shared" si="12"/>
        <v>4.8876871880199665E-2</v>
      </c>
    </row>
    <row r="328" spans="1:7" customFormat="1" x14ac:dyDescent="0.25">
      <c r="A328" s="51" t="s">
        <v>2130</v>
      </c>
      <c r="B328" s="68" t="s">
        <v>138</v>
      </c>
      <c r="C328" s="132">
        <f>SUM(C310:C327)</f>
        <v>16408.721064379999</v>
      </c>
      <c r="D328" s="51">
        <f>SUM(D310:D327)</f>
        <v>4808</v>
      </c>
      <c r="E328" s="57"/>
      <c r="F328" s="147">
        <f>SUM(F310:F327)</f>
        <v>0.99999999999999978</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3902.959800949996</v>
      </c>
      <c r="D333" s="51">
        <v>1823</v>
      </c>
      <c r="E333" s="57"/>
      <c r="F333" s="139">
        <f>IF($C$346=0,"",IF(C333="[For completion]","",C333/$C$346))</f>
        <v>0.23785886697912922</v>
      </c>
      <c r="G333" s="139">
        <f>IF($D$346=0,"",IF(D333="[For completion]","",D333/$D$346))</f>
        <v>0.37987080641800375</v>
      </c>
    </row>
    <row r="334" spans="1:7" customFormat="1" x14ac:dyDescent="0.25">
      <c r="A334" s="51" t="s">
        <v>2134</v>
      </c>
      <c r="B334" s="68" t="s">
        <v>1605</v>
      </c>
      <c r="C334" s="132">
        <v>1675.2983330899999</v>
      </c>
      <c r="D334" s="51">
        <v>861</v>
      </c>
      <c r="E334" s="57"/>
      <c r="F334" s="139">
        <f t="shared" ref="F334:F345" si="13">IF($C$346=0,"",IF(C334="[For completion]","",C334/$C$346))</f>
        <v>0.10209804447994018</v>
      </c>
      <c r="G334" s="139">
        <f t="shared" ref="G334:G345" si="14">IF($D$346=0,"",IF(D334="[For completion]","",D334/$D$346))</f>
        <v>0.17941237757866221</v>
      </c>
    </row>
    <row r="335" spans="1:7" customFormat="1" x14ac:dyDescent="0.25">
      <c r="A335" s="51" t="s">
        <v>2135</v>
      </c>
      <c r="B335" s="68" t="s">
        <v>2282</v>
      </c>
      <c r="C335" s="132">
        <v>776.88200541000026</v>
      </c>
      <c r="D335" s="51">
        <v>225</v>
      </c>
      <c r="E335" s="57"/>
      <c r="F335" s="139">
        <f t="shared" si="13"/>
        <v>4.7345676872797456E-2</v>
      </c>
      <c r="G335" s="139">
        <f t="shared" si="14"/>
        <v>4.6884767659929154E-2</v>
      </c>
    </row>
    <row r="336" spans="1:7" customFormat="1" x14ac:dyDescent="0.25">
      <c r="A336" s="51" t="s">
        <v>2136</v>
      </c>
      <c r="B336" s="68" t="s">
        <v>1606</v>
      </c>
      <c r="C336" s="132">
        <v>642.80484868000019</v>
      </c>
      <c r="D336" s="51">
        <v>220</v>
      </c>
      <c r="E336" s="57"/>
      <c r="F336" s="139">
        <f t="shared" si="13"/>
        <v>3.9174585646129315E-2</v>
      </c>
      <c r="G336" s="139">
        <f t="shared" si="14"/>
        <v>4.584288393415295E-2</v>
      </c>
    </row>
    <row r="337" spans="1:7" customFormat="1" x14ac:dyDescent="0.25">
      <c r="A337" s="51" t="s">
        <v>2137</v>
      </c>
      <c r="B337" s="68" t="s">
        <v>1607</v>
      </c>
      <c r="C337" s="132">
        <v>251.26269572999996</v>
      </c>
      <c r="D337" s="51">
        <v>149</v>
      </c>
      <c r="E337" s="57"/>
      <c r="F337" s="139">
        <f t="shared" si="13"/>
        <v>1.5312753184368547E-2</v>
      </c>
      <c r="G337" s="139">
        <f t="shared" si="14"/>
        <v>3.104813502813086E-2</v>
      </c>
    </row>
    <row r="338" spans="1:7" customFormat="1" x14ac:dyDescent="0.25">
      <c r="A338" s="51" t="s">
        <v>2138</v>
      </c>
      <c r="B338" s="68" t="s">
        <v>1608</v>
      </c>
      <c r="C338" s="132">
        <v>599.98623793000013</v>
      </c>
      <c r="D338" s="51">
        <v>128</v>
      </c>
      <c r="E338" s="57"/>
      <c r="F338" s="139">
        <f t="shared" si="13"/>
        <v>3.6565082408064616E-2</v>
      </c>
      <c r="G338" s="139">
        <f t="shared" si="14"/>
        <v>2.6672223379870807E-2</v>
      </c>
    </row>
    <row r="339" spans="1:7" customFormat="1" x14ac:dyDescent="0.25">
      <c r="A339" s="51" t="s">
        <v>2139</v>
      </c>
      <c r="B339" s="68" t="s">
        <v>1609</v>
      </c>
      <c r="C339" s="132">
        <v>621.72960867000018</v>
      </c>
      <c r="D339" s="51">
        <v>127</v>
      </c>
      <c r="E339" s="57"/>
      <c r="F339" s="139">
        <f t="shared" si="13"/>
        <v>3.7890193040068743E-2</v>
      </c>
      <c r="G339" s="139">
        <f t="shared" si="14"/>
        <v>2.6463846634715564E-2</v>
      </c>
    </row>
    <row r="340" spans="1:7" customFormat="1" x14ac:dyDescent="0.25">
      <c r="A340" s="51" t="s">
        <v>2140</v>
      </c>
      <c r="B340" s="68" t="s">
        <v>1610</v>
      </c>
      <c r="C340" s="132">
        <v>1070.07936926</v>
      </c>
      <c r="D340" s="51">
        <v>196</v>
      </c>
      <c r="E340" s="57"/>
      <c r="F340" s="139">
        <f t="shared" si="13"/>
        <v>6.5214063001102843E-2</v>
      </c>
      <c r="G340" s="139">
        <f t="shared" si="14"/>
        <v>4.0841842050427173E-2</v>
      </c>
    </row>
    <row r="341" spans="1:7" customFormat="1" x14ac:dyDescent="0.25">
      <c r="A341" s="51" t="s">
        <v>2141</v>
      </c>
      <c r="B341" s="68" t="s">
        <v>2654</v>
      </c>
      <c r="C341" s="132">
        <v>1652.3100122399992</v>
      </c>
      <c r="D341" s="51">
        <v>308</v>
      </c>
      <c r="E341" s="57"/>
      <c r="F341" s="139">
        <f t="shared" si="13"/>
        <v>0.10069706260208355</v>
      </c>
      <c r="G341" s="139">
        <f t="shared" si="14"/>
        <v>6.4180037507814133E-2</v>
      </c>
    </row>
    <row r="342" spans="1:7" customFormat="1" x14ac:dyDescent="0.25">
      <c r="A342" s="51" t="s">
        <v>2142</v>
      </c>
      <c r="B342" s="51" t="s">
        <v>2657</v>
      </c>
      <c r="C342" s="132">
        <v>418.4753893799998</v>
      </c>
      <c r="D342" s="51">
        <v>144</v>
      </c>
      <c r="F342" s="139">
        <f t="shared" si="13"/>
        <v>2.5503230126108063E-2</v>
      </c>
      <c r="G342" s="139">
        <f t="shared" si="14"/>
        <v>3.0006251302354656E-2</v>
      </c>
    </row>
    <row r="343" spans="1:7" customFormat="1" x14ac:dyDescent="0.25">
      <c r="A343" s="51" t="s">
        <v>2143</v>
      </c>
      <c r="B343" s="51" t="s">
        <v>2655</v>
      </c>
      <c r="C343" s="132">
        <v>1421.2805117999997</v>
      </c>
      <c r="D343" s="51">
        <v>237</v>
      </c>
      <c r="F343" s="139">
        <f t="shared" si="13"/>
        <v>8.6617385122434165E-2</v>
      </c>
      <c r="G343" s="139">
        <f t="shared" si="14"/>
        <v>4.9385288601792039E-2</v>
      </c>
    </row>
    <row r="344" spans="1:7" customFormat="1" x14ac:dyDescent="0.25">
      <c r="A344" s="51" t="s">
        <v>2651</v>
      </c>
      <c r="B344" s="68" t="s">
        <v>2656</v>
      </c>
      <c r="C344" s="132">
        <v>2274.2245024499994</v>
      </c>
      <c r="D344" s="51">
        <v>260</v>
      </c>
      <c r="E344" s="57"/>
      <c r="F344" s="139">
        <f t="shared" si="13"/>
        <v>0.1385985229151637</v>
      </c>
      <c r="G344" s="139">
        <f t="shared" si="14"/>
        <v>5.4177953740362578E-2</v>
      </c>
    </row>
    <row r="345" spans="1:7" customFormat="1" x14ac:dyDescent="0.25">
      <c r="A345" s="51" t="s">
        <v>2652</v>
      </c>
      <c r="B345" s="51" t="s">
        <v>2004</v>
      </c>
      <c r="C345" s="132">
        <v>1101.4277487899994</v>
      </c>
      <c r="D345" s="51">
        <v>121</v>
      </c>
      <c r="F345" s="139">
        <f t="shared" si="13"/>
        <v>6.7124533622609742E-2</v>
      </c>
      <c r="G345" s="139">
        <f t="shared" si="14"/>
        <v>2.5213586163784121E-2</v>
      </c>
    </row>
    <row r="346" spans="1:7" customFormat="1" x14ac:dyDescent="0.25">
      <c r="A346" s="51" t="s">
        <v>2653</v>
      </c>
      <c r="B346" s="68" t="s">
        <v>138</v>
      </c>
      <c r="C346" s="132">
        <f>SUM(C333:C345)</f>
        <v>16408.721064379992</v>
      </c>
      <c r="D346" s="51">
        <f>SUM(D333:D345)</f>
        <v>4799</v>
      </c>
      <c r="E346" s="57"/>
      <c r="F346" s="147">
        <f>SUM(F333:F345)</f>
        <v>1.0000000000000002</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595.62905410999997</v>
      </c>
      <c r="D358" s="51">
        <v>569</v>
      </c>
      <c r="E358" s="57"/>
      <c r="F358" s="139">
        <f>IF($C$365=0,"",IF(C358="[For completion]","",C358/$C$365))</f>
        <v>3.6299541675005334E-2</v>
      </c>
      <c r="G358" s="139">
        <f>IF($D$365=0,"",IF(D358="[For completion]","",D358/$D$365))</f>
        <v>0.11856636799333195</v>
      </c>
    </row>
    <row r="359" spans="1:7" customFormat="1" x14ac:dyDescent="0.25">
      <c r="A359" s="51" t="s">
        <v>2459</v>
      </c>
      <c r="B359" s="153" t="s">
        <v>1993</v>
      </c>
      <c r="C359" s="132">
        <v>12.5927211</v>
      </c>
      <c r="D359" s="51">
        <v>8</v>
      </c>
      <c r="E359" s="57"/>
      <c r="F359" s="139">
        <f t="shared" ref="F359:F364" si="15">IF($C$365=0,"",IF(C359="[For completion]","",C359/$C$365))</f>
        <v>7.6744074389418658E-4</v>
      </c>
      <c r="G359" s="139">
        <f t="shared" ref="G359:G364" si="16">IF($D$365=0,"",IF(D359="[For completion]","",D359/$D$365))</f>
        <v>1.6670139612419254E-3</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3.9137407699999995</v>
      </c>
      <c r="D361" s="51">
        <v>3</v>
      </c>
      <c r="E361" s="57"/>
      <c r="F361" s="139">
        <f t="shared" si="15"/>
        <v>2.3851589375213002E-4</v>
      </c>
      <c r="G361" s="139">
        <f t="shared" si="16"/>
        <v>6.2513023546572201E-4</v>
      </c>
    </row>
    <row r="362" spans="1:7" customFormat="1" x14ac:dyDescent="0.25">
      <c r="A362" s="51" t="s">
        <v>2462</v>
      </c>
      <c r="B362" s="68" t="s">
        <v>1996</v>
      </c>
      <c r="C362" s="132">
        <v>15796.353810700006</v>
      </c>
      <c r="D362" s="51">
        <v>4217</v>
      </c>
      <c r="E362" s="57"/>
      <c r="F362" s="139">
        <f t="shared" si="15"/>
        <v>0.96268037884991997</v>
      </c>
      <c r="G362" s="139">
        <f t="shared" si="16"/>
        <v>0.87872473431964992</v>
      </c>
    </row>
    <row r="363" spans="1:7" customFormat="1" x14ac:dyDescent="0.25">
      <c r="A363" s="51" t="s">
        <v>2463</v>
      </c>
      <c r="B363" s="68" t="s">
        <v>1997</v>
      </c>
      <c r="C363" s="132">
        <v>0.23173770000000002</v>
      </c>
      <c r="D363" s="51">
        <v>2</v>
      </c>
      <c r="E363" s="57"/>
      <c r="F363" s="139">
        <f t="shared" si="15"/>
        <v>1.4122837428387725E-5</v>
      </c>
      <c r="G363" s="139">
        <f t="shared" si="16"/>
        <v>4.1675349031048136E-4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16408.721064380006</v>
      </c>
      <c r="D365" s="51">
        <f>SUM(D358:D364)</f>
        <v>4799</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2691.1280205399985</v>
      </c>
      <c r="D368" s="51">
        <v>322</v>
      </c>
      <c r="E368" s="57"/>
      <c r="F368" s="139">
        <f>IF($C$372=0,"",IF(C368="[For completion]","",C368/$C$372))</f>
        <v>0.16400595817195587</v>
      </c>
      <c r="G368" s="139">
        <f>IF($D$372=0,"",IF(D368="[For completion]","",D368/$D$372))</f>
        <v>6.7097311939987497E-2</v>
      </c>
    </row>
    <row r="369" spans="1:7" customFormat="1" x14ac:dyDescent="0.25">
      <c r="A369" s="51" t="s">
        <v>2467</v>
      </c>
      <c r="B369" s="153" t="s">
        <v>2231</v>
      </c>
      <c r="C369" s="132">
        <v>13717.593043840008</v>
      </c>
      <c r="D369" s="51">
        <v>4477</v>
      </c>
      <c r="E369" s="57"/>
      <c r="F369" s="139">
        <f>IF($C$372=0,"",IF(C369="[For completion]","",C369/$C$372))</f>
        <v>0.83599404182804415</v>
      </c>
      <c r="G369" s="139">
        <f>IF($D$372=0,"",IF(D369="[For completion]","",D369/$D$372))</f>
        <v>0.93290268806001253</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16408.721064380006</v>
      </c>
      <c r="D372" s="51">
        <f>SUM(D368:D371)</f>
        <v>4799</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7176.3190528042433</v>
      </c>
      <c r="E375" s="49"/>
      <c r="F375" s="167"/>
      <c r="G375" s="167"/>
    </row>
    <row r="376" spans="1:7" customFormat="1" x14ac:dyDescent="0.25">
      <c r="A376" s="51" t="s">
        <v>2473</v>
      </c>
      <c r="B376" s="68" t="s">
        <v>1993</v>
      </c>
      <c r="C376" s="132"/>
      <c r="D376" s="132">
        <v>0.77289281808735477</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0.40395932451057698</v>
      </c>
      <c r="E378" s="49"/>
      <c r="F378" s="167"/>
      <c r="G378" s="167"/>
    </row>
    <row r="379" spans="1:7" customFormat="1" x14ac:dyDescent="0.25">
      <c r="A379" s="51" t="s">
        <v>2476</v>
      </c>
      <c r="B379" s="68" t="s">
        <v>1996</v>
      </c>
      <c r="C379" s="132"/>
      <c r="D379" s="132">
        <v>5417.8542759920392</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12595.35018093888</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4821.6836789880999</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4020.1159093999895</v>
      </c>
      <c r="D428" s="133">
        <v>4297</v>
      </c>
      <c r="E428" s="65"/>
      <c r="F428" s="139">
        <f t="shared" ref="F428:F451" si="18">IF($C$452=0,"",IF(C428="[for completion]","",C428/$C$452))</f>
        <v>9.1011647541469259E-2</v>
      </c>
      <c r="G428" s="139">
        <f t="shared" ref="G428:G451" si="19">IF($D$452=0,"",IF(D428="[for completion]","",D428/$D$452))</f>
        <v>0.46905359676891167</v>
      </c>
    </row>
    <row r="429" spans="1:7" x14ac:dyDescent="0.25">
      <c r="A429" s="51" t="s">
        <v>2028</v>
      </c>
      <c r="B429" s="68" t="s">
        <v>3110</v>
      </c>
      <c r="C429" s="132">
        <v>9351.923051899983</v>
      </c>
      <c r="D429" s="133">
        <v>2946</v>
      </c>
      <c r="E429" s="65"/>
      <c r="F429" s="139">
        <f t="shared" si="18"/>
        <v>0.21171875234848545</v>
      </c>
      <c r="G429" s="139">
        <f t="shared" si="19"/>
        <v>0.32158061347014516</v>
      </c>
    </row>
    <row r="430" spans="1:7" x14ac:dyDescent="0.25">
      <c r="A430" s="51" t="s">
        <v>2029</v>
      </c>
      <c r="B430" s="68" t="s">
        <v>3111</v>
      </c>
      <c r="C430" s="132">
        <v>14665.605919250009</v>
      </c>
      <c r="D430" s="133">
        <v>1680</v>
      </c>
      <c r="E430" s="65"/>
      <c r="F430" s="139">
        <f t="shared" si="18"/>
        <v>0.33201554059272881</v>
      </c>
      <c r="G430" s="139">
        <f t="shared" si="19"/>
        <v>0.18338609322126406</v>
      </c>
    </row>
    <row r="431" spans="1:7" x14ac:dyDescent="0.25">
      <c r="A431" s="51" t="s">
        <v>2030</v>
      </c>
      <c r="B431" s="68" t="s">
        <v>3112</v>
      </c>
      <c r="C431" s="132">
        <v>4666.0310132899995</v>
      </c>
      <c r="D431" s="133">
        <v>154</v>
      </c>
      <c r="E431" s="65"/>
      <c r="F431" s="139">
        <f t="shared" si="18"/>
        <v>0.10563455869671577</v>
      </c>
      <c r="G431" s="139">
        <f t="shared" si="19"/>
        <v>1.6810391878615872E-2</v>
      </c>
    </row>
    <row r="432" spans="1:7" x14ac:dyDescent="0.25">
      <c r="A432" s="51" t="s">
        <v>2031</v>
      </c>
      <c r="B432" s="68" t="s">
        <v>3113</v>
      </c>
      <c r="C432" s="132">
        <v>3005.04692909</v>
      </c>
      <c r="D432" s="133">
        <v>44</v>
      </c>
      <c r="E432" s="65"/>
      <c r="F432" s="139">
        <f t="shared" si="18"/>
        <v>6.803143942104227E-2</v>
      </c>
      <c r="G432" s="139">
        <f t="shared" si="19"/>
        <v>4.8029691081759637E-3</v>
      </c>
    </row>
    <row r="433" spans="1:7" x14ac:dyDescent="0.25">
      <c r="A433" s="51" t="s">
        <v>2032</v>
      </c>
      <c r="B433" s="68" t="s">
        <v>3114</v>
      </c>
      <c r="C433" s="132">
        <v>8462.7213602800002</v>
      </c>
      <c r="D433" s="133">
        <v>40</v>
      </c>
      <c r="E433" s="65"/>
      <c r="F433" s="139">
        <f t="shared" si="18"/>
        <v>0.19158806139955839</v>
      </c>
      <c r="G433" s="139">
        <f t="shared" si="19"/>
        <v>4.3663355528872393E-3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44171.444183209984</v>
      </c>
      <c r="D452" s="76">
        <f>SUM(D428:D451)</f>
        <v>9161</v>
      </c>
      <c r="E452" s="121"/>
      <c r="F452" s="148">
        <f>SUM(F428:F451)</f>
        <v>1</v>
      </c>
      <c r="G452" s="148">
        <f>SUM(G428:G451)</f>
        <v>1.0000000000000002</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0.55199406320631361</v>
      </c>
      <c r="G476" s="51"/>
    </row>
    <row r="477" spans="1:7" x14ac:dyDescent="0.25">
      <c r="G477" s="51"/>
    </row>
    <row r="478" spans="1:7" x14ac:dyDescent="0.25">
      <c r="B478" s="68" t="s">
        <v>679</v>
      </c>
      <c r="G478" s="51"/>
    </row>
    <row r="479" spans="1:7" x14ac:dyDescent="0.25">
      <c r="A479" s="51" t="s">
        <v>2147</v>
      </c>
      <c r="B479" s="51" t="s">
        <v>681</v>
      </c>
      <c r="C479" s="132">
        <v>11220.577235711375</v>
      </c>
      <c r="D479" s="133" t="s">
        <v>1196</v>
      </c>
      <c r="F479" s="139">
        <f>IF($C$487=0,"",IF(C479="[Mark as ND1 if not relevant]","",C479/$C$487))</f>
        <v>0.25651772738984163</v>
      </c>
      <c r="G479" s="139" t="str">
        <f>IF($D$487=0,"",IF(D479="[Mark as ND1 if not relevant]","",D479/$D$487))</f>
        <v/>
      </c>
    </row>
    <row r="480" spans="1:7" x14ac:dyDescent="0.25">
      <c r="A480" s="51" t="s">
        <v>2148</v>
      </c>
      <c r="B480" s="51" t="s">
        <v>683</v>
      </c>
      <c r="C480" s="132">
        <v>12566.535698096695</v>
      </c>
      <c r="D480" s="133" t="s">
        <v>1196</v>
      </c>
      <c r="F480" s="139">
        <f t="shared" ref="F480:F486" si="22">IF($C$487=0,"",IF(C480="[Mark as ND1 if not relevant]","",C480/$C$487))</f>
        <v>0.28728817695578313</v>
      </c>
      <c r="G480" s="139" t="str">
        <f t="shared" ref="G480:G486" si="23">IF($D$487=0,"",IF(D480="[Mark as ND1 if not relevant]","",D480/$D$487))</f>
        <v/>
      </c>
    </row>
    <row r="481" spans="1:7" x14ac:dyDescent="0.25">
      <c r="A481" s="51" t="s">
        <v>2149</v>
      </c>
      <c r="B481" s="51" t="s">
        <v>685</v>
      </c>
      <c r="C481" s="132">
        <v>12559.618105884903</v>
      </c>
      <c r="D481" s="133" t="s">
        <v>1196</v>
      </c>
      <c r="F481" s="139">
        <f t="shared" si="22"/>
        <v>0.28713003134563297</v>
      </c>
      <c r="G481" s="139" t="str">
        <f t="shared" si="23"/>
        <v/>
      </c>
    </row>
    <row r="482" spans="1:7" x14ac:dyDescent="0.25">
      <c r="A482" s="51" t="s">
        <v>2150</v>
      </c>
      <c r="B482" s="51" t="s">
        <v>687</v>
      </c>
      <c r="C482" s="132">
        <v>4795.2860192627486</v>
      </c>
      <c r="D482" s="133" t="s">
        <v>1196</v>
      </c>
      <c r="F482" s="139">
        <f t="shared" si="22"/>
        <v>0.10962679067264357</v>
      </c>
      <c r="G482" s="139" t="str">
        <f t="shared" si="23"/>
        <v/>
      </c>
    </row>
    <row r="483" spans="1:7" x14ac:dyDescent="0.25">
      <c r="A483" s="51" t="s">
        <v>2151</v>
      </c>
      <c r="B483" s="51" t="s">
        <v>689</v>
      </c>
      <c r="C483" s="132">
        <v>1489.510966253823</v>
      </c>
      <c r="D483" s="133" t="s">
        <v>1196</v>
      </c>
      <c r="F483" s="139">
        <f t="shared" si="22"/>
        <v>3.405225595432157E-2</v>
      </c>
      <c r="G483" s="139" t="str">
        <f t="shared" si="23"/>
        <v/>
      </c>
    </row>
    <row r="484" spans="1:7" x14ac:dyDescent="0.25">
      <c r="A484" s="51" t="s">
        <v>2152</v>
      </c>
      <c r="B484" s="51" t="s">
        <v>691</v>
      </c>
      <c r="C484" s="132">
        <v>591.81988746056163</v>
      </c>
      <c r="D484" s="133" t="s">
        <v>1196</v>
      </c>
      <c r="F484" s="139">
        <f t="shared" si="22"/>
        <v>1.3529811289238037E-2</v>
      </c>
      <c r="G484" s="139" t="str">
        <f t="shared" si="23"/>
        <v/>
      </c>
    </row>
    <row r="485" spans="1:7" x14ac:dyDescent="0.25">
      <c r="A485" s="51" t="s">
        <v>2153</v>
      </c>
      <c r="B485" s="51" t="s">
        <v>693</v>
      </c>
      <c r="C485" s="132">
        <v>149.18507757061403</v>
      </c>
      <c r="D485" s="133" t="s">
        <v>1196</v>
      </c>
      <c r="F485" s="139">
        <f t="shared" si="22"/>
        <v>3.4105747195513998E-3</v>
      </c>
      <c r="G485" s="139" t="str">
        <f t="shared" si="23"/>
        <v/>
      </c>
    </row>
    <row r="486" spans="1:7" x14ac:dyDescent="0.25">
      <c r="A486" s="51" t="s">
        <v>2154</v>
      </c>
      <c r="B486" s="51" t="s">
        <v>695</v>
      </c>
      <c r="C486" s="132">
        <v>369.38438086928994</v>
      </c>
      <c r="D486" s="133" t="s">
        <v>1196</v>
      </c>
      <c r="F486" s="139">
        <f t="shared" si="22"/>
        <v>8.4446316729877794E-3</v>
      </c>
      <c r="G486" s="139" t="str">
        <f t="shared" si="23"/>
        <v/>
      </c>
    </row>
    <row r="487" spans="1:7" x14ac:dyDescent="0.25">
      <c r="A487" s="51" t="s">
        <v>2155</v>
      </c>
      <c r="B487" s="78" t="s">
        <v>138</v>
      </c>
      <c r="C487" s="132">
        <f>SUM(C479:C486)</f>
        <v>43741.917371110008</v>
      </c>
      <c r="D487" s="133">
        <f>SUM(D479:D486)</f>
        <v>0</v>
      </c>
      <c r="F487" s="127">
        <f>SUM(F479:F486)</f>
        <v>1</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6.7571530894263168E-2</v>
      </c>
      <c r="G498" s="51"/>
    </row>
    <row r="499" spans="1:7" x14ac:dyDescent="0.25">
      <c r="A499" s="51" t="s">
        <v>2428</v>
      </c>
      <c r="B499" s="68" t="s">
        <v>766</v>
      </c>
      <c r="C499" s="127">
        <v>0.29718257033488005</v>
      </c>
      <c r="G499" s="51"/>
    </row>
    <row r="500" spans="1:7" x14ac:dyDescent="0.25">
      <c r="A500" s="51" t="s">
        <v>2429</v>
      </c>
      <c r="B500" s="68" t="s">
        <v>767</v>
      </c>
      <c r="C500" s="127">
        <v>1.0417211787132483E-2</v>
      </c>
      <c r="G500" s="51"/>
    </row>
    <row r="501" spans="1:7" x14ac:dyDescent="0.25">
      <c r="A501" s="51" t="s">
        <v>2430</v>
      </c>
      <c r="B501" s="68" t="s">
        <v>768</v>
      </c>
      <c r="C501" s="127">
        <v>0</v>
      </c>
      <c r="G501" s="51"/>
    </row>
    <row r="502" spans="1:7" x14ac:dyDescent="0.25">
      <c r="A502" s="51" t="s">
        <v>2431</v>
      </c>
      <c r="B502" s="68" t="s">
        <v>769</v>
      </c>
      <c r="C502" s="127">
        <v>0.16486898436633271</v>
      </c>
      <c r="G502" s="51"/>
    </row>
    <row r="503" spans="1:7" x14ac:dyDescent="0.25">
      <c r="A503" s="51" t="s">
        <v>2432</v>
      </c>
      <c r="B503" s="68" t="s">
        <v>770</v>
      </c>
      <c r="C503" s="127">
        <v>0.38721143514957246</v>
      </c>
      <c r="G503" s="51"/>
    </row>
    <row r="504" spans="1:7" x14ac:dyDescent="0.25">
      <c r="A504" s="51" t="s">
        <v>2433</v>
      </c>
      <c r="B504" s="68" t="s">
        <v>771</v>
      </c>
      <c r="C504" s="127">
        <v>6.7318077669515468E-3</v>
      </c>
      <c r="G504" s="51"/>
    </row>
    <row r="505" spans="1:7" x14ac:dyDescent="0.25">
      <c r="A505" s="51" t="s">
        <v>2434</v>
      </c>
      <c r="B505" s="68" t="s">
        <v>2179</v>
      </c>
      <c r="C505" s="127">
        <v>0</v>
      </c>
      <c r="G505" s="51"/>
    </row>
    <row r="506" spans="1:7" x14ac:dyDescent="0.25">
      <c r="A506" s="51" t="s">
        <v>2435</v>
      </c>
      <c r="B506" s="68" t="s">
        <v>2180</v>
      </c>
      <c r="C506" s="127">
        <v>5.605065510833105E-2</v>
      </c>
      <c r="G506" s="51"/>
    </row>
    <row r="507" spans="1:7" x14ac:dyDescent="0.25">
      <c r="A507" s="51" t="s">
        <v>2436</v>
      </c>
      <c r="B507" s="68" t="s">
        <v>2181</v>
      </c>
      <c r="C507" s="127">
        <v>0</v>
      </c>
      <c r="G507" s="51"/>
    </row>
    <row r="508" spans="1:7" x14ac:dyDescent="0.25">
      <c r="A508" s="51" t="s">
        <v>2437</v>
      </c>
      <c r="B508" s="68" t="s">
        <v>772</v>
      </c>
      <c r="C508" s="127">
        <v>3.8910572107880208E-4</v>
      </c>
      <c r="G508" s="51"/>
    </row>
    <row r="509" spans="1:7" x14ac:dyDescent="0.25">
      <c r="A509" s="51" t="s">
        <v>2438</v>
      </c>
      <c r="B509" s="68" t="s">
        <v>2965</v>
      </c>
      <c r="C509" s="127">
        <v>0</v>
      </c>
      <c r="G509" s="51"/>
    </row>
    <row r="510" spans="1:7" x14ac:dyDescent="0.25">
      <c r="A510" s="51" t="s">
        <v>2439</v>
      </c>
      <c r="B510" s="68" t="s">
        <v>136</v>
      </c>
      <c r="C510" s="127">
        <f>SUM(C511:C524)</f>
        <v>9.576698871457609E-3</v>
      </c>
      <c r="G510" s="51"/>
    </row>
    <row r="511" spans="1:7" outlineLevel="1" x14ac:dyDescent="0.25">
      <c r="A511" s="51" t="s">
        <v>2440</v>
      </c>
      <c r="B511" s="80" t="s">
        <v>2182</v>
      </c>
      <c r="C511" s="127">
        <v>9.576698871457609E-3</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2161.8578780199996</v>
      </c>
      <c r="D526" s="133">
        <v>237</v>
      </c>
      <c r="E526" s="57"/>
      <c r="F526" s="139">
        <f>IF($C$544=0,"",IF(C526="[for completion]","",IF(C526="","",C526/$C$544)))</f>
        <v>4.8942431428170147E-2</v>
      </c>
      <c r="G526" s="139">
        <f>IF($D$544=0,"",IF(D526="[for completion]","",IF(D526="","",D526/$D$544)))</f>
        <v>3.6961946350592641E-2</v>
      </c>
    </row>
    <row r="527" spans="1:7" customFormat="1" x14ac:dyDescent="0.25">
      <c r="A527" s="51" t="s">
        <v>2521</v>
      </c>
      <c r="B527" s="68" t="s">
        <v>3117</v>
      </c>
      <c r="C527" s="132">
        <v>1390.3906067900002</v>
      </c>
      <c r="D527" s="133">
        <v>153</v>
      </c>
      <c r="E527" s="57"/>
      <c r="F527" s="139">
        <f t="shared" ref="F527:F543" si="26">IF($C$544=0,"",IF(C527="[for completion]","",IF(C527="","",C527/$C$544)))</f>
        <v>3.1477137152751321E-2</v>
      </c>
      <c r="G527" s="139">
        <f t="shared" ref="G527:G543" si="27">IF($D$544=0,"",IF(D527="[for completion]","",IF(D527="","",D527/$D$544)))</f>
        <v>2.3861509669369931E-2</v>
      </c>
    </row>
    <row r="528" spans="1:7" customFormat="1" x14ac:dyDescent="0.25">
      <c r="A528" s="51" t="s">
        <v>2522</v>
      </c>
      <c r="B528" s="68" t="s">
        <v>3118</v>
      </c>
      <c r="C528" s="132">
        <v>3442.2824399699966</v>
      </c>
      <c r="D528" s="133">
        <v>452</v>
      </c>
      <c r="E528" s="57"/>
      <c r="F528" s="139">
        <f t="shared" si="26"/>
        <v>7.793004063196203E-2</v>
      </c>
      <c r="G528" s="139">
        <f t="shared" si="27"/>
        <v>7.0492825951341237E-2</v>
      </c>
    </row>
    <row r="529" spans="1:7" customFormat="1" x14ac:dyDescent="0.25">
      <c r="A529" s="51" t="s">
        <v>2523</v>
      </c>
      <c r="B529" s="68" t="s">
        <v>3065</v>
      </c>
      <c r="C529" s="132">
        <v>2294.3964761099992</v>
      </c>
      <c r="D529" s="133">
        <v>321</v>
      </c>
      <c r="E529" s="57"/>
      <c r="F529" s="139">
        <f t="shared" si="26"/>
        <v>5.1942980777208159E-2</v>
      </c>
      <c r="G529" s="139">
        <f t="shared" si="27"/>
        <v>5.0062383031815344E-2</v>
      </c>
    </row>
    <row r="530" spans="1:7" customFormat="1" x14ac:dyDescent="0.25">
      <c r="A530" s="51" t="s">
        <v>2524</v>
      </c>
      <c r="B530" s="68" t="s">
        <v>3066</v>
      </c>
      <c r="C530" s="132">
        <v>774.46198955999967</v>
      </c>
      <c r="D530" s="133">
        <v>170</v>
      </c>
      <c r="E530" s="57"/>
      <c r="F530" s="139">
        <f t="shared" si="26"/>
        <v>1.7533091885059547E-2</v>
      </c>
      <c r="G530" s="139">
        <f t="shared" si="27"/>
        <v>2.6512788521522147E-2</v>
      </c>
    </row>
    <row r="531" spans="1:7" customFormat="1" x14ac:dyDescent="0.25">
      <c r="A531" s="51" t="s">
        <v>2525</v>
      </c>
      <c r="B531" s="68" t="s">
        <v>3119</v>
      </c>
      <c r="C531" s="132">
        <v>426.99102650000015</v>
      </c>
      <c r="D531" s="133">
        <v>97</v>
      </c>
      <c r="E531" s="57"/>
      <c r="F531" s="139">
        <f t="shared" si="26"/>
        <v>9.66667570860868E-3</v>
      </c>
      <c r="G531" s="139">
        <f t="shared" si="27"/>
        <v>1.5127885215221459E-2</v>
      </c>
    </row>
    <row r="532" spans="1:7" customFormat="1" x14ac:dyDescent="0.25">
      <c r="A532" s="51" t="s">
        <v>2526</v>
      </c>
      <c r="B532" s="68" t="s">
        <v>3120</v>
      </c>
      <c r="C532" s="132">
        <v>406.59223340999995</v>
      </c>
      <c r="D532" s="133">
        <v>99</v>
      </c>
      <c r="E532" s="57"/>
      <c r="F532" s="139">
        <f t="shared" si="26"/>
        <v>9.2048661964407724E-3</v>
      </c>
      <c r="G532" s="139">
        <f t="shared" si="27"/>
        <v>1.5439800374298191E-2</v>
      </c>
    </row>
    <row r="533" spans="1:7" customFormat="1" x14ac:dyDescent="0.25">
      <c r="A533" s="51" t="s">
        <v>2527</v>
      </c>
      <c r="B533" s="68" t="s">
        <v>3121</v>
      </c>
      <c r="C533" s="132">
        <v>1409.3337586400005</v>
      </c>
      <c r="D533" s="133">
        <v>192</v>
      </c>
      <c r="E533" s="57"/>
      <c r="F533" s="139">
        <f t="shared" si="26"/>
        <v>3.1905992314729494E-2</v>
      </c>
      <c r="G533" s="139">
        <f t="shared" si="27"/>
        <v>2.9943855271366188E-2</v>
      </c>
    </row>
    <row r="534" spans="1:7" customFormat="1" x14ac:dyDescent="0.25">
      <c r="A534" s="51" t="s">
        <v>2528</v>
      </c>
      <c r="B534" s="68" t="s">
        <v>3122</v>
      </c>
      <c r="C534" s="132">
        <v>1237.4878144999996</v>
      </c>
      <c r="D534" s="133">
        <v>170</v>
      </c>
      <c r="E534" s="57"/>
      <c r="F534" s="139">
        <f t="shared" si="26"/>
        <v>2.8015561577911487E-2</v>
      </c>
      <c r="G534" s="139">
        <f t="shared" si="27"/>
        <v>2.6512788521522147E-2</v>
      </c>
    </row>
    <row r="535" spans="1:7" customFormat="1" x14ac:dyDescent="0.25">
      <c r="A535" s="51" t="s">
        <v>2529</v>
      </c>
      <c r="B535" s="68" t="s">
        <v>3123</v>
      </c>
      <c r="C535" s="132">
        <v>5623.3199377399987</v>
      </c>
      <c r="D535" s="133">
        <v>883</v>
      </c>
      <c r="E535" s="57"/>
      <c r="F535" s="139">
        <f t="shared" si="26"/>
        <v>0.12730668063321959</v>
      </c>
      <c r="G535" s="139">
        <f t="shared" si="27"/>
        <v>0.13771054273237679</v>
      </c>
    </row>
    <row r="536" spans="1:7" customFormat="1" x14ac:dyDescent="0.25">
      <c r="A536" s="51" t="s">
        <v>2530</v>
      </c>
      <c r="B536" s="68" t="s">
        <v>3124</v>
      </c>
      <c r="C536" s="132">
        <v>9566.7459624000076</v>
      </c>
      <c r="D536" s="133">
        <v>1350</v>
      </c>
      <c r="E536" s="57"/>
      <c r="F536" s="139">
        <f t="shared" si="26"/>
        <v>0.21658214122952368</v>
      </c>
      <c r="G536" s="139">
        <f t="shared" si="27"/>
        <v>0.21054273237679352</v>
      </c>
    </row>
    <row r="537" spans="1:7" customFormat="1" x14ac:dyDescent="0.25">
      <c r="A537" s="51" t="s">
        <v>2531</v>
      </c>
      <c r="B537" s="68" t="s">
        <v>3125</v>
      </c>
      <c r="C537" s="132">
        <v>8857.2969354599827</v>
      </c>
      <c r="D537" s="133">
        <v>1416</v>
      </c>
      <c r="E537" s="57"/>
      <c r="F537" s="139">
        <f t="shared" si="26"/>
        <v>0.20052088174257005</v>
      </c>
      <c r="G537" s="139">
        <f t="shared" si="27"/>
        <v>0.22083593262632564</v>
      </c>
    </row>
    <row r="538" spans="1:7" customFormat="1" x14ac:dyDescent="0.25">
      <c r="A538" s="51" t="s">
        <v>2532</v>
      </c>
      <c r="B538" s="68" t="s">
        <v>3126</v>
      </c>
      <c r="C538" s="132">
        <v>1531.5529685200008</v>
      </c>
      <c r="D538" s="133">
        <v>258</v>
      </c>
      <c r="E538" s="57"/>
      <c r="F538" s="139">
        <f t="shared" si="26"/>
        <v>3.4672920409112629E-2</v>
      </c>
      <c r="G538" s="139">
        <f t="shared" si="27"/>
        <v>4.0237055520898318E-2</v>
      </c>
    </row>
    <row r="539" spans="1:7" customFormat="1" x14ac:dyDescent="0.25">
      <c r="A539" s="51" t="s">
        <v>2533</v>
      </c>
      <c r="B539" s="68" t="s">
        <v>3127</v>
      </c>
      <c r="C539" s="132">
        <v>5.4638077699999998</v>
      </c>
      <c r="D539" s="133">
        <v>1</v>
      </c>
      <c r="E539" s="57"/>
      <c r="F539" s="139">
        <f t="shared" si="26"/>
        <v>1.2369547500728646E-4</v>
      </c>
      <c r="G539" s="139">
        <f t="shared" si="27"/>
        <v>1.5595757953836556E-4</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5043.2703478199983</v>
      </c>
      <c r="D543" s="133">
        <v>613</v>
      </c>
      <c r="E543" s="57"/>
      <c r="F543" s="139">
        <f t="shared" si="26"/>
        <v>0.11417490283772512</v>
      </c>
      <c r="G543" s="139">
        <f t="shared" si="27"/>
        <v>9.5601996257018096E-2</v>
      </c>
    </row>
    <row r="544" spans="1:7" customFormat="1" x14ac:dyDescent="0.25">
      <c r="A544" s="51" t="s">
        <v>2538</v>
      </c>
      <c r="B544" s="68" t="s">
        <v>138</v>
      </c>
      <c r="C544" s="132">
        <f>SUM(C526:C543)</f>
        <v>44171.444183209984</v>
      </c>
      <c r="D544" s="133">
        <f>SUM(D526:D543)</f>
        <v>6412</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2161.8578780199996</v>
      </c>
      <c r="D549" s="133">
        <v>237</v>
      </c>
      <c r="E549" s="57"/>
      <c r="F549" s="139">
        <f>IF($C$567=0,"",IF(C549="[for completion]","",IF(C549="","",C549/$C$567)))</f>
        <v>4.8942431428170147E-2</v>
      </c>
      <c r="G549" s="139">
        <f>IF($D$567=0,"",IF(D549="[for completion]","",IF(D549="","",D549/$D$567)))</f>
        <v>3.6961946350592641E-2</v>
      </c>
    </row>
    <row r="550" spans="1:7" customFormat="1" x14ac:dyDescent="0.25">
      <c r="A550" s="51" t="s">
        <v>2543</v>
      </c>
      <c r="B550" s="68" t="s">
        <v>3129</v>
      </c>
      <c r="C550" s="132">
        <v>1390.3906067900002</v>
      </c>
      <c r="D550" s="133">
        <v>153</v>
      </c>
      <c r="E550" s="57"/>
      <c r="F550" s="139">
        <f t="shared" ref="F550:F566" si="28">IF($C$567=0,"",IF(C550="[for completion]","",IF(C550="","",C550/$C$567)))</f>
        <v>3.1477137152751321E-2</v>
      </c>
      <c r="G550" s="139">
        <f t="shared" ref="G550:G566" si="29">IF($D$567=0,"",IF(D550="[for completion]","",IF(D550="","",D550/$D$567)))</f>
        <v>2.3861509669369931E-2</v>
      </c>
    </row>
    <row r="551" spans="1:7" customFormat="1" x14ac:dyDescent="0.25">
      <c r="A551" s="51" t="s">
        <v>2544</v>
      </c>
      <c r="B551" s="68" t="s">
        <v>3130</v>
      </c>
      <c r="C551" s="132">
        <v>3442.2824399699966</v>
      </c>
      <c r="D551" s="133">
        <v>452</v>
      </c>
      <c r="E551" s="57"/>
      <c r="F551" s="139">
        <f t="shared" si="28"/>
        <v>7.793004063196203E-2</v>
      </c>
      <c r="G551" s="139">
        <f t="shared" si="29"/>
        <v>7.0492825951341237E-2</v>
      </c>
    </row>
    <row r="552" spans="1:7" customFormat="1" x14ac:dyDescent="0.25">
      <c r="A552" s="51" t="s">
        <v>2545</v>
      </c>
      <c r="B552" s="68" t="s">
        <v>3131</v>
      </c>
      <c r="C552" s="132">
        <v>2294.3964761099992</v>
      </c>
      <c r="D552" s="133">
        <v>321</v>
      </c>
      <c r="E552" s="57"/>
      <c r="F552" s="139">
        <f t="shared" si="28"/>
        <v>5.1942980777208159E-2</v>
      </c>
      <c r="G552" s="139">
        <f t="shared" si="29"/>
        <v>5.0062383031815344E-2</v>
      </c>
    </row>
    <row r="553" spans="1:7" customFormat="1" x14ac:dyDescent="0.25">
      <c r="A553" s="51" t="s">
        <v>2546</v>
      </c>
      <c r="B553" s="68" t="s">
        <v>3132</v>
      </c>
      <c r="C553" s="132">
        <v>774.46198955999967</v>
      </c>
      <c r="D553" s="133">
        <v>170</v>
      </c>
      <c r="E553" s="57"/>
      <c r="F553" s="139">
        <f t="shared" si="28"/>
        <v>1.7533091885059547E-2</v>
      </c>
      <c r="G553" s="139">
        <f t="shared" si="29"/>
        <v>2.6512788521522147E-2</v>
      </c>
    </row>
    <row r="554" spans="1:7" customFormat="1" x14ac:dyDescent="0.25">
      <c r="A554" s="51" t="s">
        <v>2547</v>
      </c>
      <c r="B554" s="68" t="s">
        <v>3133</v>
      </c>
      <c r="C554" s="132">
        <v>426.99102650000015</v>
      </c>
      <c r="D554" s="133">
        <v>97</v>
      </c>
      <c r="E554" s="57"/>
      <c r="F554" s="139">
        <f t="shared" si="28"/>
        <v>9.66667570860868E-3</v>
      </c>
      <c r="G554" s="139">
        <f t="shared" si="29"/>
        <v>1.5127885215221459E-2</v>
      </c>
    </row>
    <row r="555" spans="1:7" customFormat="1" x14ac:dyDescent="0.25">
      <c r="A555" s="51" t="s">
        <v>2548</v>
      </c>
      <c r="B555" s="68" t="s">
        <v>3134</v>
      </c>
      <c r="C555" s="132">
        <v>406.59223340999995</v>
      </c>
      <c r="D555" s="133">
        <v>99</v>
      </c>
      <c r="E555" s="57"/>
      <c r="F555" s="139">
        <f t="shared" si="28"/>
        <v>9.2048661964407724E-3</v>
      </c>
      <c r="G555" s="139">
        <f t="shared" si="29"/>
        <v>1.5439800374298191E-2</v>
      </c>
    </row>
    <row r="556" spans="1:7" customFormat="1" x14ac:dyDescent="0.25">
      <c r="A556" s="51" t="s">
        <v>2549</v>
      </c>
      <c r="B556" s="68" t="s">
        <v>3135</v>
      </c>
      <c r="C556" s="132">
        <v>1409.3337586400005</v>
      </c>
      <c r="D556" s="133">
        <v>192</v>
      </c>
      <c r="E556" s="57"/>
      <c r="F556" s="139">
        <f t="shared" si="28"/>
        <v>3.1905992314729494E-2</v>
      </c>
      <c r="G556" s="139">
        <f t="shared" si="29"/>
        <v>2.9943855271366188E-2</v>
      </c>
    </row>
    <row r="557" spans="1:7" customFormat="1" x14ac:dyDescent="0.25">
      <c r="A557" s="51" t="s">
        <v>2550</v>
      </c>
      <c r="B557" s="68" t="s">
        <v>3136</v>
      </c>
      <c r="C557" s="132">
        <v>1237.4878144999996</v>
      </c>
      <c r="D557" s="133">
        <v>170</v>
      </c>
      <c r="E557" s="57"/>
      <c r="F557" s="139">
        <f t="shared" si="28"/>
        <v>2.8015561577911487E-2</v>
      </c>
      <c r="G557" s="139">
        <f t="shared" si="29"/>
        <v>2.6512788521522147E-2</v>
      </c>
    </row>
    <row r="558" spans="1:7" customFormat="1" x14ac:dyDescent="0.25">
      <c r="A558" s="51" t="s">
        <v>2551</v>
      </c>
      <c r="B558" s="68" t="s">
        <v>3137</v>
      </c>
      <c r="C558" s="132">
        <v>5623.3199377399987</v>
      </c>
      <c r="D558" s="133">
        <v>883</v>
      </c>
      <c r="E558" s="57"/>
      <c r="F558" s="139">
        <f t="shared" si="28"/>
        <v>0.12730668063321959</v>
      </c>
      <c r="G558" s="139">
        <f t="shared" si="29"/>
        <v>0.13771054273237679</v>
      </c>
    </row>
    <row r="559" spans="1:7" customFormat="1" x14ac:dyDescent="0.25">
      <c r="A559" s="51" t="s">
        <v>2552</v>
      </c>
      <c r="B559" s="68" t="s">
        <v>3138</v>
      </c>
      <c r="C559" s="132">
        <v>9566.7459624000076</v>
      </c>
      <c r="D559" s="133">
        <v>1350</v>
      </c>
      <c r="E559" s="57"/>
      <c r="F559" s="139">
        <f t="shared" si="28"/>
        <v>0.21658214122952368</v>
      </c>
      <c r="G559" s="139">
        <f t="shared" si="29"/>
        <v>0.21054273237679352</v>
      </c>
    </row>
    <row r="560" spans="1:7" customFormat="1" x14ac:dyDescent="0.25">
      <c r="A560" s="51" t="s">
        <v>2553</v>
      </c>
      <c r="B560" s="68" t="s">
        <v>3139</v>
      </c>
      <c r="C560" s="132">
        <v>8857.2969354599827</v>
      </c>
      <c r="D560" s="133">
        <v>1416</v>
      </c>
      <c r="E560" s="57"/>
      <c r="F560" s="139">
        <f t="shared" si="28"/>
        <v>0.20052088174257005</v>
      </c>
      <c r="G560" s="139">
        <f t="shared" si="29"/>
        <v>0.22083593262632564</v>
      </c>
    </row>
    <row r="561" spans="1:7" customFormat="1" x14ac:dyDescent="0.25">
      <c r="A561" s="51" t="s">
        <v>2554</v>
      </c>
      <c r="B561" s="68" t="s">
        <v>3140</v>
      </c>
      <c r="C561" s="132">
        <v>1531.5529685200008</v>
      </c>
      <c r="D561" s="133">
        <v>258</v>
      </c>
      <c r="E561" s="57"/>
      <c r="F561" s="139">
        <f t="shared" si="28"/>
        <v>3.4672920409112629E-2</v>
      </c>
      <c r="G561" s="139">
        <f t="shared" si="29"/>
        <v>4.0237055520898318E-2</v>
      </c>
    </row>
    <row r="562" spans="1:7" customFormat="1" x14ac:dyDescent="0.25">
      <c r="A562" s="51" t="s">
        <v>2555</v>
      </c>
      <c r="B562" s="68" t="s">
        <v>3141</v>
      </c>
      <c r="C562" s="132">
        <v>5.4638077699999998</v>
      </c>
      <c r="D562" s="133">
        <v>1</v>
      </c>
      <c r="E562" s="57"/>
      <c r="F562" s="139">
        <f t="shared" si="28"/>
        <v>1.2369547500728646E-4</v>
      </c>
      <c r="G562" s="139">
        <f t="shared" si="29"/>
        <v>1.5595757953836556E-4</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5043.2703478199983</v>
      </c>
      <c r="D566" s="133">
        <v>613</v>
      </c>
      <c r="E566" s="57"/>
      <c r="F566" s="139">
        <f t="shared" si="28"/>
        <v>0.11417490283772512</v>
      </c>
      <c r="G566" s="139">
        <f t="shared" si="29"/>
        <v>9.5601996257018096E-2</v>
      </c>
    </row>
    <row r="567" spans="1:7" customFormat="1" x14ac:dyDescent="0.25">
      <c r="A567" s="51" t="s">
        <v>2560</v>
      </c>
      <c r="B567" s="68" t="s">
        <v>138</v>
      </c>
      <c r="C567" s="132">
        <f>SUM(C549:C566)</f>
        <v>44171.444183209984</v>
      </c>
      <c r="D567" s="133">
        <f>SUM(D549:D566)</f>
        <v>6412</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12303.87246656999</v>
      </c>
      <c r="D572" s="133">
        <v>2045</v>
      </c>
      <c r="E572" s="57"/>
      <c r="F572" s="139">
        <f>IF($C$585=0,"",IF(C572="[for completion]","",IF(C572="","",C572/$C$585)))</f>
        <v>0.2785481139248514</v>
      </c>
      <c r="G572" s="139">
        <f>IF($D$585=0,"",IF(D572="[for completion]","",IF(D572="","",D572/$D$585)))</f>
        <v>0.33513602097672895</v>
      </c>
    </row>
    <row r="573" spans="1:7" customFormat="1" x14ac:dyDescent="0.25">
      <c r="A573" s="51" t="s">
        <v>2565</v>
      </c>
      <c r="B573" s="68" t="s">
        <v>1605</v>
      </c>
      <c r="C573" s="132">
        <v>3937.6469233399994</v>
      </c>
      <c r="D573" s="133">
        <v>624</v>
      </c>
      <c r="E573" s="57"/>
      <c r="F573" s="139">
        <f>IF($C$585=0,"",IF(C573="[for completion]","",IF(C573="","",C573/$C$585)))</f>
        <v>8.9144627171523161E-2</v>
      </c>
      <c r="G573" s="139">
        <f>IF($D$585=0,"",IF(D573="[for completion]","",IF(D573="","",D573/$D$585)))</f>
        <v>0.10226155358898721</v>
      </c>
    </row>
    <row r="574" spans="1:7" customFormat="1" x14ac:dyDescent="0.25">
      <c r="A574" s="51" t="s">
        <v>2566</v>
      </c>
      <c r="B574" s="68" t="s">
        <v>2282</v>
      </c>
      <c r="C574" s="132">
        <v>2789.4071031699991</v>
      </c>
      <c r="D574" s="133">
        <v>319</v>
      </c>
      <c r="E574" s="57"/>
      <c r="F574" s="139">
        <f>IF($C$585=0,"",IF(C574="[for completion]","",IF(C574="","",C574/$C$585)))</f>
        <v>6.3149556342336696E-2</v>
      </c>
      <c r="G574" s="139">
        <f>IF($D$585=0,"",IF(D574="[for completion]","",IF(D574="","",D574/$D$585)))</f>
        <v>5.2277941658472632E-2</v>
      </c>
    </row>
    <row r="575" spans="1:7" customFormat="1" x14ac:dyDescent="0.25">
      <c r="A575" s="51" t="s">
        <v>2567</v>
      </c>
      <c r="B575" s="68" t="s">
        <v>1606</v>
      </c>
      <c r="C575" s="132">
        <v>3070.2356812599992</v>
      </c>
      <c r="D575" s="133">
        <v>544</v>
      </c>
      <c r="E575" s="57"/>
      <c r="F575" s="139">
        <f>IF($C$585=0,"",IF(C575="[for completion]","",IF(C575="","",C575/$C$585)))</f>
        <v>6.9507251529417433E-2</v>
      </c>
      <c r="G575" s="139">
        <f>IF($D$585=0,"",IF(D575="[for completion]","",IF(D575="","",D575/$D$585)))</f>
        <v>8.9151098000655529E-2</v>
      </c>
    </row>
    <row r="576" spans="1:7" customFormat="1" x14ac:dyDescent="0.25">
      <c r="A576" s="51" t="s">
        <v>2568</v>
      </c>
      <c r="B576" s="68" t="s">
        <v>1607</v>
      </c>
      <c r="C576" s="132">
        <v>3375.1243507200029</v>
      </c>
      <c r="D576" s="133">
        <v>570</v>
      </c>
      <c r="E576" s="57"/>
      <c r="F576" s="139">
        <f>IF($C$585=0,"",IF(C576="[for completion]","",IF(C576="","",C576/$C$585)))</f>
        <v>7.6409644582164732E-2</v>
      </c>
      <c r="G576" s="139">
        <f>IF($D$585=0,"",IF(D576="[for completion]","",IF(D576="","",D576/$D$585)))</f>
        <v>9.3411996066863318E-2</v>
      </c>
    </row>
    <row r="577" spans="1:7" customFormat="1" x14ac:dyDescent="0.25">
      <c r="A577" s="51" t="s">
        <v>2569</v>
      </c>
      <c r="B577" s="68" t="s">
        <v>1608</v>
      </c>
      <c r="C577" s="132">
        <v>3721.3289347899986</v>
      </c>
      <c r="D577" s="133">
        <v>457</v>
      </c>
      <c r="E577" s="57"/>
      <c r="F577" s="139">
        <f t="shared" ref="F577:F584" si="30">IF($C$585=0,"",IF(C577="[for completion]","",IF(C577="","",C577/$C$585)))</f>
        <v>8.424739112796574E-2</v>
      </c>
      <c r="G577" s="139">
        <f t="shared" ref="G577:G584" si="31">IF($D$585=0,"",IF(D577="[for completion]","",IF(D577="","",D577/$D$585)))</f>
        <v>7.48934775483448E-2</v>
      </c>
    </row>
    <row r="578" spans="1:7" customFormat="1" x14ac:dyDescent="0.25">
      <c r="A578" s="51" t="s">
        <v>2570</v>
      </c>
      <c r="B578" s="68" t="s">
        <v>1609</v>
      </c>
      <c r="C578" s="132">
        <v>2430.2304621599988</v>
      </c>
      <c r="D578" s="133">
        <v>318</v>
      </c>
      <c r="E578" s="57"/>
      <c r="F578" s="139">
        <f t="shared" si="30"/>
        <v>5.501813461384978E-2</v>
      </c>
      <c r="G578" s="139">
        <f t="shared" si="31"/>
        <v>5.2114060963618487E-2</v>
      </c>
    </row>
    <row r="579" spans="1:7" customFormat="1" x14ac:dyDescent="0.25">
      <c r="A579" s="51" t="s">
        <v>2571</v>
      </c>
      <c r="B579" s="68" t="s">
        <v>1610</v>
      </c>
      <c r="C579" s="132">
        <v>2465.2942819399996</v>
      </c>
      <c r="D579" s="133">
        <v>251</v>
      </c>
      <c r="E579" s="57"/>
      <c r="F579" s="139">
        <f t="shared" si="30"/>
        <v>5.5811946553404358E-2</v>
      </c>
      <c r="G579" s="139">
        <f t="shared" si="31"/>
        <v>4.1134054408390693E-2</v>
      </c>
    </row>
    <row r="580" spans="1:7" customFormat="1" x14ac:dyDescent="0.25">
      <c r="A580" s="51" t="s">
        <v>2572</v>
      </c>
      <c r="B580" s="68" t="s">
        <v>2654</v>
      </c>
      <c r="C580" s="132">
        <v>2613.5962044900029</v>
      </c>
      <c r="D580" s="51">
        <v>331</v>
      </c>
      <c r="E580" s="57"/>
      <c r="F580" s="139">
        <f t="shared" si="30"/>
        <v>5.9169362759559883E-2</v>
      </c>
      <c r="G580" s="139">
        <f t="shared" si="31"/>
        <v>5.4244509996722388E-2</v>
      </c>
    </row>
    <row r="581" spans="1:7" customFormat="1" x14ac:dyDescent="0.25">
      <c r="A581" s="51" t="s">
        <v>2573</v>
      </c>
      <c r="B581" s="51" t="s">
        <v>2657</v>
      </c>
      <c r="C581" s="132">
        <v>1247.2277411799998</v>
      </c>
      <c r="D581" s="51">
        <v>158</v>
      </c>
      <c r="F581" s="139">
        <f t="shared" si="30"/>
        <v>2.8236064367895036E-2</v>
      </c>
      <c r="G581" s="139">
        <f t="shared" si="31"/>
        <v>2.5893149786955096E-2</v>
      </c>
    </row>
    <row r="582" spans="1:7" customFormat="1" x14ac:dyDescent="0.25">
      <c r="A582" s="51" t="s">
        <v>2574</v>
      </c>
      <c r="B582" s="51" t="s">
        <v>2655</v>
      </c>
      <c r="C582" s="132">
        <v>1713.3566224199994</v>
      </c>
      <c r="D582" s="51">
        <v>130</v>
      </c>
      <c r="F582" s="139">
        <f t="shared" si="30"/>
        <v>3.8788784340251743E-2</v>
      </c>
      <c r="G582" s="139">
        <f t="shared" si="31"/>
        <v>2.1304490331039004E-2</v>
      </c>
    </row>
    <row r="583" spans="1:7" customFormat="1" x14ac:dyDescent="0.25">
      <c r="A583" s="51" t="s">
        <v>2666</v>
      </c>
      <c r="B583" s="68" t="s">
        <v>2656</v>
      </c>
      <c r="C583" s="132">
        <v>1313.9141384700008</v>
      </c>
      <c r="D583" s="51">
        <v>126</v>
      </c>
      <c r="E583" s="57"/>
      <c r="F583" s="139">
        <f t="shared" si="30"/>
        <v>2.9745781754843166E-2</v>
      </c>
      <c r="G583" s="139">
        <f t="shared" si="31"/>
        <v>2.0648967551622419E-2</v>
      </c>
    </row>
    <row r="584" spans="1:7" customFormat="1" x14ac:dyDescent="0.25">
      <c r="A584" s="51" t="s">
        <v>2667</v>
      </c>
      <c r="B584" s="51" t="s">
        <v>2004</v>
      </c>
      <c r="C584" s="132">
        <v>3190.2092727000008</v>
      </c>
      <c r="D584" s="133">
        <v>229</v>
      </c>
      <c r="E584" s="57"/>
      <c r="F584" s="139">
        <f t="shared" si="30"/>
        <v>7.2223340931937011E-2</v>
      </c>
      <c r="G584" s="139">
        <f t="shared" si="31"/>
        <v>3.7528679121599476E-2</v>
      </c>
    </row>
    <row r="585" spans="1:7" customFormat="1" x14ac:dyDescent="0.25">
      <c r="A585" s="51" t="s">
        <v>2668</v>
      </c>
      <c r="B585" s="68" t="s">
        <v>138</v>
      </c>
      <c r="C585" s="132">
        <f>SUM(C572:C584)</f>
        <v>44171.444183209984</v>
      </c>
      <c r="D585" s="133">
        <f>SUM(D572:D584)</f>
        <v>6102</v>
      </c>
      <c r="E585" s="57"/>
      <c r="F585" s="127">
        <f>SUM(F572:F584)</f>
        <v>1.0000000000000002</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1592.474445810001</v>
      </c>
      <c r="D597" s="133">
        <v>155</v>
      </c>
      <c r="E597" s="57"/>
      <c r="F597" s="139">
        <f>IF($C$601=0,"",IF(C597="[for completion]","",IF(C597="","",C597/$C$601)))</f>
        <v>3.6052125423042161E-2</v>
      </c>
      <c r="G597" s="139">
        <f>IF($D$601=0,"",IF(D597="[for completion]","",IF(D597="","",D597/$D$601)))</f>
        <v>2.5401507702392658E-2</v>
      </c>
    </row>
    <row r="598" spans="1:7" x14ac:dyDescent="0.25">
      <c r="A598" s="51" t="s">
        <v>2577</v>
      </c>
      <c r="B598" s="153" t="s">
        <v>2187</v>
      </c>
      <c r="C598" s="132">
        <v>42578.969737400221</v>
      </c>
      <c r="D598" s="133">
        <v>5947</v>
      </c>
      <c r="E598" s="57"/>
      <c r="F598" s="139">
        <f>IF($C$601=0,"",IF(C598="[for completion]","",IF(C598="","",C598/$C$601)))</f>
        <v>0.96394787457695774</v>
      </c>
      <c r="G598" s="139">
        <f>IF($D$601=0,"",IF(D598="[for completion]","",IF(D598="","",D598/$D$601)))</f>
        <v>0.97459849229760731</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44171.444183210224</v>
      </c>
      <c r="D601" s="133">
        <f>SUM(D597:D600)</f>
        <v>6102</v>
      </c>
      <c r="E601" s="57"/>
      <c r="F601" s="127">
        <f>SUM(F597:F600)</f>
        <v>0.99999999999999989</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1930.3534312361999</v>
      </c>
      <c r="E604" s="204"/>
      <c r="F604" s="167" t="s">
        <v>1196</v>
      </c>
      <c r="G604" s="167" t="s">
        <v>1196</v>
      </c>
    </row>
    <row r="605" spans="1:7" x14ac:dyDescent="0.25">
      <c r="A605" s="51" t="s">
        <v>2584</v>
      </c>
      <c r="B605" s="68" t="s">
        <v>766</v>
      </c>
      <c r="C605" s="167" t="s">
        <v>1196</v>
      </c>
      <c r="D605" s="167">
        <v>8299.1187077088671</v>
      </c>
      <c r="E605" s="204"/>
      <c r="F605" s="167" t="s">
        <v>1196</v>
      </c>
      <c r="G605" s="167" t="s">
        <v>1196</v>
      </c>
    </row>
    <row r="606" spans="1:7" x14ac:dyDescent="0.25">
      <c r="A606" s="51" t="s">
        <v>2585</v>
      </c>
      <c r="B606" s="68" t="s">
        <v>767</v>
      </c>
      <c r="C606" s="167" t="s">
        <v>1196</v>
      </c>
      <c r="D606" s="167">
        <v>420.17920140783099</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294488.85806477076</v>
      </c>
      <c r="E608" s="204"/>
      <c r="F608" s="167" t="s">
        <v>1196</v>
      </c>
      <c r="G608" s="167" t="s">
        <v>1196</v>
      </c>
    </row>
    <row r="609" spans="1:7" x14ac:dyDescent="0.25">
      <c r="A609" s="51" t="s">
        <v>2588</v>
      </c>
      <c r="B609" s="68" t="s">
        <v>770</v>
      </c>
      <c r="C609" s="167" t="s">
        <v>1196</v>
      </c>
      <c r="D609" s="167">
        <v>317270.67580637138</v>
      </c>
      <c r="E609" s="204"/>
      <c r="F609" s="167" t="s">
        <v>1196</v>
      </c>
      <c r="G609" s="167" t="s">
        <v>1196</v>
      </c>
    </row>
    <row r="610" spans="1:7" x14ac:dyDescent="0.25">
      <c r="A610" s="51" t="s">
        <v>2589</v>
      </c>
      <c r="B610" s="68" t="s">
        <v>771</v>
      </c>
      <c r="C610" s="167" t="s">
        <v>1196</v>
      </c>
      <c r="D610" s="167">
        <v>90.734023396098493</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2007.1383796054217</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1.3392762271152601</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820.29740662228824</v>
      </c>
      <c r="E616" s="204"/>
      <c r="F616" s="167" t="s">
        <v>1196</v>
      </c>
      <c r="G616" s="167" t="s">
        <v>1196</v>
      </c>
    </row>
    <row r="617" spans="1:7" x14ac:dyDescent="0.25">
      <c r="A617" s="51" t="s">
        <v>2596</v>
      </c>
      <c r="B617" s="68" t="s">
        <v>138</v>
      </c>
      <c r="C617" s="132" t="s">
        <v>1196</v>
      </c>
      <c r="D617" s="132">
        <f>SUM(D603:D616)</f>
        <v>625328.69429734594</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2025-11-12T11:53:55Z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