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S:\ECBC Labbeling af Covered Bonds\2025Q1\"/>
    </mc:Choice>
  </mc:AlternateContent>
  <xr:revisionPtr revIDLastSave="0" documentId="13_ncr:1_{6B61436A-1F0A-4BC7-A3E8-9B3C91325F97}" xr6:coauthVersionLast="47" xr6:coauthVersionMax="47" xr10:uidLastSave="{00000000-0000-0000-0000-000000000000}"/>
  <bookViews>
    <workbookView xWindow="30612" yWindow="-108" windowWidth="30936" windowHeight="16896" tabRatio="879" firstSheet="1" activeTab="2" xr2:uid="{00000000-000D-0000-FFFF-FFFF00000000}"/>
  </bookViews>
  <sheets>
    <sheet name="Setup" sheetId="29" state="hidden" r:id="rId1"/>
    <sheet name="Disclaimer" sheetId="13" r:id="rId2"/>
    <sheet name="Introduction" sheetId="5" r:id="rId3"/>
    <sheet name="FAQ" sheetId="7" r:id="rId4"/>
    <sheet name="A. HTT General" sheetId="8" r:id="rId5"/>
    <sheet name="A. Input" sheetId="25" state="hidden" r:id="rId6"/>
    <sheet name="B1. HTT Mortgage Assets" sheetId="9" r:id="rId7"/>
    <sheet name="B1. Input" sheetId="26" state="hidden" r:id="rId8"/>
    <sheet name="B2. HTT Public Sector Assets" sheetId="10" state="hidden" r:id="rId9"/>
    <sheet name="B3. HTT Shipping Assets" sheetId="11" state="hidden" r:id="rId10"/>
    <sheet name="C. HTT Harmonised Glossary" sheetId="12" r:id="rId11"/>
    <sheet name="D. NTT Front page" sheetId="30" r:id="rId12"/>
    <sheet name="D. NTT Contents" sheetId="31" r:id="rId13"/>
    <sheet name="D. General Issuer Details" sheetId="32" r:id="rId14"/>
    <sheet name="D. G1-G4 - Cover pool inform." sheetId="33" r:id="rId15"/>
    <sheet name="D. Table 1-3 - Lending" sheetId="34" r:id="rId16"/>
    <sheet name="D. Table 4 - LTV" sheetId="35" r:id="rId17"/>
    <sheet name="D. Table 5 - Region" sheetId="36" r:id="rId18"/>
    <sheet name="D. Table 6-8 - Loan types" sheetId="37" r:id="rId19"/>
    <sheet name="D. Table 9-13 - Lending" sheetId="38" r:id="rId20"/>
    <sheet name="D. NTT - Input" sheetId="39" state="hidden" r:id="rId21"/>
    <sheet name="D. Insert Nat Trans Templ" sheetId="14" state="hidden" r:id="rId22"/>
    <sheet name="E. Optional ECB-ECAIs data" sheetId="18" r:id="rId23"/>
    <sheet name="E. Input" sheetId="27" state="hidden" r:id="rId24"/>
    <sheet name="F1. Sustainable M data" sheetId="19" r:id="rId25"/>
    <sheet name="F1. Input" sheetId="28" state="hidden" r:id="rId26"/>
    <sheet name="F2. Sustainable PS data" sheetId="24" state="hidden" r:id="rId27"/>
    <sheet name="G1. Crisis M Payment Holidays" sheetId="22" state="hidden" r:id="rId28"/>
    <sheet name="E.g. General" sheetId="15" state="hidden" r:id="rId29"/>
    <sheet name="E.g. Other" sheetId="16" state="hidden" r:id="rId30"/>
  </sheets>
  <definedNames>
    <definedName name="_xlnm._FilterDatabase" localSheetId="4" hidden="1">'A. HTT General'!$L$112:$L$126</definedName>
    <definedName name="_xlnm._FilterDatabase" localSheetId="5" hidden="1">'A. Input'!$A$1:$C$127</definedName>
    <definedName name="_xlnm._FilterDatabase" localSheetId="6" hidden="1">'B1. HTT Mortgage Assets'!$A$11:$D$187</definedName>
    <definedName name="_xlnm._FilterDatabase" localSheetId="7" hidden="1">'B1. Input'!$A$1:$E$1</definedName>
    <definedName name="_xlnm._FilterDatabase" localSheetId="20" hidden="1">'D. NTT - Input'!$A$1:$D$2890</definedName>
    <definedName name="_xlnm._FilterDatabase" localSheetId="25" hidden="1">'F1. Input'!$A$1:$E$827</definedName>
    <definedName name="acceptable_use_policy" localSheetId="1">Disclaimer!#REF!</definedName>
    <definedName name="general_tc" localSheetId="1">Disclaimer!$A$61</definedName>
    <definedName name="privacy_policy" localSheetId="1">Disclaimer!$A$136</definedName>
    <definedName name="_xlnm.Print_Area" localSheetId="4">'A. HTT General'!$A$1:$G$365</definedName>
    <definedName name="_xlnm.Print_Area" localSheetId="6">'B1. HTT Mortgage Assets'!$A$1:$G$524</definedName>
    <definedName name="_xlnm.Print_Area" localSheetId="8">'B2. HTT Public Sector Assets'!$A$1:$G$179</definedName>
    <definedName name="_xlnm.Print_Area" localSheetId="9">'B3. HTT Shipping Assets'!$A$1:$G$211</definedName>
    <definedName name="_xlnm.Print_Area" localSheetId="10">'C. HTT Harmonised Glossary'!$A$1:$C$57</definedName>
    <definedName name="_xlnm.Print_Area" localSheetId="14">'D. G1-G4 - Cover pool inform.'!$A$1:$U$131</definedName>
    <definedName name="_xlnm.Print_Area" localSheetId="1">Disclaimer!$A$1:$A$170</definedName>
    <definedName name="_xlnm.Print_Area" localSheetId="22">'E. Optional ECB-ECAIs data'!$A$2:$G$72</definedName>
    <definedName name="_xlnm.Print_Area" localSheetId="3">FAQ!$A$1:$C$28</definedName>
    <definedName name="_xlnm.Print_Area" localSheetId="2">Introduction!$B$2:$J$43</definedName>
    <definedName name="_xlnm.Print_Titles" localSheetId="1">Disclaimer!$2:$2</definedName>
    <definedName name="_xlnm.Print_Titles" localSheetId="3">FAQ!$4:$4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617" i="9" l="1"/>
  <c r="D382" i="9"/>
  <c r="G36" i="37"/>
  <c r="D36" i="37"/>
  <c r="E50" i="37"/>
  <c r="N88" i="35"/>
  <c r="N82" i="35"/>
  <c r="N81" i="35"/>
  <c r="C530" i="19"/>
  <c r="C510" i="9"/>
  <c r="D117" i="8"/>
  <c r="D143" i="8" s="1"/>
  <c r="D166" i="8"/>
  <c r="D165" i="8"/>
  <c r="D164" i="8"/>
  <c r="D129" i="8"/>
  <c r="D155" i="8" s="1"/>
  <c r="D116" i="8"/>
  <c r="D142" i="8" s="1"/>
  <c r="D125" i="8"/>
  <c r="D151" i="8" s="1"/>
  <c r="D121" i="8"/>
  <c r="D147" i="8" s="1"/>
  <c r="D120" i="8"/>
  <c r="D146" i="8" s="1"/>
  <c r="D112" i="8"/>
  <c r="D138" i="8" s="1"/>
  <c r="C140" i="8"/>
  <c r="D113" i="8"/>
  <c r="D139" i="8" s="1"/>
  <c r="M150" i="38"/>
  <c r="L150" i="38"/>
  <c r="K150" i="38"/>
  <c r="J150" i="38"/>
  <c r="I150" i="38"/>
  <c r="H150" i="38"/>
  <c r="G150" i="38"/>
  <c r="F150" i="38"/>
  <c r="E150" i="38"/>
  <c r="D150" i="38"/>
  <c r="C150" i="38"/>
  <c r="N149" i="38"/>
  <c r="N148" i="38"/>
  <c r="N147" i="38"/>
  <c r="N146" i="38"/>
  <c r="N145" i="38"/>
  <c r="F138" i="38"/>
  <c r="F132" i="38"/>
  <c r="F126" i="38"/>
  <c r="F117" i="38"/>
  <c r="M109" i="38"/>
  <c r="L109" i="38"/>
  <c r="K109" i="38"/>
  <c r="J109" i="38"/>
  <c r="I109" i="38"/>
  <c r="H109" i="38"/>
  <c r="G109" i="38"/>
  <c r="F109" i="38"/>
  <c r="E109" i="38"/>
  <c r="D109" i="38"/>
  <c r="C109" i="38"/>
  <c r="N108" i="38"/>
  <c r="N107" i="38"/>
  <c r="N106" i="38"/>
  <c r="N105" i="38"/>
  <c r="N104" i="38"/>
  <c r="N103" i="38"/>
  <c r="N102" i="38"/>
  <c r="N101" i="38"/>
  <c r="M94" i="38"/>
  <c r="L94" i="38"/>
  <c r="K94" i="38"/>
  <c r="J94" i="38"/>
  <c r="I94" i="38"/>
  <c r="H94" i="38"/>
  <c r="G94" i="38"/>
  <c r="F94" i="38"/>
  <c r="E94" i="38"/>
  <c r="D94" i="38"/>
  <c r="C94" i="38"/>
  <c r="N93" i="38"/>
  <c r="N92" i="38"/>
  <c r="N91" i="38"/>
  <c r="N90" i="38"/>
  <c r="N89" i="38"/>
  <c r="E36" i="37"/>
  <c r="J36" i="37"/>
  <c r="H36" i="37"/>
  <c r="L59" i="37"/>
  <c r="I59" i="37"/>
  <c r="H59" i="37"/>
  <c r="F59" i="37"/>
  <c r="K58" i="37"/>
  <c r="J58" i="37"/>
  <c r="H58" i="37"/>
  <c r="E58" i="37"/>
  <c r="L16" i="37"/>
  <c r="G57" i="37"/>
  <c r="F57" i="37"/>
  <c r="D16" i="37"/>
  <c r="F55" i="37"/>
  <c r="H54" i="37"/>
  <c r="D54" i="37"/>
  <c r="J53" i="37"/>
  <c r="I50" i="37"/>
  <c r="F50" i="37"/>
  <c r="K49" i="37"/>
  <c r="H49" i="37"/>
  <c r="C49" i="37"/>
  <c r="N77" i="35"/>
  <c r="N86" i="35"/>
  <c r="N85" i="35"/>
  <c r="N84" i="35"/>
  <c r="N83" i="35"/>
  <c r="N80" i="35"/>
  <c r="N79" i="35"/>
  <c r="N78" i="35"/>
  <c r="N21" i="35"/>
  <c r="E83" i="33"/>
  <c r="D83" i="33"/>
  <c r="C83" i="33"/>
  <c r="F82" i="33"/>
  <c r="F81" i="33"/>
  <c r="F80" i="33"/>
  <c r="F79" i="33"/>
  <c r="I75" i="33"/>
  <c r="H75" i="33"/>
  <c r="G75" i="33"/>
  <c r="F75" i="33"/>
  <c r="E75" i="33"/>
  <c r="D75" i="33"/>
  <c r="C75" i="33"/>
  <c r="K67" i="33"/>
  <c r="J67" i="33"/>
  <c r="I67" i="33"/>
  <c r="H67" i="33"/>
  <c r="G67" i="33"/>
  <c r="F67" i="33"/>
  <c r="E67" i="33"/>
  <c r="D67" i="33"/>
  <c r="C67" i="33"/>
  <c r="F7" i="33"/>
  <c r="F26" i="33" s="1"/>
  <c r="C28" i="19"/>
  <c r="C18" i="8" a="1"/>
  <c r="C18" i="8" s="1"/>
  <c r="C16" i="8" a="1"/>
  <c r="C16" i="8" s="1"/>
  <c r="A66" i="29" a="1"/>
  <c r="A66" i="29" s="1"/>
  <c r="A45" i="29"/>
  <c r="A45" i="29" a="1"/>
  <c r="A44" i="29" a="1"/>
  <c r="A44" i="29" s="1"/>
  <c r="A43" i="29" a="1"/>
  <c r="A43" i="29" s="1"/>
  <c r="A42" i="29" a="1"/>
  <c r="A42" i="29" s="1"/>
  <c r="A40" i="29" a="1"/>
  <c r="A40" i="29" s="1"/>
  <c r="G617" i="9"/>
  <c r="C209" i="8"/>
  <c r="C229" i="8"/>
  <c r="G32" i="24"/>
  <c r="G33" i="24"/>
  <c r="G34" i="24"/>
  <c r="G35" i="24"/>
  <c r="G36" i="24"/>
  <c r="G37" i="24"/>
  <c r="G38" i="24"/>
  <c r="G39" i="24"/>
  <c r="G40" i="24"/>
  <c r="G41" i="24"/>
  <c r="G42" i="24"/>
  <c r="G43" i="24"/>
  <c r="G44" i="24"/>
  <c r="G45" i="24"/>
  <c r="G31" i="24"/>
  <c r="D46" i="24"/>
  <c r="C46" i="24"/>
  <c r="C22" i="35" l="1"/>
  <c r="I22" i="35"/>
  <c r="D49" i="37"/>
  <c r="L49" i="37"/>
  <c r="J50" i="37"/>
  <c r="H11" i="37"/>
  <c r="L54" i="37"/>
  <c r="J55" i="37"/>
  <c r="H57" i="37"/>
  <c r="F58" i="37"/>
  <c r="D59" i="37"/>
  <c r="F52" i="37"/>
  <c r="D53" i="37"/>
  <c r="L53" i="37"/>
  <c r="J54" i="37"/>
  <c r="H55" i="37"/>
  <c r="L58" i="37"/>
  <c r="J59" i="37"/>
  <c r="J14" i="38"/>
  <c r="F29" i="38"/>
  <c r="H22" i="35"/>
  <c r="E22" i="36"/>
  <c r="I16" i="37"/>
  <c r="D58" i="37"/>
  <c r="L36" i="37"/>
  <c r="F49" i="19"/>
  <c r="J66" i="35"/>
  <c r="G49" i="37"/>
  <c r="G59" i="37"/>
  <c r="I31" i="37"/>
  <c r="G53" i="37"/>
  <c r="E54" i="37"/>
  <c r="C31" i="37"/>
  <c r="K55" i="37"/>
  <c r="I57" i="37"/>
  <c r="M39" i="37"/>
  <c r="I14" i="38"/>
  <c r="M24" i="38"/>
  <c r="F207" i="8"/>
  <c r="C218" i="8"/>
  <c r="C148" i="8"/>
  <c r="D122" i="8"/>
  <c r="D148" i="8" s="1"/>
  <c r="K31" i="37"/>
  <c r="E59" i="37"/>
  <c r="G29" i="38"/>
  <c r="D118" i="8"/>
  <c r="D144" i="8" s="1"/>
  <c r="C144" i="8"/>
  <c r="C154" i="8"/>
  <c r="D128" i="8"/>
  <c r="D154" i="8" s="1"/>
  <c r="D126" i="8"/>
  <c r="D152" i="8" s="1"/>
  <c r="C152" i="8"/>
  <c r="C149" i="8"/>
  <c r="D123" i="8"/>
  <c r="D149" i="8" s="1"/>
  <c r="F151" i="9"/>
  <c r="C265" i="9"/>
  <c r="D114" i="8"/>
  <c r="D140" i="8" s="1"/>
  <c r="D119" i="8"/>
  <c r="D145" i="8" s="1"/>
  <c r="C145" i="8"/>
  <c r="D115" i="8"/>
  <c r="D141" i="8" s="1"/>
  <c r="C141" i="8"/>
  <c r="D127" i="8"/>
  <c r="D153" i="8" s="1"/>
  <c r="C153" i="8"/>
  <c r="C150" i="8"/>
  <c r="D124" i="8"/>
  <c r="D150" i="8" s="1"/>
  <c r="I18" i="36"/>
  <c r="F54" i="37"/>
  <c r="I13" i="36"/>
  <c r="J49" i="37"/>
  <c r="D11" i="37"/>
  <c r="D20" i="37" s="1"/>
  <c r="L11" i="37"/>
  <c r="H16" i="37"/>
  <c r="H56" i="37" s="1"/>
  <c r="J16" i="37"/>
  <c r="J56" i="37" s="1"/>
  <c r="E31" i="37"/>
  <c r="E40" i="37" s="1"/>
  <c r="M33" i="37"/>
  <c r="D14" i="38"/>
  <c r="L14" i="38"/>
  <c r="N150" i="38"/>
  <c r="C138" i="8"/>
  <c r="C142" i="8"/>
  <c r="C146" i="8"/>
  <c r="F66" i="35"/>
  <c r="H66" i="35"/>
  <c r="D44" i="36"/>
  <c r="E52" i="37"/>
  <c r="K53" i="37"/>
  <c r="I54" i="37"/>
  <c r="G55" i="37"/>
  <c r="F31" i="37"/>
  <c r="D31" i="37"/>
  <c r="D40" i="37" s="1"/>
  <c r="L31" i="37"/>
  <c r="L40" i="37" s="1"/>
  <c r="E14" i="38"/>
  <c r="M13" i="38"/>
  <c r="J29" i="38"/>
  <c r="N94" i="38"/>
  <c r="L55" i="37"/>
  <c r="G66" i="35"/>
  <c r="D22" i="36"/>
  <c r="M34" i="37"/>
  <c r="F14" i="38"/>
  <c r="H14" i="38"/>
  <c r="K29" i="38"/>
  <c r="E11" i="37"/>
  <c r="D55" i="37"/>
  <c r="F44" i="36"/>
  <c r="D56" i="37"/>
  <c r="L56" i="37"/>
  <c r="C139" i="8"/>
  <c r="C143" i="8"/>
  <c r="C147" i="8"/>
  <c r="C151" i="8"/>
  <c r="C155" i="8"/>
  <c r="F22" i="35"/>
  <c r="N12" i="35"/>
  <c r="E34" i="35" s="1"/>
  <c r="J22" i="35"/>
  <c r="G22" i="36"/>
  <c r="E49" i="37"/>
  <c r="M10" i="37"/>
  <c r="K50" i="37"/>
  <c r="G52" i="37"/>
  <c r="E53" i="37"/>
  <c r="M14" i="37"/>
  <c r="K54" i="37"/>
  <c r="I55" i="37"/>
  <c r="E16" i="37"/>
  <c r="E56" i="37" s="1"/>
  <c r="H31" i="37"/>
  <c r="H40" i="37" s="1"/>
  <c r="K36" i="37"/>
  <c r="G14" i="38"/>
  <c r="M11" i="38"/>
  <c r="L29" i="38"/>
  <c r="D172" i="19"/>
  <c r="C289" i="19"/>
  <c r="K22" i="35"/>
  <c r="H44" i="36"/>
  <c r="F49" i="37"/>
  <c r="D50" i="37"/>
  <c r="L50" i="37"/>
  <c r="F11" i="37"/>
  <c r="F36" i="37"/>
  <c r="M23" i="38"/>
  <c r="N109" i="38"/>
  <c r="E29" i="38"/>
  <c r="G11" i="37"/>
  <c r="C172" i="19"/>
  <c r="I14" i="36"/>
  <c r="I15" i="36"/>
  <c r="I17" i="36"/>
  <c r="I49" i="37"/>
  <c r="I53" i="37"/>
  <c r="G54" i="37"/>
  <c r="E55" i="37"/>
  <c r="F16" i="37"/>
  <c r="G16" i="37"/>
  <c r="G56" i="37" s="1"/>
  <c r="J31" i="37"/>
  <c r="J40" i="37" s="1"/>
  <c r="I36" i="37"/>
  <c r="H29" i="38"/>
  <c r="M11" i="34"/>
  <c r="C12" i="34" s="1"/>
  <c r="N15" i="35"/>
  <c r="E37" i="35" s="1"/>
  <c r="M18" i="34"/>
  <c r="E19" i="34" s="1"/>
  <c r="N16" i="35"/>
  <c r="C38" i="35" s="1"/>
  <c r="P56" i="35"/>
  <c r="C78" i="35" s="1"/>
  <c r="N11" i="35"/>
  <c r="I33" i="35" s="1"/>
  <c r="P55" i="35"/>
  <c r="G77" i="35" s="1"/>
  <c r="K66" i="35"/>
  <c r="F22" i="36"/>
  <c r="I20" i="36"/>
  <c r="J44" i="36"/>
  <c r="D52" i="37"/>
  <c r="N17" i="35"/>
  <c r="N20" i="35"/>
  <c r="F42" i="35" s="1"/>
  <c r="D66" i="35"/>
  <c r="L66" i="35"/>
  <c r="M17" i="37"/>
  <c r="L52" i="37"/>
  <c r="M27" i="38"/>
  <c r="C29" i="38"/>
  <c r="D22" i="35"/>
  <c r="L22" i="35"/>
  <c r="F83" i="33"/>
  <c r="F86" i="33" s="1"/>
  <c r="E66" i="35"/>
  <c r="P64" i="35"/>
  <c r="G86" i="35" s="1"/>
  <c r="I16" i="36"/>
  <c r="I19" i="36"/>
  <c r="H52" i="37"/>
  <c r="M18" i="37"/>
  <c r="M29" i="37"/>
  <c r="M35" i="37"/>
  <c r="D29" i="38"/>
  <c r="P62" i="35"/>
  <c r="E44" i="36"/>
  <c r="C44" i="36"/>
  <c r="K44" i="36"/>
  <c r="I11" i="37"/>
  <c r="M15" i="37"/>
  <c r="G22" i="35"/>
  <c r="N18" i="35"/>
  <c r="L40" i="35" s="1"/>
  <c r="P60" i="35"/>
  <c r="C82" i="35" s="1"/>
  <c r="P63" i="35"/>
  <c r="G85" i="35" s="1"/>
  <c r="H22" i="36"/>
  <c r="J11" i="37"/>
  <c r="J52" i="37"/>
  <c r="C59" i="37"/>
  <c r="K59" i="37"/>
  <c r="C55" i="37"/>
  <c r="N13" i="35"/>
  <c r="C35" i="35" s="1"/>
  <c r="P58" i="35"/>
  <c r="J80" i="35" s="1"/>
  <c r="P61" i="35"/>
  <c r="J83" i="35" s="1"/>
  <c r="I12" i="36"/>
  <c r="G44" i="36"/>
  <c r="H50" i="37"/>
  <c r="C11" i="37"/>
  <c r="K11" i="37"/>
  <c r="G31" i="37"/>
  <c r="G40" i="37" s="1"/>
  <c r="M37" i="37"/>
  <c r="M9" i="38"/>
  <c r="K14" i="38"/>
  <c r="M12" i="38"/>
  <c r="M25" i="38"/>
  <c r="M28" i="38"/>
  <c r="P59" i="35"/>
  <c r="J81" i="35" s="1"/>
  <c r="M19" i="37"/>
  <c r="E22" i="35"/>
  <c r="I66" i="35"/>
  <c r="I26" i="34"/>
  <c r="E27" i="34" s="1"/>
  <c r="N14" i="35"/>
  <c r="F36" i="35" s="1"/>
  <c r="P57" i="35"/>
  <c r="K79" i="35" s="1"/>
  <c r="C22" i="36"/>
  <c r="I11" i="36"/>
  <c r="I44" i="36"/>
  <c r="M9" i="37"/>
  <c r="M13" i="37"/>
  <c r="C16" i="37"/>
  <c r="C57" i="37"/>
  <c r="K16" i="37"/>
  <c r="K57" i="37"/>
  <c r="M38" i="37"/>
  <c r="E57" i="37"/>
  <c r="M10" i="38"/>
  <c r="I29" i="38"/>
  <c r="M26" i="38"/>
  <c r="M32" i="37"/>
  <c r="G50" i="37"/>
  <c r="I52" i="37"/>
  <c r="F53" i="37"/>
  <c r="C54" i="37"/>
  <c r="J57" i="37"/>
  <c r="G58" i="37"/>
  <c r="M30" i="37"/>
  <c r="C36" i="37"/>
  <c r="C52" i="37"/>
  <c r="K52" i="37"/>
  <c r="H53" i="37"/>
  <c r="D57" i="37"/>
  <c r="L57" i="37"/>
  <c r="I58" i="37"/>
  <c r="C66" i="35"/>
  <c r="M12" i="37"/>
  <c r="C50" i="37"/>
  <c r="C58" i="37"/>
  <c r="C14" i="38"/>
  <c r="C53" i="37"/>
  <c r="N19" i="35"/>
  <c r="G41" i="35" s="1"/>
  <c r="F172" i="19"/>
  <c r="D151" i="9"/>
  <c r="C151" i="9"/>
  <c r="G46" i="24"/>
  <c r="D19" i="34" l="1"/>
  <c r="M50" i="37"/>
  <c r="I37" i="35"/>
  <c r="D37" i="35"/>
  <c r="I56" i="37"/>
  <c r="M59" i="37"/>
  <c r="E78" i="35"/>
  <c r="L34" i="35"/>
  <c r="C40" i="37"/>
  <c r="M52" i="37"/>
  <c r="G78" i="35"/>
  <c r="M53" i="37"/>
  <c r="F56" i="37"/>
  <c r="K37" i="35"/>
  <c r="H81" i="35"/>
  <c r="K40" i="37"/>
  <c r="C37" i="35"/>
  <c r="H37" i="35"/>
  <c r="L51" i="37"/>
  <c r="L60" i="37" s="1"/>
  <c r="E51" i="37"/>
  <c r="E60" i="37" s="1"/>
  <c r="E12" i="34"/>
  <c r="L37" i="35"/>
  <c r="C79" i="35"/>
  <c r="J79" i="35"/>
  <c r="H51" i="37"/>
  <c r="D51" i="37"/>
  <c r="D60" i="37" s="1"/>
  <c r="G34" i="35"/>
  <c r="J35" i="35"/>
  <c r="F40" i="37"/>
  <c r="F51" i="37"/>
  <c r="E20" i="37"/>
  <c r="K56" i="37"/>
  <c r="L81" i="35"/>
  <c r="D79" i="35"/>
  <c r="K12" i="34"/>
  <c r="E35" i="35"/>
  <c r="M31" i="37"/>
  <c r="H35" i="35"/>
  <c r="F78" i="35"/>
  <c r="J33" i="35"/>
  <c r="D78" i="35"/>
  <c r="F19" i="34"/>
  <c r="G33" i="35"/>
  <c r="M36" i="37"/>
  <c r="L20" i="37"/>
  <c r="C33" i="35"/>
  <c r="H80" i="35"/>
  <c r="G19" i="34"/>
  <c r="H60" i="37"/>
  <c r="D34" i="35"/>
  <c r="M54" i="37"/>
  <c r="F20" i="37"/>
  <c r="H20" i="37"/>
  <c r="I42" i="35"/>
  <c r="D80" i="35"/>
  <c r="I34" i="35"/>
  <c r="G79" i="35"/>
  <c r="F34" i="35"/>
  <c r="K34" i="35"/>
  <c r="I40" i="37"/>
  <c r="K82" i="35"/>
  <c r="H34" i="35"/>
  <c r="C80" i="35"/>
  <c r="L19" i="34"/>
  <c r="C34" i="35"/>
  <c r="M14" i="38"/>
  <c r="J51" i="37"/>
  <c r="J60" i="37" s="1"/>
  <c r="J34" i="35"/>
  <c r="G42" i="35"/>
  <c r="H19" i="34"/>
  <c r="M49" i="37"/>
  <c r="J42" i="35"/>
  <c r="G20" i="37"/>
  <c r="L86" i="35"/>
  <c r="E42" i="35"/>
  <c r="L41" i="35"/>
  <c r="N22" i="35"/>
  <c r="J44" i="35" s="1"/>
  <c r="I80" i="35"/>
  <c r="C56" i="37"/>
  <c r="M16" i="37"/>
  <c r="K36" i="35"/>
  <c r="K35" i="35"/>
  <c r="D35" i="35"/>
  <c r="I51" i="37"/>
  <c r="I20" i="37"/>
  <c r="J84" i="35"/>
  <c r="H84" i="35"/>
  <c r="G84" i="35"/>
  <c r="I84" i="35"/>
  <c r="H83" i="35"/>
  <c r="G35" i="35"/>
  <c r="D84" i="35"/>
  <c r="D39" i="35"/>
  <c r="C39" i="35"/>
  <c r="K39" i="35"/>
  <c r="I39" i="35"/>
  <c r="L39" i="35"/>
  <c r="F33" i="35"/>
  <c r="E33" i="35"/>
  <c r="G12" i="34"/>
  <c r="H12" i="34"/>
  <c r="D82" i="35"/>
  <c r="I36" i="35"/>
  <c r="H36" i="35"/>
  <c r="K38" i="35"/>
  <c r="C86" i="35"/>
  <c r="D81" i="35"/>
  <c r="C36" i="35"/>
  <c r="I77" i="35"/>
  <c r="J38" i="35"/>
  <c r="G80" i="35"/>
  <c r="H77" i="35"/>
  <c r="L80" i="35"/>
  <c r="G83" i="35"/>
  <c r="E39" i="35"/>
  <c r="L79" i="35"/>
  <c r="J78" i="35"/>
  <c r="I78" i="35"/>
  <c r="H78" i="35"/>
  <c r="L12" i="34"/>
  <c r="G81" i="35"/>
  <c r="L35" i="35"/>
  <c r="E80" i="35"/>
  <c r="E36" i="35"/>
  <c r="L36" i="35"/>
  <c r="D36" i="35"/>
  <c r="J36" i="35"/>
  <c r="I40" i="35"/>
  <c r="H40" i="35"/>
  <c r="G40" i="35"/>
  <c r="E85" i="35"/>
  <c r="L85" i="35"/>
  <c r="K85" i="35"/>
  <c r="F85" i="35"/>
  <c r="D85" i="35"/>
  <c r="C85" i="35"/>
  <c r="E40" i="35"/>
  <c r="K40" i="35"/>
  <c r="J12" i="34"/>
  <c r="L33" i="35"/>
  <c r="J20" i="37"/>
  <c r="D86" i="35"/>
  <c r="D41" i="35"/>
  <c r="H33" i="35"/>
  <c r="K80" i="35"/>
  <c r="G27" i="34"/>
  <c r="G36" i="35"/>
  <c r="K78" i="35"/>
  <c r="I22" i="36"/>
  <c r="F83" i="35"/>
  <c r="K83" i="35"/>
  <c r="C83" i="35"/>
  <c r="L83" i="35"/>
  <c r="I83" i="35"/>
  <c r="D83" i="35"/>
  <c r="J82" i="35"/>
  <c r="G82" i="35"/>
  <c r="E82" i="35"/>
  <c r="M57" i="37"/>
  <c r="I35" i="35"/>
  <c r="G51" i="37"/>
  <c r="G60" i="37" s="1"/>
  <c r="I12" i="34"/>
  <c r="G38" i="35"/>
  <c r="L38" i="35"/>
  <c r="D38" i="35"/>
  <c r="F38" i="35"/>
  <c r="C81" i="35"/>
  <c r="K41" i="35"/>
  <c r="F82" i="35"/>
  <c r="F39" i="35"/>
  <c r="D33" i="35"/>
  <c r="E86" i="35"/>
  <c r="K84" i="35"/>
  <c r="F35" i="35"/>
  <c r="E83" i="35"/>
  <c r="H82" i="35"/>
  <c r="K51" i="37"/>
  <c r="K20" i="37"/>
  <c r="C41" i="35"/>
  <c r="I81" i="35"/>
  <c r="M58" i="37"/>
  <c r="I85" i="35"/>
  <c r="I38" i="35"/>
  <c r="I41" i="35"/>
  <c r="H85" i="35"/>
  <c r="C84" i="35"/>
  <c r="J19" i="34"/>
  <c r="I19" i="34"/>
  <c r="D40" i="35"/>
  <c r="F84" i="35"/>
  <c r="J39" i="35"/>
  <c r="K19" i="34"/>
  <c r="F12" i="34"/>
  <c r="F79" i="35"/>
  <c r="E79" i="35"/>
  <c r="J86" i="35"/>
  <c r="I86" i="35"/>
  <c r="H86" i="35"/>
  <c r="C40" i="35"/>
  <c r="F81" i="35"/>
  <c r="E77" i="35"/>
  <c r="C77" i="35"/>
  <c r="L77" i="35"/>
  <c r="K77" i="35"/>
  <c r="F77" i="35"/>
  <c r="D77" i="35"/>
  <c r="F41" i="35"/>
  <c r="E41" i="35"/>
  <c r="H41" i="35"/>
  <c r="D27" i="34"/>
  <c r="F13" i="33"/>
  <c r="C27" i="34"/>
  <c r="H27" i="34"/>
  <c r="F27" i="34"/>
  <c r="H39" i="35"/>
  <c r="D12" i="34"/>
  <c r="H79" i="35"/>
  <c r="F86" i="35"/>
  <c r="H38" i="35"/>
  <c r="P66" i="35"/>
  <c r="E88" i="35" s="1"/>
  <c r="J77" i="35"/>
  <c r="F80" i="35"/>
  <c r="I82" i="35"/>
  <c r="K81" i="35"/>
  <c r="M29" i="38"/>
  <c r="C51" i="37"/>
  <c r="C20" i="37"/>
  <c r="M11" i="37"/>
  <c r="I79" i="35"/>
  <c r="F40" i="35"/>
  <c r="L78" i="35"/>
  <c r="M55" i="37"/>
  <c r="J85" i="35"/>
  <c r="E84" i="35"/>
  <c r="G39" i="35"/>
  <c r="L84" i="35"/>
  <c r="H42" i="35"/>
  <c r="D42" i="35"/>
  <c r="L42" i="35"/>
  <c r="K42" i="35"/>
  <c r="C42" i="35"/>
  <c r="E81" i="35"/>
  <c r="K33" i="35"/>
  <c r="J41" i="35"/>
  <c r="J37" i="35"/>
  <c r="G37" i="35"/>
  <c r="L82" i="35"/>
  <c r="J40" i="35"/>
  <c r="E38" i="35"/>
  <c r="F37" i="35"/>
  <c r="K86" i="35"/>
  <c r="C19" i="34"/>
  <c r="D22" i="24"/>
  <c r="C22" i="24"/>
  <c r="C192" i="24"/>
  <c r="F199" i="24" s="1"/>
  <c r="C121" i="24"/>
  <c r="C117" i="24"/>
  <c r="C89" i="24"/>
  <c r="C82" i="24"/>
  <c r="F81" i="24" s="1"/>
  <c r="D77" i="24"/>
  <c r="G76" i="24" s="1"/>
  <c r="C77" i="24"/>
  <c r="F73" i="24" s="1"/>
  <c r="G75" i="24"/>
  <c r="G73" i="24"/>
  <c r="G71" i="24"/>
  <c r="G69" i="24"/>
  <c r="G65" i="24"/>
  <c r="G21" i="24"/>
  <c r="G16" i="24"/>
  <c r="G11" i="24"/>
  <c r="D402" i="19"/>
  <c r="C402" i="19"/>
  <c r="C382" i="9"/>
  <c r="D366" i="19"/>
  <c r="G354" i="19" s="1"/>
  <c r="C366" i="19"/>
  <c r="F354" i="19" s="1"/>
  <c r="D346" i="9"/>
  <c r="C346" i="9"/>
  <c r="C585" i="9"/>
  <c r="D585" i="9"/>
  <c r="D634" i="19"/>
  <c r="C634" i="19"/>
  <c r="F307" i="8"/>
  <c r="F295" i="8"/>
  <c r="G293" i="8"/>
  <c r="F293" i="8"/>
  <c r="I60" i="37" l="1"/>
  <c r="H44" i="35"/>
  <c r="G44" i="35"/>
  <c r="L44" i="35"/>
  <c r="I44" i="35"/>
  <c r="M40" i="37"/>
  <c r="F60" i="37"/>
  <c r="E44" i="35"/>
  <c r="D44" i="35"/>
  <c r="K60" i="37"/>
  <c r="M56" i="37"/>
  <c r="C44" i="35"/>
  <c r="F44" i="35"/>
  <c r="K44" i="35"/>
  <c r="M12" i="34"/>
  <c r="M19" i="34"/>
  <c r="G67" i="24"/>
  <c r="C60" i="37"/>
  <c r="L88" i="35"/>
  <c r="I27" i="34"/>
  <c r="F27" i="33"/>
  <c r="C105" i="33" s="1"/>
  <c r="K88" i="35"/>
  <c r="G88" i="35"/>
  <c r="H88" i="35"/>
  <c r="F88" i="35"/>
  <c r="J88" i="35"/>
  <c r="M51" i="37"/>
  <c r="M20" i="37"/>
  <c r="I88" i="35"/>
  <c r="D88" i="35"/>
  <c r="C88" i="35"/>
  <c r="F66" i="24"/>
  <c r="F80" i="24"/>
  <c r="F82" i="24" s="1"/>
  <c r="G22" i="24"/>
  <c r="G63" i="24"/>
  <c r="F69" i="24"/>
  <c r="F74" i="24"/>
  <c r="F79" i="24"/>
  <c r="F63" i="24"/>
  <c r="F68" i="24"/>
  <c r="F71" i="24"/>
  <c r="F76" i="24"/>
  <c r="F190" i="24"/>
  <c r="F64" i="24"/>
  <c r="F67" i="24"/>
  <c r="F72" i="24"/>
  <c r="F75" i="24"/>
  <c r="F188" i="24"/>
  <c r="F193" i="24"/>
  <c r="F62" i="24"/>
  <c r="F65" i="24"/>
  <c r="F70" i="24"/>
  <c r="F189" i="24"/>
  <c r="F196" i="24"/>
  <c r="F197" i="24"/>
  <c r="G62" i="24"/>
  <c r="G64" i="24"/>
  <c r="G66" i="24"/>
  <c r="G68" i="24"/>
  <c r="G70" i="24"/>
  <c r="G72" i="24"/>
  <c r="G74" i="24"/>
  <c r="F191" i="24"/>
  <c r="F194" i="24"/>
  <c r="F198" i="24"/>
  <c r="F195" i="24"/>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s="1"/>
  <c r="C564" i="19"/>
  <c r="D485" i="19"/>
  <c r="C485" i="19"/>
  <c r="D472" i="19"/>
  <c r="C472" i="19"/>
  <c r="D326" i="19"/>
  <c r="C326" i="19"/>
  <c r="D273" i="19"/>
  <c r="C273" i="19"/>
  <c r="C251" i="19"/>
  <c r="D251" i="19"/>
  <c r="D238" i="19"/>
  <c r="C238" i="19"/>
  <c r="D18" i="19"/>
  <c r="C385" i="19"/>
  <c r="D349" i="19"/>
  <c r="C349" i="19"/>
  <c r="M60" i="37" l="1"/>
  <c r="C211" i="19"/>
  <c r="C445" i="19"/>
  <c r="F346" i="19"/>
  <c r="F367" i="19"/>
  <c r="F331" i="19"/>
  <c r="G342" i="19"/>
  <c r="G367" i="19"/>
  <c r="F192" i="24"/>
  <c r="F77" i="24"/>
  <c r="G77" i="24"/>
  <c r="G366" i="19"/>
  <c r="F366" i="19"/>
  <c r="F378" i="19"/>
  <c r="F379" i="19"/>
  <c r="G635" i="19"/>
  <c r="G634" i="19"/>
  <c r="G620" i="9"/>
  <c r="G621" i="9"/>
  <c r="G619" i="9"/>
  <c r="G622" i="9"/>
  <c r="G618" i="9"/>
  <c r="G386" i="9" l="1"/>
  <c r="G390" i="9"/>
  <c r="G387" i="9"/>
  <c r="G384" i="9"/>
  <c r="G388" i="9"/>
  <c r="G392" i="9"/>
  <c r="G383" i="9"/>
  <c r="G391" i="9"/>
  <c r="G385" i="9"/>
  <c r="G389" i="9"/>
  <c r="G393" i="9"/>
  <c r="G403" i="19"/>
  <c r="G402" i="19"/>
  <c r="G404" i="19"/>
  <c r="D26" i="22"/>
  <c r="E26" i="22"/>
  <c r="F26" i="22"/>
  <c r="G26" i="22"/>
  <c r="C26" i="22"/>
  <c r="D97" i="19" l="1"/>
  <c r="F97" i="19"/>
  <c r="C97" i="19"/>
  <c r="D93" i="19"/>
  <c r="F93" i="19"/>
  <c r="C93" i="19"/>
  <c r="F65" i="19"/>
  <c r="D65" i="19"/>
  <c r="C65" i="19"/>
  <c r="D618" i="19"/>
  <c r="G615" i="19" s="1"/>
  <c r="C618" i="19"/>
  <c r="F614" i="19" s="1"/>
  <c r="F618" i="19" s="1"/>
  <c r="D602" i="19"/>
  <c r="C602" i="19"/>
  <c r="D587" i="19"/>
  <c r="G573" i="19" s="1"/>
  <c r="C587" i="19"/>
  <c r="F572" i="19" s="1"/>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s="1"/>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C58" i="11"/>
  <c r="C54" i="11"/>
  <c r="C26" i="11"/>
  <c r="C49" i="10"/>
  <c r="C77" i="10"/>
  <c r="C81" i="10"/>
  <c r="D372" i="9"/>
  <c r="G370" i="9" s="1"/>
  <c r="C372" i="9"/>
  <c r="F368" i="9" s="1"/>
  <c r="D365" i="9"/>
  <c r="G360" i="9" s="1"/>
  <c r="C365" i="9"/>
  <c r="F359" i="9" s="1"/>
  <c r="D328" i="9"/>
  <c r="C328" i="9"/>
  <c r="F370" i="9" l="1"/>
  <c r="F349" i="19"/>
  <c r="G320" i="9"/>
  <c r="G313" i="9"/>
  <c r="G317" i="9"/>
  <c r="G321" i="9"/>
  <c r="G322" i="9"/>
  <c r="G326" i="9"/>
  <c r="G315" i="9"/>
  <c r="G312" i="9"/>
  <c r="G325" i="9"/>
  <c r="G314" i="9"/>
  <c r="G318" i="9"/>
  <c r="G323" i="9"/>
  <c r="G327" i="9"/>
  <c r="G311" i="9"/>
  <c r="G319" i="9"/>
  <c r="G310" i="9"/>
  <c r="G324" i="9"/>
  <c r="G316" i="9"/>
  <c r="F312" i="9"/>
  <c r="F313" i="9"/>
  <c r="F322" i="9"/>
  <c r="F314" i="9"/>
  <c r="F318" i="9"/>
  <c r="F320" i="9"/>
  <c r="F325" i="9"/>
  <c r="F317" i="9"/>
  <c r="F321" i="9"/>
  <c r="F323" i="9"/>
  <c r="F327" i="9"/>
  <c r="F311" i="9"/>
  <c r="F315" i="9"/>
  <c r="F319" i="9"/>
  <c r="F324" i="9"/>
  <c r="F316" i="9"/>
  <c r="F310" i="9"/>
  <c r="F326" i="9"/>
  <c r="F326" i="19"/>
  <c r="F577" i="19"/>
  <c r="G349" i="19"/>
  <c r="G326" i="19"/>
  <c r="G595" i="19"/>
  <c r="G598" i="19"/>
  <c r="G599" i="19"/>
  <c r="G600" i="19"/>
  <c r="G597" i="19"/>
  <c r="F590" i="19"/>
  <c r="F598" i="19"/>
  <c r="F599" i="19"/>
  <c r="F600" i="19"/>
  <c r="F596" i="19"/>
  <c r="F597" i="19"/>
  <c r="F578" i="19"/>
  <c r="G593" i="19"/>
  <c r="G379" i="19"/>
  <c r="G378" i="19"/>
  <c r="G614" i="19"/>
  <c r="F390" i="19"/>
  <c r="F388" i="19"/>
  <c r="G617"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G273" i="19"/>
  <c r="F251" i="19"/>
  <c r="D601" i="9"/>
  <c r="C601" i="9"/>
  <c r="G328" i="9" l="1"/>
  <c r="F328" i="9"/>
  <c r="G618" i="19"/>
  <c r="F392" i="19"/>
  <c r="G372" i="9"/>
  <c r="F365" i="9"/>
  <c r="F372" i="9"/>
  <c r="F385" i="19"/>
  <c r="G587" i="19"/>
  <c r="G599" i="9"/>
  <c r="G598" i="9"/>
  <c r="G600" i="9"/>
  <c r="G597" i="9"/>
  <c r="F597" i="9"/>
  <c r="F599" i="9"/>
  <c r="F598" i="9"/>
  <c r="F600" i="9"/>
  <c r="G385" i="19"/>
  <c r="G365" i="9"/>
  <c r="G392" i="19"/>
  <c r="G602" i="19"/>
  <c r="F602" i="19"/>
  <c r="F587" i="19"/>
  <c r="D567" i="9"/>
  <c r="C567" i="9"/>
  <c r="F601" i="9" l="1"/>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H30" i="22"/>
  <c r="H29" i="22"/>
  <c r="H28" i="22"/>
  <c r="H27" i="22"/>
  <c r="H25" i="22"/>
  <c r="H24" i="22"/>
  <c r="H23" i="22"/>
  <c r="H26" i="22" l="1"/>
  <c r="F567" i="9"/>
  <c r="G567" i="9"/>
  <c r="D544" i="9" l="1"/>
  <c r="C544" i="9"/>
  <c r="D305" i="9"/>
  <c r="C305" i="9"/>
  <c r="C29" i="19"/>
  <c r="F28" i="19" s="1"/>
  <c r="F28" i="9"/>
  <c r="G17" i="22" s="1"/>
  <c r="C18" i="19"/>
  <c r="F334" i="9" l="1"/>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1" i="19"/>
  <c r="F32" i="19"/>
  <c r="F26" i="19"/>
  <c r="F27" i="19"/>
  <c r="G16" i="19"/>
  <c r="G17" i="19"/>
  <c r="F29" i="19" l="1"/>
  <c r="G346" i="9"/>
  <c r="G18" i="19"/>
  <c r="F346" i="9"/>
  <c r="G305" i="9"/>
  <c r="G544" i="9"/>
  <c r="F544" i="9"/>
  <c r="F305" i="9"/>
  <c r="D291" i="8"/>
  <c r="C291" i="8"/>
  <c r="D293" i="8"/>
  <c r="D307" i="8"/>
  <c r="C293" i="8"/>
  <c r="D295" i="8"/>
  <c r="C307" i="8"/>
  <c r="C295" i="8"/>
  <c r="C179" i="8" l="1"/>
  <c r="C56" i="8" s="1"/>
  <c r="F10" i="33" s="1"/>
  <c r="C288" i="8"/>
  <c r="D167" i="8"/>
  <c r="F20" i="33" l="1"/>
  <c r="F8" i="33"/>
  <c r="F11" i="33"/>
  <c r="F176" i="8"/>
  <c r="F177" i="8"/>
  <c r="G166" i="8"/>
  <c r="F44" i="33" s="1"/>
  <c r="G165" i="8"/>
  <c r="F43" i="33" s="1"/>
  <c r="G164" i="8"/>
  <c r="F42" i="33" s="1"/>
  <c r="F181" i="8"/>
  <c r="F185" i="8"/>
  <c r="F178" i="8"/>
  <c r="F182" i="8"/>
  <c r="F186" i="8"/>
  <c r="F175" i="8"/>
  <c r="F184" i="8"/>
  <c r="F187" i="8"/>
  <c r="F180" i="8"/>
  <c r="F174" i="8"/>
  <c r="F183" i="8"/>
  <c r="D179" i="11"/>
  <c r="G175" i="11" s="1"/>
  <c r="C179" i="11"/>
  <c r="F175" i="11" s="1"/>
  <c r="D157" i="11"/>
  <c r="G153" i="11" s="1"/>
  <c r="C157" i="11"/>
  <c r="F149" i="11" s="1"/>
  <c r="D144" i="11"/>
  <c r="G140" i="11" s="1"/>
  <c r="C144" i="11"/>
  <c r="F142" i="11" s="1"/>
  <c r="C152" i="10"/>
  <c r="C42" i="10"/>
  <c r="F41" i="10" s="1"/>
  <c r="D37" i="10"/>
  <c r="G35" i="10" s="1"/>
  <c r="C37" i="10"/>
  <c r="D487" i="9"/>
  <c r="G492" i="9" s="1"/>
  <c r="C487" i="9"/>
  <c r="F488" i="9" s="1"/>
  <c r="D465" i="9"/>
  <c r="G470" i="9" s="1"/>
  <c r="C465" i="9"/>
  <c r="F470" i="9" s="1"/>
  <c r="D452" i="9"/>
  <c r="C452" i="9"/>
  <c r="D249" i="9"/>
  <c r="G247" i="9" s="1"/>
  <c r="C249" i="9"/>
  <c r="D227" i="9"/>
  <c r="G228" i="9" s="1"/>
  <c r="C227" i="9"/>
  <c r="F219" i="9" s="1"/>
  <c r="D214" i="9"/>
  <c r="C214" i="9"/>
  <c r="F76" i="9"/>
  <c r="D76" i="9"/>
  <c r="C76" i="9"/>
  <c r="F72" i="9"/>
  <c r="D72" i="9"/>
  <c r="C72" i="9"/>
  <c r="C15" i="9"/>
  <c r="F17" i="22" s="1"/>
  <c r="C304" i="8"/>
  <c r="C303" i="8"/>
  <c r="C302" i="8"/>
  <c r="C298" i="8"/>
  <c r="C297" i="8"/>
  <c r="C296" i="8"/>
  <c r="C292" i="8"/>
  <c r="C289" i="8"/>
  <c r="C220" i="8"/>
  <c r="C167" i="8"/>
  <c r="D157" i="8"/>
  <c r="C157" i="8"/>
  <c r="D131" i="8"/>
  <c r="C131" i="8"/>
  <c r="D100" i="8"/>
  <c r="C100" i="8"/>
  <c r="D77" i="8"/>
  <c r="G80" i="8" s="1"/>
  <c r="C77" i="8"/>
  <c r="C39" i="8" s="1"/>
  <c r="C187" i="9" l="1"/>
  <c r="F428" i="9"/>
  <c r="C425" i="9"/>
  <c r="C53" i="8"/>
  <c r="C58" i="8" s="1"/>
  <c r="F63" i="8" s="1"/>
  <c r="C38" i="8"/>
  <c r="G227" i="8"/>
  <c r="G223" i="8"/>
  <c r="G218" i="8"/>
  <c r="G226" i="8"/>
  <c r="G222" i="8"/>
  <c r="G217" i="8"/>
  <c r="G224" i="8"/>
  <c r="G225" i="8"/>
  <c r="G221" i="8"/>
  <c r="G219" i="8"/>
  <c r="G144" i="8"/>
  <c r="F45" i="33" s="1"/>
  <c r="G148" i="8"/>
  <c r="G152" i="8"/>
  <c r="G156" i="8"/>
  <c r="G161" i="8"/>
  <c r="G142" i="8"/>
  <c r="G150" i="8"/>
  <c r="G154" i="8"/>
  <c r="G159" i="8"/>
  <c r="G145" i="8"/>
  <c r="G149" i="8"/>
  <c r="G153" i="8"/>
  <c r="G158" i="8"/>
  <c r="G162" i="8"/>
  <c r="G143" i="8"/>
  <c r="G147" i="8"/>
  <c r="G151" i="8"/>
  <c r="G155" i="8"/>
  <c r="G160" i="8"/>
  <c r="G146" i="8"/>
  <c r="F127" i="8"/>
  <c r="F136" i="8"/>
  <c r="F128" i="8"/>
  <c r="F123" i="8"/>
  <c r="F121" i="8"/>
  <c r="F129" i="8"/>
  <c r="F122" i="8"/>
  <c r="F130" i="8"/>
  <c r="F117" i="8"/>
  <c r="F132" i="8"/>
  <c r="F118" i="8"/>
  <c r="F124" i="8"/>
  <c r="F133" i="8"/>
  <c r="F119" i="8"/>
  <c r="F125" i="8"/>
  <c r="F134" i="8"/>
  <c r="F120" i="8"/>
  <c r="F126" i="8"/>
  <c r="F135" i="8"/>
  <c r="F145" i="8"/>
  <c r="F149" i="8"/>
  <c r="F153" i="8"/>
  <c r="F158" i="8"/>
  <c r="F162" i="8"/>
  <c r="F160" i="8"/>
  <c r="F142" i="8"/>
  <c r="F146" i="8"/>
  <c r="F150" i="8"/>
  <c r="F154" i="8"/>
  <c r="F159" i="8"/>
  <c r="F143" i="8"/>
  <c r="F147" i="8"/>
  <c r="F151" i="8"/>
  <c r="F155" i="8"/>
  <c r="F144" i="8"/>
  <c r="F148" i="8"/>
  <c r="F152" i="8"/>
  <c r="F156" i="8"/>
  <c r="F161" i="8"/>
  <c r="F198" i="8"/>
  <c r="F208" i="8"/>
  <c r="F206" i="8"/>
  <c r="G126" i="8"/>
  <c r="F47" i="33" s="1"/>
  <c r="G133" i="8"/>
  <c r="G123" i="8"/>
  <c r="G124" i="8"/>
  <c r="G132" i="8"/>
  <c r="G121" i="8"/>
  <c r="G127" i="8"/>
  <c r="G134" i="8"/>
  <c r="G122" i="8"/>
  <c r="G128" i="8"/>
  <c r="G135" i="8"/>
  <c r="G129" i="8"/>
  <c r="G136" i="8"/>
  <c r="G130" i="8"/>
  <c r="G125" i="8"/>
  <c r="G117" i="8"/>
  <c r="G118" i="8"/>
  <c r="G120" i="8"/>
  <c r="G119" i="8"/>
  <c r="F36" i="10"/>
  <c r="F34" i="24"/>
  <c r="F38" i="24"/>
  <c r="F42" i="24"/>
  <c r="F31" i="24"/>
  <c r="F35" i="24"/>
  <c r="F39" i="24"/>
  <c r="F43" i="24"/>
  <c r="F11" i="24"/>
  <c r="F32" i="24"/>
  <c r="F36" i="24"/>
  <c r="F40" i="24"/>
  <c r="F44" i="24"/>
  <c r="F33" i="24"/>
  <c r="F37" i="24"/>
  <c r="F41" i="24"/>
  <c r="F45" i="24"/>
  <c r="F21" i="24"/>
  <c r="F16" i="24"/>
  <c r="G450" i="9"/>
  <c r="G428" i="9"/>
  <c r="F252" i="9"/>
  <c r="F241" i="9"/>
  <c r="G126" i="11"/>
  <c r="F16" i="19"/>
  <c r="F17" i="19"/>
  <c r="F15" i="19"/>
  <c r="G134" i="11"/>
  <c r="G136" i="11"/>
  <c r="G124" i="11"/>
  <c r="F153" i="11"/>
  <c r="G171" i="11"/>
  <c r="F440" i="9"/>
  <c r="F436" i="9"/>
  <c r="G120" i="11"/>
  <c r="G128" i="11"/>
  <c r="G138" i="11"/>
  <c r="G122" i="11"/>
  <c r="G130" i="11"/>
  <c r="G142" i="11"/>
  <c r="F99" i="8"/>
  <c r="F95" i="8"/>
  <c r="F98" i="8"/>
  <c r="F94" i="8"/>
  <c r="F97" i="8"/>
  <c r="F96" i="8"/>
  <c r="F141" i="8"/>
  <c r="F140" i="8"/>
  <c r="F139" i="8"/>
  <c r="F138"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41" i="8"/>
  <c r="G139" i="8"/>
  <c r="G140" i="8"/>
  <c r="G138" i="8"/>
  <c r="F46" i="33" s="1"/>
  <c r="G114" i="8"/>
  <c r="G113" i="8"/>
  <c r="G116" i="8"/>
  <c r="G112" i="8"/>
  <c r="G115" i="8"/>
  <c r="F116" i="8"/>
  <c r="F114" i="8"/>
  <c r="F115" i="8"/>
  <c r="F113" i="8"/>
  <c r="F112" i="8"/>
  <c r="G103" i="8"/>
  <c r="G99" i="8"/>
  <c r="G95" i="8"/>
  <c r="G98" i="8"/>
  <c r="G94" i="8"/>
  <c r="G97" i="8"/>
  <c r="G93" i="8"/>
  <c r="G96" i="8"/>
  <c r="F93" i="8"/>
  <c r="F179" i="8"/>
  <c r="F149" i="10"/>
  <c r="G25" i="10"/>
  <c r="G28" i="10"/>
  <c r="G32" i="10"/>
  <c r="F33" i="10"/>
  <c r="G24" i="10"/>
  <c r="F29" i="10"/>
  <c r="G33" i="10"/>
  <c r="F25" i="10"/>
  <c r="G29" i="10"/>
  <c r="G36" i="10"/>
  <c r="F71" i="8"/>
  <c r="F75" i="8"/>
  <c r="F79" i="8"/>
  <c r="F86" i="8"/>
  <c r="F72" i="8"/>
  <c r="F76" i="8"/>
  <c r="F80" i="8"/>
  <c r="F87" i="8"/>
  <c r="F73" i="8"/>
  <c r="F81" i="8"/>
  <c r="F78" i="8"/>
  <c r="F82" i="8"/>
  <c r="F70" i="8"/>
  <c r="F74" i="8"/>
  <c r="F193" i="8"/>
  <c r="F197" i="8"/>
  <c r="F201" i="8"/>
  <c r="F205" i="8"/>
  <c r="F210" i="8"/>
  <c r="F214" i="8"/>
  <c r="F194" i="8"/>
  <c r="F202" i="8"/>
  <c r="F211" i="8"/>
  <c r="F215" i="8"/>
  <c r="F196" i="8"/>
  <c r="F204" i="8"/>
  <c r="F213" i="8"/>
  <c r="F199" i="8"/>
  <c r="F200" i="8"/>
  <c r="F195" i="8"/>
  <c r="F203" i="8"/>
  <c r="F212" i="8"/>
  <c r="F103" i="8"/>
  <c r="F104" i="8"/>
  <c r="F101" i="8"/>
  <c r="F105" i="8"/>
  <c r="F102" i="8"/>
  <c r="F26" i="9"/>
  <c r="F14" i="9"/>
  <c r="G444" i="9"/>
  <c r="G73" i="8"/>
  <c r="G221" i="9"/>
  <c r="F23" i="10"/>
  <c r="F27" i="10"/>
  <c r="F31" i="10"/>
  <c r="F35" i="10"/>
  <c r="F148" i="10"/>
  <c r="G132" i="11"/>
  <c r="G434" i="9"/>
  <c r="G22" i="10"/>
  <c r="G23" i="10"/>
  <c r="G26" i="10"/>
  <c r="G27" i="10"/>
  <c r="G30" i="10"/>
  <c r="G31" i="10"/>
  <c r="G34" i="10"/>
  <c r="F120" i="11"/>
  <c r="F122" i="11"/>
  <c r="F124" i="11"/>
  <c r="F126" i="11"/>
  <c r="F128" i="11"/>
  <c r="F130" i="11"/>
  <c r="F132" i="11"/>
  <c r="F134" i="11"/>
  <c r="F136" i="11"/>
  <c r="F138" i="11"/>
  <c r="F140" i="11"/>
  <c r="G149" i="11"/>
  <c r="F171" i="11"/>
  <c r="G82" i="8"/>
  <c r="G105" i="8"/>
  <c r="G75" i="8"/>
  <c r="G71" i="8"/>
  <c r="G78" i="8"/>
  <c r="G101" i="8"/>
  <c r="F150" i="10"/>
  <c r="F154" i="10"/>
  <c r="G219" i="9"/>
  <c r="G442" i="9"/>
  <c r="F22" i="10"/>
  <c r="F24" i="10"/>
  <c r="F26" i="10"/>
  <c r="F28" i="10"/>
  <c r="F30" i="10"/>
  <c r="F32" i="10"/>
  <c r="F34" i="10"/>
  <c r="F151" i="10"/>
  <c r="F157" i="10"/>
  <c r="F158" i="10"/>
  <c r="F153" i="10"/>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G167" i="8"/>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F230" i="9"/>
  <c r="F255" i="9"/>
  <c r="F253" i="9"/>
  <c r="F251" i="9"/>
  <c r="F248" i="9"/>
  <c r="F246" i="9"/>
  <c r="F244" i="9"/>
  <c r="F242" i="9"/>
  <c r="F254" i="9"/>
  <c r="F250" i="9"/>
  <c r="F247" i="9"/>
  <c r="F243" i="9"/>
  <c r="F432" i="9"/>
  <c r="F448" i="9"/>
  <c r="F163" i="11"/>
  <c r="F161" i="11"/>
  <c r="F159" i="11"/>
  <c r="F156" i="11"/>
  <c r="F154" i="11"/>
  <c r="F152" i="11"/>
  <c r="F150" i="11"/>
  <c r="F160" i="11"/>
  <c r="F185" i="11"/>
  <c r="F183" i="11"/>
  <c r="F181" i="11"/>
  <c r="F178" i="11"/>
  <c r="F176" i="11"/>
  <c r="F174" i="11"/>
  <c r="F172" i="11"/>
  <c r="F182" i="11"/>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0" i="10"/>
  <c r="F39" i="10"/>
  <c r="G163" i="11"/>
  <c r="G161" i="11"/>
  <c r="G159" i="11"/>
  <c r="G156" i="11"/>
  <c r="G154" i="11"/>
  <c r="G152" i="11"/>
  <c r="G150" i="11"/>
  <c r="G160" i="11"/>
  <c r="G185" i="11"/>
  <c r="G183" i="11"/>
  <c r="G181" i="11"/>
  <c r="G178" i="11"/>
  <c r="G176" i="11"/>
  <c r="G174" i="11"/>
  <c r="G172" i="11"/>
  <c r="G182" i="11"/>
  <c r="F471" i="9"/>
  <c r="F469" i="9"/>
  <c r="F467" i="9"/>
  <c r="F464" i="9"/>
  <c r="F462" i="9"/>
  <c r="F460" i="9"/>
  <c r="F458" i="9"/>
  <c r="F468" i="9"/>
  <c r="F493" i="9"/>
  <c r="F491" i="9"/>
  <c r="F489" i="9"/>
  <c r="F486" i="9"/>
  <c r="F484" i="9"/>
  <c r="F482" i="9"/>
  <c r="F480" i="9"/>
  <c r="F490" i="9"/>
  <c r="F143" i="11"/>
  <c r="F141" i="11"/>
  <c r="F139" i="11"/>
  <c r="F137" i="11"/>
  <c r="F135" i="11"/>
  <c r="F133" i="11"/>
  <c r="F131" i="11"/>
  <c r="F129" i="11"/>
  <c r="F127" i="11"/>
  <c r="F125" i="11"/>
  <c r="F123" i="11"/>
  <c r="F121" i="11"/>
  <c r="F151" i="11"/>
  <c r="F155" i="11"/>
  <c r="F158" i="11"/>
  <c r="F162" i="11"/>
  <c r="F173" i="11"/>
  <c r="F177" i="11"/>
  <c r="F180" i="11"/>
  <c r="F184" i="11"/>
  <c r="F18" i="9"/>
  <c r="F22" i="9"/>
  <c r="G471" i="9"/>
  <c r="G469" i="9"/>
  <c r="G467" i="9"/>
  <c r="G464" i="9"/>
  <c r="G462" i="9"/>
  <c r="G460" i="9"/>
  <c r="G458" i="9"/>
  <c r="G468" i="9"/>
  <c r="G493" i="9"/>
  <c r="G491" i="9"/>
  <c r="G489" i="9"/>
  <c r="G486" i="9"/>
  <c r="G484" i="9"/>
  <c r="G482" i="9"/>
  <c r="G480" i="9"/>
  <c r="G490"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F60" i="8" l="1"/>
  <c r="F62" i="8"/>
  <c r="G220" i="8"/>
  <c r="F57" i="8"/>
  <c r="F56" i="8"/>
  <c r="F54" i="8"/>
  <c r="F53" i="8"/>
  <c r="F61" i="8"/>
  <c r="F59" i="8"/>
  <c r="F55" i="8"/>
  <c r="F64" i="8"/>
  <c r="F131" i="8"/>
  <c r="C47" i="8"/>
  <c r="D45" i="8"/>
  <c r="F227" i="8"/>
  <c r="F223" i="8"/>
  <c r="F218" i="8"/>
  <c r="F224" i="8"/>
  <c r="F226" i="8"/>
  <c r="F222" i="8"/>
  <c r="F217" i="8"/>
  <c r="F225" i="8"/>
  <c r="F221" i="8"/>
  <c r="F219" i="8"/>
  <c r="G157" i="8"/>
  <c r="F157" i="8"/>
  <c r="F209" i="8"/>
  <c r="G131" i="8"/>
  <c r="F46" i="24"/>
  <c r="F22" i="24"/>
  <c r="F18" i="19"/>
  <c r="G144" i="11"/>
  <c r="F167" i="8"/>
  <c r="F152" i="10"/>
  <c r="F77" i="8"/>
  <c r="F100" i="8"/>
  <c r="G214" i="9"/>
  <c r="F42" i="10"/>
  <c r="G37" i="10"/>
  <c r="F144" i="11"/>
  <c r="G157" i="11"/>
  <c r="F179" i="11"/>
  <c r="F157" i="11"/>
  <c r="G179" i="11"/>
  <c r="G100" i="8"/>
  <c r="F37" i="10"/>
  <c r="G452" i="9"/>
  <c r="G249" i="9"/>
  <c r="G465" i="9"/>
  <c r="G227" i="9"/>
  <c r="F15" i="9"/>
  <c r="F249" i="9"/>
  <c r="F452" i="9"/>
  <c r="F465" i="9"/>
  <c r="G487" i="9"/>
  <c r="F487" i="9"/>
  <c r="F227" i="9"/>
  <c r="G77" i="8"/>
  <c r="F214" i="9"/>
  <c r="F58" i="8" l="1"/>
  <c r="F220" i="8"/>
  <c r="G503" i="19"/>
  <c r="G504" i="19"/>
  <c r="G505" i="19"/>
  <c r="G500" i="19"/>
  <c r="G506" i="19"/>
  <c r="G502" i="19"/>
  <c r="G501" i="19"/>
  <c r="G499" i="19"/>
  <c r="G507" i="19" l="1"/>
  <c r="F503" i="19"/>
  <c r="F500" i="19"/>
  <c r="F506" i="19"/>
  <c r="F504" i="19"/>
  <c r="F502" i="19"/>
  <c r="F501" i="19"/>
  <c r="F505" i="19"/>
  <c r="F499" i="19"/>
  <c r="F507" i="19" l="1"/>
  <c r="G572" i="9"/>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77" i="9"/>
  <c r="F572" i="9"/>
  <c r="F585" i="9" l="1"/>
  <c r="G585"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<sst xmlns="http://schemas.openxmlformats.org/spreadsheetml/2006/main" count="18917" uniqueCount="3581">
  <si>
    <t>Country</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</si>
  <si>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</si>
  <si>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</si>
  <si>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</si>
  <si>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</si>
  <si>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</si>
  <si>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</si>
  <si>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</si>
  <si>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</si>
  <si>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</si>
  <si>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</si>
  <si>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</si>
  <si>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</si>
  <si>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</si>
  <si>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</si>
  <si>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</si>
  <si>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</si>
  <si>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</si>
  <si>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</si>
  <si>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</si>
  <si>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</si>
  <si>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</si>
  <si>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Please delete this tab once you have completed this file</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</si>
  <si>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</si>
  <si>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</si>
  <si>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</si>
  <si>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</si>
  <si>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</si>
  <si>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</si>
  <si>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</si>
  <si>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</si>
  <si>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</si>
  <si>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</si>
  <si>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</si>
  <si>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</si>
  <si>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</si>
  <si>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</si>
  <si>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</si>
  <si>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</si>
  <si>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</si>
  <si>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</si>
  <si>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</si>
  <si>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</si>
  <si>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</si>
  <si>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</si>
  <si>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</si>
  <si>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</si>
  <si>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</si>
  <si>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</si>
  <si>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</si>
  <si>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</si>
  <si>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</si>
  <si>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</si>
  <si>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</si>
  <si>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</si>
  <si>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</si>
  <si>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</si>
  <si>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[Please insert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</si>
  <si>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</si>
  <si>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</si>
  <si>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</si>
  <si>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</si>
  <si>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</si>
  <si>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</si>
  <si>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</si>
  <si>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</si>
  <si>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</si>
  <si>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</si>
  <si>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</si>
  <si>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</si>
  <si>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</si>
  <si>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</si>
  <si>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</si>
  <si>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</si>
  <si>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</si>
  <si>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</si>
  <si>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</si>
  <si>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</si>
  <si>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</si>
  <si>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</si>
  <si>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</si>
  <si>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</si>
  <si>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</si>
  <si>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</si>
  <si>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</si>
  <si>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</si>
  <si>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</si>
  <si>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</si>
  <si>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</si>
  <si>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</si>
  <si>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</si>
  <si>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</si>
  <si>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</si>
  <si>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</si>
  <si>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</si>
  <si>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</si>
  <si>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</si>
  <si>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</si>
  <si>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</si>
  <si>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</si>
  <si>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</si>
  <si>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</si>
  <si>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</si>
  <si>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</si>
  <si>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</si>
  <si>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</si>
  <si>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</si>
  <si>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</si>
  <si>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</si>
  <si>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</si>
  <si>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</si>
  <si>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</si>
  <si>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</si>
  <si>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</si>
  <si>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</si>
  <si>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</si>
  <si>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</si>
  <si>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</si>
  <si>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</si>
  <si>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</si>
  <si>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</si>
  <si>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</si>
  <si>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</si>
  <si>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</si>
  <si>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</si>
  <si>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</si>
  <si>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</si>
  <si>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</si>
  <si>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</si>
  <si>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</si>
  <si>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</si>
  <si>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</si>
  <si>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</si>
  <si>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</si>
  <si>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</si>
  <si>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</si>
  <si>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</si>
  <si>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</si>
  <si>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</si>
  <si>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</si>
  <si>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</si>
  <si>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</si>
  <si>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</si>
  <si>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</si>
  <si>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</si>
  <si>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</si>
  <si>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</si>
  <si>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</si>
  <si>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</si>
  <si>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</si>
  <si>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</si>
  <si>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</si>
  <si>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</si>
  <si>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</si>
  <si>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</si>
  <si>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</si>
  <si>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</si>
  <si>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</si>
  <si>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</si>
  <si>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</si>
  <si>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</si>
  <si>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</si>
  <si>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</si>
  <si>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</si>
  <si>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</si>
  <si>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</si>
  <si>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</si>
  <si>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</si>
  <si>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</si>
  <si>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</si>
  <si>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</si>
  <si>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</si>
  <si>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</si>
  <si>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</si>
  <si>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</si>
  <si>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</si>
  <si>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</si>
  <si>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</si>
  <si>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</si>
  <si>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</si>
  <si>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</si>
  <si>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</si>
  <si>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</si>
  <si>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</si>
  <si>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</si>
  <si>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</si>
  <si>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</si>
  <si>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</si>
  <si>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</si>
  <si>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</si>
  <si>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</si>
  <si>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</si>
  <si>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</si>
  <si>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</si>
  <si>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</si>
  <si>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</si>
  <si>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</si>
  <si>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</si>
  <si>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</si>
  <si>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</si>
  <si>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</si>
  <si>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</si>
  <si>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</si>
  <si>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</si>
  <si>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</si>
  <si>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</si>
  <si>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</si>
  <si>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</si>
  <si>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</si>
  <si>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</si>
  <si>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</si>
  <si>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</si>
  <si>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</si>
  <si>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</si>
  <si>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</si>
  <si>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</si>
  <si>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</si>
  <si>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</si>
  <si>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</si>
  <si>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</si>
  <si>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</si>
  <si>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</si>
  <si>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</si>
  <si>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</si>
  <si>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</si>
  <si>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</si>
  <si>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</si>
  <si>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</si>
  <si>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</si>
  <si>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</si>
  <si>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</si>
  <si>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</si>
  <si>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</si>
  <si>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</si>
  <si>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</si>
  <si>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</si>
  <si>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</si>
  <si>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</si>
  <si>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</si>
  <si>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</si>
  <si>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</si>
  <si>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</si>
  <si>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</si>
  <si>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</si>
  <si>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</si>
  <si>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</si>
  <si>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</si>
  <si>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</si>
  <si>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</si>
  <si>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</si>
  <si>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</si>
  <si>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</si>
  <si>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</si>
  <si>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</si>
  <si>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</si>
  <si>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</si>
  <si>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</si>
  <si>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</si>
  <si>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</si>
  <si>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</si>
  <si>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</si>
  <si>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</si>
  <si>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</si>
  <si>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</si>
  <si>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</si>
  <si>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</si>
  <si>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</si>
  <si>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</si>
  <si>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</si>
  <si>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</si>
  <si>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</si>
  <si>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</si>
  <si>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</si>
  <si>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</si>
  <si>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</si>
  <si>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</si>
  <si>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</si>
  <si>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</si>
  <si>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</si>
  <si>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</si>
  <si>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</si>
  <si>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</si>
  <si>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</si>
  <si>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</si>
  <si>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</si>
  <si>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</si>
  <si>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</si>
  <si>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</si>
  <si>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</si>
  <si>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</si>
  <si>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</si>
  <si>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</si>
  <si>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</si>
  <si>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</si>
  <si>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</si>
  <si>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</si>
  <si>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</si>
  <si>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</si>
  <si>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</si>
  <si>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</si>
  <si>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</si>
  <si>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</si>
  <si>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</si>
  <si>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</si>
  <si>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</si>
  <si>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</si>
  <si>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</si>
  <si>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</si>
  <si>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</si>
  <si>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</si>
  <si>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</si>
  <si>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</si>
  <si>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</si>
  <si>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</si>
  <si>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</si>
  <si>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</si>
  <si>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</si>
  <si>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</si>
  <si>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</si>
  <si>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</si>
  <si>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</si>
  <si>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</si>
  <si>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</si>
  <si>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</si>
  <si>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</si>
  <si>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</si>
  <si>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</si>
  <si>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</si>
  <si>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</si>
  <si>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</si>
  <si>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</si>
  <si>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</si>
  <si>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</si>
  <si>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</si>
  <si>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</si>
  <si>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</si>
  <si>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</si>
  <si>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</si>
  <si>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</si>
  <si>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</si>
  <si>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</si>
  <si>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</si>
  <si>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</si>
  <si>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</si>
  <si>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</si>
  <si>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</si>
  <si>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</si>
  <si>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</si>
  <si>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</si>
  <si>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</si>
  <si>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</si>
  <si>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</si>
  <si>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</si>
  <si>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</si>
  <si>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</si>
  <si>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</si>
  <si>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</si>
  <si>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</si>
  <si>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</si>
  <si>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</si>
  <si>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</si>
  <si>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</si>
  <si>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</si>
  <si>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</si>
  <si>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</si>
  <si>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</si>
  <si>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</si>
  <si>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</si>
  <si>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</si>
  <si>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</si>
  <si>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</si>
  <si>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</si>
  <si>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</si>
  <si>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</si>
  <si>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</si>
  <si>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</si>
  <si>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</si>
  <si>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</si>
  <si>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</si>
  <si>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</si>
  <si>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</si>
  <si>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</si>
  <si>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</si>
  <si>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</si>
  <si>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</si>
  <si>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</si>
  <si>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</si>
  <si>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</si>
  <si>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</si>
  <si>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</si>
  <si>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</si>
  <si>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</si>
  <si>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</si>
  <si>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</si>
  <si>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</si>
  <si>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</si>
  <si>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</si>
  <si>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</si>
  <si>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</si>
  <si>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</si>
  <si>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</si>
  <si>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</si>
  <si>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</si>
  <si>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</si>
  <si>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</si>
  <si>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</si>
  <si>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</si>
  <si>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</si>
  <si>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</si>
  <si>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</si>
  <si>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</si>
  <si>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</si>
  <si>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</si>
  <si>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</si>
  <si>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</si>
  <si>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</si>
  <si>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</si>
  <si>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</si>
  <si>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</si>
  <si>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</si>
  <si>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</si>
  <si>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</si>
  <si>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</si>
  <si>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</si>
  <si>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</si>
  <si>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</si>
  <si>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</si>
  <si>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</si>
  <si>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</si>
  <si>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</si>
  <si>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</si>
  <si>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</si>
  <si>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</si>
  <si>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</si>
  <si>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</si>
  <si>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</si>
  <si>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</si>
  <si>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</si>
  <si>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</si>
  <si>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</si>
  <si>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</si>
  <si>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</si>
  <si>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</si>
  <si>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</si>
  <si>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</si>
  <si>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</si>
  <si>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</si>
  <si>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</si>
  <si>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</si>
  <si>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</si>
  <si>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</si>
  <si>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</si>
  <si>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</si>
  <si>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</si>
  <si>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</si>
  <si>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</si>
  <si>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</si>
  <si>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</si>
  <si>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</si>
  <si>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</si>
  <si>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</si>
  <si>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</si>
  <si>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</si>
  <si>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</si>
  <si>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</si>
  <si>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</si>
  <si>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</si>
  <si>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</si>
  <si>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</si>
  <si>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</si>
  <si>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</si>
  <si>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</si>
  <si>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</si>
  <si>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</si>
  <si>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</si>
  <si>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</si>
  <si>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</si>
  <si>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</si>
  <si>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</si>
  <si>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</si>
  <si>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</si>
  <si>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</si>
  <si>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</si>
  <si>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</si>
  <si>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</si>
  <si>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</si>
  <si>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</si>
  <si>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</si>
  <si>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</si>
  <si>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</si>
  <si>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</si>
  <si>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</si>
  <si>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</si>
  <si>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</si>
  <si>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</si>
  <si>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</si>
  <si>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</si>
  <si>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</si>
  <si>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</si>
  <si>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</si>
  <si>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</si>
  <si>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</si>
  <si>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</si>
  <si>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</si>
  <si>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</si>
  <si>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</si>
  <si>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</si>
  <si>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</si>
  <si>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</si>
  <si>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</si>
  <si>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</si>
  <si>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</si>
  <si>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</si>
  <si>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</si>
  <si>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</si>
  <si>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</si>
  <si>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</si>
  <si>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</si>
  <si>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</si>
  <si>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</si>
  <si>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</si>
  <si>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</si>
  <si>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</si>
  <si>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</si>
  <si>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</si>
  <si>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</si>
  <si>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</si>
  <si>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</si>
  <si>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</si>
  <si>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</si>
  <si>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</si>
  <si>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</si>
  <si>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</si>
  <si>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</si>
  <si>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</si>
  <si>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</si>
  <si>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</si>
  <si>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</si>
  <si>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</si>
  <si>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</si>
  <si>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</si>
  <si>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</si>
  <si>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</si>
  <si>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</si>
  <si>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</si>
  <si>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</si>
  <si>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</si>
  <si>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</si>
  <si>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</si>
  <si>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</si>
  <si>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</si>
  <si>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</si>
  <si>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</si>
  <si>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</si>
  <si>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</si>
  <si>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</si>
  <si>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</si>
  <si>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</si>
  <si>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</si>
  <si>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</si>
  <si>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</si>
  <si>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</si>
  <si>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</si>
  <si>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</si>
  <si>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</si>
  <si>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</si>
  <si>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</si>
  <si>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</si>
  <si>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</si>
  <si>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</si>
  <si>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</si>
  <si>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</si>
  <si>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</si>
  <si>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</si>
  <si>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</si>
  <si>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</si>
  <si>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</si>
  <si>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</si>
  <si>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</si>
  <si>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</si>
  <si>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</si>
  <si>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</si>
  <si>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</si>
  <si>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</si>
  <si>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</si>
  <si>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</si>
  <si>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</si>
  <si>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</si>
  <si>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</si>
  <si>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</si>
  <si>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</si>
  <si>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</si>
  <si>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</si>
  <si>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</si>
  <si>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</si>
  <si>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</si>
  <si>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</si>
  <si>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</si>
  <si>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</si>
  <si>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</si>
  <si>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</si>
  <si>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</si>
  <si>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</si>
  <si>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</si>
  <si>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</si>
  <si>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</si>
  <si>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</si>
  <si>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</si>
  <si>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</si>
  <si>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</si>
  <si>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</si>
  <si>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</si>
  <si>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</si>
  <si>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</si>
  <si>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</si>
  <si>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</si>
  <si>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</si>
  <si>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</si>
  <si>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M.7.8.3</t>
  </si>
  <si>
    <t>M.7.8.4</t>
  </si>
  <si>
    <t>M.7.8.5</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</si>
  <si>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</si>
  <si>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</si>
  <si>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</si>
  <si>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</si>
  <si>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</si>
  <si>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</si>
  <si>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</si>
  <si>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</si>
  <si>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</si>
  <si>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</si>
  <si>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</si>
  <si>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</si>
  <si>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</si>
  <si>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</si>
  <si>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</si>
  <si>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</si>
  <si>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</si>
  <si>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</si>
  <si>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</si>
  <si>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</si>
  <si>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</si>
  <si>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</si>
  <si>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</si>
  <si>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</si>
  <si>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</si>
  <si>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</si>
  <si>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</si>
  <si>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</si>
  <si>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</si>
  <si>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</si>
  <si>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</si>
  <si>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</si>
  <si>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</si>
  <si>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</si>
  <si>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</si>
  <si>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</si>
  <si>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</si>
  <si>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</si>
  <si>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</si>
  <si>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</si>
  <si>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</si>
  <si>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</si>
  <si>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</si>
  <si>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</si>
  <si>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</si>
  <si>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</si>
  <si>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</si>
  <si>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</si>
  <si>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</si>
  <si>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</si>
  <si>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</si>
  <si>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</si>
  <si>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</si>
  <si>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</si>
  <si>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</si>
  <si>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</si>
  <si>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</si>
  <si>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</si>
  <si>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</si>
  <si>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</si>
  <si>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</si>
  <si>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</si>
  <si>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</si>
  <si>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</si>
  <si>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</si>
  <si>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</si>
  <si>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</si>
  <si>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</si>
  <si>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</si>
  <si>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</si>
  <si>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</si>
  <si>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</si>
  <si>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</si>
  <si>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</si>
  <si>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</si>
  <si>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</si>
  <si>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</si>
  <si>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</si>
  <si>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</si>
  <si>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</si>
  <si>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</si>
  <si>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</si>
  <si>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</si>
  <si>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</si>
  <si>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</si>
  <si>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</si>
  <si>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</si>
  <si>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</si>
  <si>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</si>
  <si>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</si>
  <si>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</si>
  <si>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</si>
  <si>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</si>
  <si>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</si>
  <si>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</si>
  <si>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</si>
  <si>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</si>
  <si>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</si>
  <si>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</si>
  <si>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</si>
  <si>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</si>
  <si>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</si>
  <si>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</si>
  <si>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</si>
  <si>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</si>
  <si>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</si>
  <si>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</si>
  <si>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</si>
  <si>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</si>
  <si>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</si>
  <si>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</si>
  <si>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</si>
  <si>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</si>
  <si>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</si>
  <si>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</si>
  <si>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</si>
  <si>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</si>
  <si>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</si>
  <si>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</si>
  <si>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</si>
  <si>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</si>
  <si>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</si>
  <si>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</si>
  <si>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</si>
  <si>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</si>
  <si>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</si>
  <si>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</si>
  <si>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</si>
  <si>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</si>
  <si>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</si>
  <si>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</si>
  <si>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</si>
  <si>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</si>
  <si>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</si>
  <si>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</si>
  <si>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</si>
  <si>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</si>
  <si>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</si>
  <si>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</si>
  <si>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</si>
  <si>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</si>
  <si>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</si>
  <si>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</si>
  <si>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</si>
  <si>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</si>
  <si>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</si>
  <si>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</si>
  <si>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</si>
  <si>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</si>
  <si>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</si>
  <si>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</si>
  <si>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</si>
  <si>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</si>
  <si>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</si>
  <si>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</si>
  <si>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</si>
  <si>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</si>
  <si>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</si>
  <si>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</si>
  <si>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</si>
  <si>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</si>
  <si>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</si>
  <si>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</si>
  <si>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</si>
  <si>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</si>
  <si>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</si>
  <si>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</si>
  <si>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</si>
  <si>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</si>
  <si>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</si>
  <si>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</si>
  <si>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</si>
  <si>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</si>
  <si>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</si>
  <si>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</si>
  <si>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</si>
  <si>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</si>
  <si>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</si>
  <si>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</si>
  <si>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</si>
  <si>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</si>
  <si>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</si>
  <si>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</si>
  <si>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</si>
  <si>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</si>
  <si>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</si>
  <si>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</si>
  <si>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</si>
  <si>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</si>
  <si>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</si>
  <si>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</si>
  <si>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</si>
  <si>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</si>
  <si>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</si>
  <si>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</si>
  <si>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</si>
  <si>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</si>
  <si>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</si>
  <si>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</si>
  <si>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</si>
  <si>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</si>
  <si>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</si>
  <si>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</si>
  <si>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</si>
  <si>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</si>
  <si>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</si>
  <si>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</si>
  <si>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</si>
  <si>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</si>
  <si>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</si>
  <si>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</si>
  <si>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</si>
  <si>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</si>
  <si>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</si>
  <si>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</si>
  <si>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</si>
  <si>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</si>
  <si>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</si>
  <si>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</si>
  <si>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</si>
  <si>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</si>
  <si>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</si>
  <si>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</si>
  <si>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</si>
  <si>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</si>
  <si>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</si>
  <si>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</si>
  <si>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</si>
  <si>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</si>
  <si>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</si>
  <si>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</si>
  <si>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</si>
  <si>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</si>
  <si>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</si>
  <si>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</si>
  <si>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</si>
  <si>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</si>
  <si>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</si>
  <si>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</si>
  <si>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</si>
  <si>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</si>
  <si>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</si>
  <si>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</si>
  <si>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</si>
  <si>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</si>
  <si>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</si>
  <si>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</si>
  <si>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</si>
  <si>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</si>
  <si>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</si>
  <si>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</si>
  <si>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</si>
  <si>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</si>
  <si>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</si>
  <si>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</si>
  <si>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</si>
  <si>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</si>
  <si>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</si>
  <si>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</si>
  <si>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</si>
  <si>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</si>
  <si>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</si>
  <si>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</si>
  <si>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</si>
  <si>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</si>
  <si>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</si>
  <si>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</si>
  <si>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</si>
  <si>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</si>
  <si>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</si>
  <si>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</si>
  <si>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</si>
  <si>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</si>
  <si>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</si>
  <si>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</si>
  <si>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</si>
  <si>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</si>
  <si>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</si>
  <si>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</si>
  <si>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</si>
  <si>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</si>
  <si>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</si>
  <si>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</si>
  <si>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</si>
  <si>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</si>
  <si>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</si>
  <si>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</si>
  <si>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</si>
  <si>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</si>
  <si>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</si>
  <si>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</si>
  <si>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</si>
  <si>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</si>
  <si>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</si>
  <si>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</si>
  <si>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</si>
  <si>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</si>
  <si>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</si>
  <si>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</si>
  <si>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</si>
  <si>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</si>
  <si>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</si>
  <si>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</si>
  <si>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</si>
  <si>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</si>
  <si>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</si>
  <si>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</si>
  <si>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</si>
  <si>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</si>
  <si>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</si>
  <si>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</si>
  <si>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</si>
  <si>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</si>
  <si>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</si>
  <si>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</si>
  <si>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</si>
  <si>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</si>
  <si>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</si>
  <si>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</si>
  <si>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</si>
  <si>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</si>
  <si>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</si>
  <si>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</si>
  <si>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</si>
  <si>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</si>
  <si>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</si>
  <si>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</si>
  <si>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</si>
  <si>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</si>
  <si>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</si>
  <si>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</si>
  <si>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</si>
  <si>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</si>
  <si>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</si>
  <si>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</si>
  <si>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</si>
  <si>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</si>
  <si>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</si>
  <si>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</si>
  <si>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</si>
  <si>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</si>
  <si>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</si>
  <si>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</si>
  <si>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</si>
  <si>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</si>
  <si>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</si>
  <si>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</si>
  <si>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</si>
  <si>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</si>
  <si>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</si>
  <si>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</si>
  <si>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</si>
  <si>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</si>
  <si>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</si>
  <si>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</si>
  <si>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</si>
  <si>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</si>
  <si>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</si>
  <si>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</si>
  <si>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</si>
  <si>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</si>
  <si>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</si>
  <si>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</si>
  <si>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</si>
  <si>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</si>
  <si>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</si>
  <si>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</si>
  <si>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</si>
  <si>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</si>
  <si>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</si>
  <si>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</si>
  <si>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</si>
  <si>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</si>
  <si>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</si>
  <si>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</si>
  <si>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</si>
  <si>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</si>
  <si>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</si>
  <si>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</si>
  <si>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</si>
  <si>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</si>
  <si>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</si>
  <si>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</si>
  <si>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</si>
  <si>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</si>
  <si>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</si>
  <si>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</si>
  <si>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</si>
  <si>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</si>
  <si>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</si>
  <si>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</si>
  <si>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</si>
  <si>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</si>
  <si>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</si>
  <si>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</si>
  <si>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</si>
  <si>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</si>
  <si>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</si>
  <si>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</si>
  <si>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</si>
  <si>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</si>
  <si>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</si>
  <si>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</si>
  <si>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</si>
  <si>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</si>
  <si>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</si>
  <si>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</si>
  <si>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</si>
  <si>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</si>
  <si>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</si>
  <si>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</si>
  <si>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</si>
  <si>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</si>
  <si>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</si>
  <si>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</si>
  <si>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</si>
  <si>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</si>
  <si>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</si>
  <si>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</si>
  <si>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</si>
  <si>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</si>
  <si>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</si>
  <si>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</si>
  <si>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</si>
  <si>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</si>
  <si>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</si>
  <si>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</si>
  <si>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</si>
  <si>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</si>
  <si>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</si>
  <si>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</si>
  <si>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</si>
  <si>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</si>
  <si>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</si>
  <si>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</si>
  <si>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</si>
  <si>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</si>
  <si>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</si>
  <si>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</si>
  <si>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</si>
  <si>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</si>
  <si>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</si>
  <si>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</si>
  <si>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</si>
  <si>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</si>
  <si>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</si>
  <si>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</si>
  <si>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</si>
  <si>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</si>
  <si>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</si>
  <si>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</si>
  <si>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</si>
  <si>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</si>
  <si>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</si>
  <si>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</si>
  <si>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</si>
  <si>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</si>
  <si>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</si>
  <si>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</si>
  <si>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</si>
  <si>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</si>
  <si>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</si>
  <si>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</si>
  <si>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</si>
  <si>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</si>
  <si>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</si>
  <si>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</si>
  <si>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</si>
  <si>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</si>
  <si>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</si>
  <si>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</si>
  <si>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</si>
  <si>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</si>
  <si>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</si>
  <si>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</si>
  <si>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</si>
  <si>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</si>
  <si>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</si>
  <si>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</si>
  <si>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</si>
  <si>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</si>
  <si>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</si>
  <si>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</si>
  <si>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</si>
  <si>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</si>
  <si>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</si>
  <si>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</si>
  <si>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</si>
  <si>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</si>
  <si>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</si>
  <si>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</si>
  <si>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</si>
  <si>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</si>
  <si>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</si>
  <si>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</si>
  <si>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</si>
  <si>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</si>
  <si>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</si>
  <si>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</si>
  <si>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</si>
  <si>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</si>
  <si>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</si>
  <si>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</si>
  <si>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</si>
  <si>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</si>
  <si>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</si>
  <si>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</si>
  <si>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</si>
  <si>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</si>
  <si>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</si>
  <si>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</si>
  <si>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</si>
  <si>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</si>
  <si>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</si>
  <si>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</si>
  <si>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</si>
  <si>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</si>
  <si>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</si>
  <si>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</si>
  <si>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</si>
  <si>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</si>
  <si>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</si>
  <si>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</si>
  <si>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</si>
  <si>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</si>
  <si>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</si>
  <si>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</si>
  <si>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</si>
  <si>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</si>
  <si>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</si>
  <si>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</si>
  <si>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</si>
  <si>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</si>
  <si>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</si>
  <si>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</si>
  <si>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</si>
  <si>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</si>
  <si>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</si>
  <si>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</si>
  <si>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</si>
  <si>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</si>
  <si>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</si>
  <si>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</si>
  <si>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</si>
  <si>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</si>
  <si>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</si>
  <si>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</si>
  <si>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</si>
  <si>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</si>
  <si>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</si>
  <si>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</si>
  <si>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</si>
  <si>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</si>
  <si>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</si>
  <si>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</si>
  <si>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</si>
  <si>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</si>
  <si>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</si>
  <si>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</si>
  <si>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</si>
  <si>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</si>
  <si>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</si>
  <si>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</si>
  <si>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</si>
  <si>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</si>
  <si>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</si>
  <si>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</si>
  <si>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</si>
  <si>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</si>
  <si>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</si>
  <si>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</si>
  <si>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</si>
  <si>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</si>
  <si>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</si>
  <si>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</si>
  <si>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</si>
  <si>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</si>
  <si>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</si>
  <si>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</si>
  <si>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</si>
  <si>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</si>
  <si>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</si>
  <si>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</si>
  <si>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</si>
  <si>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</si>
  <si>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</si>
  <si>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</si>
  <si>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</si>
  <si>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</si>
  <si>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</si>
  <si>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</si>
  <si>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</si>
  <si>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</si>
  <si>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</si>
  <si>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</si>
  <si>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</si>
  <si>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</si>
  <si>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</si>
  <si>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</si>
  <si>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</si>
  <si>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</si>
  <si>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</si>
  <si>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</si>
  <si>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</si>
  <si>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</si>
  <si>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</si>
  <si>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</si>
  <si>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</si>
  <si>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</si>
  <si>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</si>
  <si>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</si>
  <si>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</si>
  <si>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</si>
  <si>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</si>
  <si>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</si>
  <si>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</si>
  <si>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</si>
  <si>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</si>
  <si>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</si>
  <si>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</si>
  <si>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</si>
  <si>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</si>
  <si>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</si>
  <si>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</si>
  <si>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</si>
  <si>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</si>
  <si>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</si>
  <si>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</si>
  <si>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</si>
  <si>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</si>
  <si>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</si>
  <si>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</si>
  <si>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</si>
  <si>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</si>
  <si>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</si>
  <si>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</si>
  <si>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</si>
  <si>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</si>
  <si>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</si>
  <si>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</si>
  <si>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</si>
  <si>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</si>
  <si>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</si>
  <si>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</si>
  <si>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</si>
  <si>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</si>
  <si>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</si>
  <si>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</si>
  <si>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</si>
  <si>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</si>
  <si>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</si>
  <si>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</si>
  <si>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</si>
  <si>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</si>
  <si>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</si>
  <si>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</si>
  <si>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</si>
  <si>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</si>
  <si>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</si>
  <si>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</si>
  <si>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</si>
  <si>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</si>
  <si>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</si>
  <si>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</si>
  <si>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</si>
  <si>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</si>
  <si>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</si>
  <si>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</si>
  <si>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</si>
  <si>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</si>
  <si>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</si>
  <si>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</si>
  <si>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</si>
  <si>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</si>
  <si>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</si>
  <si>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</si>
  <si>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</si>
  <si>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</si>
  <si>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</si>
  <si>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</si>
  <si>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</si>
  <si>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</si>
  <si>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</si>
  <si>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</si>
  <si>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</si>
  <si>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</si>
  <si>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</si>
  <si>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</si>
  <si>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</si>
  <si>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</si>
  <si>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</si>
  <si>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</si>
  <si>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</si>
  <si>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</si>
  <si>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</si>
  <si>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</si>
  <si>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</si>
  <si>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</si>
  <si>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</si>
  <si>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</si>
  <si>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</si>
  <si>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</si>
  <si>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</si>
  <si>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</si>
  <si>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</si>
  <si>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</si>
  <si>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</si>
  <si>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</si>
  <si>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</si>
  <si>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</si>
  <si>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</si>
  <si>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</si>
  <si>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</si>
  <si>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</si>
  <si>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</si>
  <si>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</si>
  <si>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</si>
  <si>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</si>
  <si>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</si>
  <si>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</si>
  <si>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</si>
  <si>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</si>
  <si>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</si>
  <si>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</si>
  <si>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</si>
  <si>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</si>
  <si>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</si>
  <si>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</si>
  <si>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</si>
  <si>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</si>
  <si>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</si>
  <si>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</si>
  <si>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</si>
  <si>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</si>
  <si>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</si>
  <si>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</si>
  <si>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</si>
  <si>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</si>
  <si>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</si>
  <si>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</si>
  <si>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</si>
  <si>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</si>
  <si>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</si>
  <si>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</si>
  <si>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</si>
  <si>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</si>
  <si>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</si>
  <si>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</si>
  <si>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</si>
  <si>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</si>
  <si>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</si>
  <si>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</si>
  <si>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</si>
  <si>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</si>
  <si>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</si>
  <si>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</si>
  <si>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</si>
  <si>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</si>
  <si>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</si>
  <si>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</si>
  <si>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</si>
  <si>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</si>
  <si>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</si>
  <si>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</si>
  <si>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</si>
  <si>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</si>
  <si>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</si>
  <si>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</si>
  <si>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</si>
  <si>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</si>
  <si>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</si>
  <si>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</si>
  <si>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</si>
  <si>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</si>
  <si>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</si>
  <si>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</si>
  <si>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</si>
  <si>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</si>
  <si>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</si>
  <si>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</si>
  <si>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</si>
  <si>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</si>
  <si>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</si>
  <si>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</si>
  <si>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</si>
  <si>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</si>
  <si>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</si>
  <si>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</si>
  <si>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</si>
  <si>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</si>
  <si>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</si>
  <si>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</si>
  <si>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</si>
  <si>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</si>
  <si>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</si>
  <si>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</si>
  <si>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</si>
  <si>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</si>
  <si>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</si>
  <si>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</si>
  <si>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</si>
  <si>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</si>
  <si>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</si>
  <si>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</si>
  <si>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</si>
  <si>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</si>
  <si>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</si>
  <si>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</si>
  <si>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</si>
  <si>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</si>
  <si>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</si>
  <si>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</si>
  <si>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</si>
  <si>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</si>
  <si>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</si>
  <si>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</si>
  <si>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</si>
  <si>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</si>
  <si>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</si>
  <si>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</si>
  <si>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</si>
  <si>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</si>
  <si>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</si>
  <si>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</si>
  <si>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</si>
  <si>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</si>
  <si>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</si>
  <si>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</si>
  <si>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</si>
  <si>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</si>
  <si>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</si>
  <si>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</si>
  <si>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</si>
  <si>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</si>
  <si>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</si>
  <si>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</si>
  <si>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</si>
  <si>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</si>
  <si>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</si>
  <si>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</si>
  <si>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</si>
  <si>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</si>
  <si>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</si>
  <si>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</si>
  <si>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</si>
  <si>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</si>
  <si>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</si>
  <si>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</si>
  <si>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</si>
  <si>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ND4</t>
  </si>
  <si>
    <t>Legal Entity Identifier (LEI)*</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</si>
  <si>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</si>
  <si>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</si>
  <si>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</si>
  <si>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</si>
  <si>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</si>
  <si>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</si>
  <si>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</si>
  <si>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</si>
  <si>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</si>
  <si>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</si>
  <si>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</si>
  <si>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</si>
  <si>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</si>
  <si>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</si>
  <si>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</si>
  <si>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</si>
  <si>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</si>
  <si>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</si>
  <si>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</si>
  <si>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</si>
  <si>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</si>
  <si>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</si>
  <si>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</si>
  <si>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</si>
  <si>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</si>
  <si>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</si>
  <si>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</si>
  <si>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</si>
  <si>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</si>
  <si>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</si>
  <si>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</si>
  <si>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</si>
  <si>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</si>
  <si>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</si>
  <si>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</si>
  <si>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</si>
  <si>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</si>
  <si>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</si>
  <si>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</si>
  <si>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</si>
  <si>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</si>
  <si>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</si>
  <si>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</si>
  <si>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</si>
  <si>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</si>
  <si>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</si>
  <si>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</si>
  <si>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</si>
  <si>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</si>
  <si>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</si>
  <si>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</si>
  <si>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</si>
  <si>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</si>
  <si>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</si>
  <si>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</si>
  <si>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</si>
  <si>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</si>
  <si>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</si>
  <si>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</si>
  <si>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</si>
  <si>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</si>
  <si>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</si>
  <si>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</si>
  <si>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</si>
  <si>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</si>
  <si>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</si>
  <si>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</si>
  <si>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</si>
  <si>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</si>
  <si>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</si>
  <si>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</si>
  <si>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</si>
  <si>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</si>
  <si>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</si>
  <si>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</si>
  <si>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</si>
  <si>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</si>
  <si>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</si>
  <si>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</si>
  <si>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</si>
  <si>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</si>
  <si>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</si>
  <si>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</si>
  <si>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</si>
  <si>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</si>
  <si>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</si>
  <si>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</si>
  <si>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</si>
  <si>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</si>
  <si>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</si>
  <si>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</si>
  <si>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</si>
  <si>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</si>
  <si>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</si>
  <si>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</si>
  <si>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</si>
  <si>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</si>
  <si>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</si>
  <si>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</si>
  <si>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</si>
  <si>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</si>
  <si>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</si>
  <si>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</si>
  <si>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</si>
  <si>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</si>
  <si>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</si>
  <si>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</si>
  <si>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</si>
  <si>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</si>
  <si>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</si>
  <si>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</si>
  <si>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</si>
  <si>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</si>
  <si>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</si>
  <si>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</si>
  <si>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</si>
  <si>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</si>
  <si>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</si>
  <si>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</si>
  <si>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</si>
  <si>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</si>
  <si>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</si>
  <si>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</si>
  <si>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</si>
  <si>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</si>
  <si>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</si>
  <si>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</si>
  <si>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</si>
  <si>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</si>
  <si>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</si>
  <si>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</si>
  <si>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</si>
  <si>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</si>
  <si>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</si>
  <si>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</si>
  <si>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</si>
  <si>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</si>
  <si>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</si>
  <si>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</si>
  <si>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</si>
  <si>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</si>
  <si>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</si>
  <si>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</si>
  <si>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</si>
  <si>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</si>
  <si>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</si>
  <si>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</si>
  <si>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</si>
  <si>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</si>
  <si>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</si>
  <si>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</si>
  <si>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</si>
  <si>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</si>
  <si>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</si>
  <si>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</si>
  <si>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</si>
  <si>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</si>
  <si>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</si>
  <si>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</si>
  <si>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</si>
  <si>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</si>
  <si>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</si>
  <si>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</si>
  <si>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</si>
  <si>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</si>
  <si>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</si>
  <si>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</si>
  <si>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</si>
  <si>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</si>
  <si>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</si>
  <si>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</si>
  <si>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</si>
  <si>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</si>
  <si>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</si>
  <si>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</si>
  <si>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</si>
  <si>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</si>
  <si>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</si>
  <si>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</si>
  <si>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</si>
  <si>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</si>
  <si>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</si>
  <si>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</si>
  <si>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</si>
  <si>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</si>
  <si>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</si>
  <si>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</si>
  <si>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</si>
  <si>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</si>
  <si>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</si>
  <si>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</si>
  <si>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</si>
  <si>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</si>
  <si>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</si>
  <si>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</si>
  <si>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</si>
  <si>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</si>
  <si>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</si>
  <si>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</si>
  <si>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</si>
  <si>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</si>
  <si>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</si>
  <si>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</si>
  <si>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</si>
  <si>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</si>
  <si>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</si>
  <si>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</si>
  <si>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</si>
  <si>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</si>
  <si>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</si>
  <si>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</si>
  <si>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</si>
  <si>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</si>
  <si>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</si>
  <si>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</si>
  <si>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</si>
  <si>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</si>
  <si>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</si>
  <si>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</si>
  <si>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</si>
  <si>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</si>
  <si>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</si>
  <si>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</si>
  <si>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</si>
  <si>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</si>
  <si>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</si>
  <si>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</si>
  <si>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</si>
  <si>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</si>
  <si>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</si>
  <si>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</si>
  <si>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</si>
  <si>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</si>
  <si>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</si>
  <si>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</si>
  <si>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</si>
  <si>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</si>
  <si>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</si>
  <si>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</si>
  <si>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</si>
  <si>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</si>
  <si>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</si>
  <si>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</si>
  <si>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</si>
  <si>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</si>
  <si>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</si>
  <si>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</si>
  <si>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</si>
  <si>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</si>
  <si>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</si>
  <si>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</si>
  <si>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</si>
  <si>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</si>
  <si>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</si>
  <si>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</si>
  <si>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</si>
  <si>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</si>
  <si>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</si>
  <si>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</si>
  <si>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</si>
  <si>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</si>
  <si>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</si>
  <si>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</si>
  <si>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</si>
  <si>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</si>
  <si>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</si>
  <si>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</si>
  <si>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</si>
  <si>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</si>
  <si>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</si>
  <si>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</si>
  <si>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</si>
  <si>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</si>
  <si>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</si>
  <si>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</si>
  <si>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</si>
  <si>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</si>
  <si>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</si>
  <si>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</si>
  <si>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</si>
  <si>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</si>
  <si>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</si>
  <si>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</si>
  <si>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</si>
  <si>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</si>
  <si>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</si>
  <si>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</si>
  <si>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</si>
  <si>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</si>
  <si>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</si>
  <si>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</si>
  <si>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</si>
  <si>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</si>
  <si>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</si>
  <si>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</si>
  <si>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</si>
  <si>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</si>
  <si>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</si>
  <si>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</si>
  <si>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</si>
  <si>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</si>
  <si>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</si>
  <si>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</si>
  <si>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</si>
  <si>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</si>
  <si>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</si>
  <si>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</si>
  <si>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</si>
  <si>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</si>
  <si>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</si>
  <si>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</si>
  <si>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</si>
  <si>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</si>
  <si>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</si>
  <si>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</si>
  <si>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</si>
  <si>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</si>
  <si>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</si>
  <si>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</si>
  <si>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</si>
  <si>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</si>
  <si>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</si>
  <si>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</si>
  <si>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</si>
  <si>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</si>
  <si>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</si>
  <si>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</si>
  <si>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</si>
  <si>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</si>
  <si>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</si>
  <si>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</si>
  <si>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</si>
  <si>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</si>
  <si>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</si>
  <si>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</si>
  <si>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</si>
  <si>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</si>
  <si>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</si>
  <si>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</si>
  <si>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</si>
  <si>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</si>
  <si>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</si>
  <si>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</si>
  <si>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</si>
  <si>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</si>
  <si>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</si>
  <si>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</si>
  <si>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</si>
  <si>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</si>
  <si>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</si>
  <si>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</si>
  <si>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</si>
  <si>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</si>
  <si>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</si>
  <si>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</si>
  <si>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</si>
  <si>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</si>
  <si>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</si>
  <si>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</si>
  <si>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</si>
  <si>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</si>
  <si>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</si>
  <si>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</si>
  <si>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</si>
  <si>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</si>
  <si>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</si>
  <si>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</si>
  <si>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</si>
  <si>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</si>
  <si>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</si>
  <si>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</si>
  <si>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</si>
  <si>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</si>
  <si>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</si>
  <si>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</si>
  <si>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</si>
  <si>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</si>
  <si>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</si>
  <si>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</si>
  <si>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</si>
  <si>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</si>
  <si>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</si>
  <si>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</si>
  <si>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</si>
  <si>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</si>
  <si>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</si>
  <si>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</si>
  <si>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</si>
  <si>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</si>
  <si>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</si>
  <si>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</si>
  <si>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</si>
  <si>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</si>
  <si>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</si>
  <si>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</si>
  <si>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</si>
  <si>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</si>
  <si>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</si>
  <si>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</si>
  <si>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</si>
  <si>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</si>
  <si>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</si>
  <si>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</si>
  <si>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</si>
  <si>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</si>
  <si>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</si>
  <si>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</si>
  <si>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</si>
  <si>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</si>
  <si>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</si>
  <si>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</si>
  <si>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</si>
  <si>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</si>
  <si>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</si>
  <si>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</si>
  <si>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</si>
  <si>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</si>
  <si>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</si>
  <si>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</si>
  <si>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</si>
  <si>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</si>
  <si>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</si>
  <si>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</si>
  <si>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</si>
  <si>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</si>
  <si>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</si>
  <si>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</si>
  <si>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</si>
  <si>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</si>
  <si>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</si>
  <si>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</si>
  <si>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</si>
  <si>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</si>
  <si>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</si>
  <si>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</si>
  <si>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</si>
  <si>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</si>
  <si>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</si>
  <si>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</si>
  <si>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</si>
  <si>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</si>
  <si>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</si>
  <si>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</si>
  <si>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</si>
  <si>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</si>
  <si>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</si>
  <si>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</si>
  <si>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</si>
  <si>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</si>
  <si>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</si>
  <si>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</si>
  <si>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</si>
  <si>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</si>
  <si>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</si>
  <si>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</si>
  <si>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</si>
  <si>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</si>
  <si>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</si>
  <si>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</si>
  <si>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</si>
  <si>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</si>
  <si>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</si>
  <si>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</si>
  <si>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</si>
  <si>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</si>
  <si>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</si>
  <si>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</si>
  <si>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</si>
  <si>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</si>
  <si>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</si>
  <si>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</si>
  <si>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</si>
  <si>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</si>
  <si>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</si>
  <si>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</si>
  <si>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</si>
  <si>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</si>
  <si>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</si>
  <si>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</si>
  <si>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</si>
  <si>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</si>
  <si>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</si>
  <si>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</si>
  <si>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</si>
  <si>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</si>
  <si>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</si>
  <si>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</si>
  <si>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</si>
  <si>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</si>
  <si>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</si>
  <si>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</si>
  <si>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</si>
  <si>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</si>
  <si>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</si>
  <si>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</si>
  <si>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</si>
  <si>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</si>
  <si>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</si>
  <si>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</si>
  <si>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</si>
  <si>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</si>
  <si>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</si>
  <si>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</si>
  <si>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</si>
  <si>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</si>
  <si>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</si>
  <si>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</si>
  <si>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</si>
  <si>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</si>
  <si>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</si>
  <si>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</si>
  <si>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</si>
  <si>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</si>
  <si>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</si>
  <si>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</si>
  <si>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</si>
  <si>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</si>
  <si>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</si>
  <si>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</si>
  <si>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</si>
  <si>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</si>
  <si>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</si>
  <si>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</si>
  <si>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</si>
  <si>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</si>
  <si>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</si>
  <si>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</si>
  <si>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</si>
  <si>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</si>
  <si>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</si>
  <si>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</si>
  <si>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</si>
  <si>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</si>
  <si>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</si>
  <si>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</si>
  <si>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</si>
  <si>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</si>
  <si>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</si>
  <si>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</si>
  <si>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</si>
  <si>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</si>
  <si>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</si>
  <si>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</si>
  <si>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</si>
  <si>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</si>
  <si>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</si>
  <si>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</si>
  <si>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</si>
  <si>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</si>
  <si>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</si>
  <si>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</si>
  <si>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</si>
  <si>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</si>
  <si>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</si>
  <si>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1.  Share of assets affected by payment holidays caused by COVID 19</t>
  </si>
  <si>
    <t>1. Breakdown of payment holiday</t>
  </si>
  <si>
    <t xml:space="preserve">% Nominal (mn) to total cover pool </t>
  </si>
  <si>
    <t>% No. of Loans to total cover pool</t>
  </si>
  <si>
    <t>2. Additional information on the cover pool section affected by payment holidays</t>
  </si>
  <si>
    <t>Total payment holiday</t>
  </si>
  <si>
    <t>COVID-19: EMF-ECBC Response</t>
  </si>
  <si>
    <t>For further information concerning the nation-specific dispositions regarging the impact of the Covid 19 outbreak on cover pools, please refer to the:</t>
  </si>
  <si>
    <t>COV.1.1.1</t>
  </si>
  <si>
    <t>payment holiday granted</t>
  </si>
  <si>
    <t>1 month</t>
  </si>
  <si>
    <t>2 months</t>
  </si>
  <si>
    <t>3 months</t>
  </si>
  <si>
    <t>over 6 months</t>
  </si>
  <si>
    <t>total</t>
  </si>
  <si>
    <t>COV.2.1.1</t>
  </si>
  <si>
    <t>COV.2.1.2</t>
  </si>
  <si>
    <t>COV.2.1.3</t>
  </si>
  <si>
    <t>COV.2.1.4</t>
  </si>
  <si>
    <t>OCOV.2.1.5</t>
  </si>
  <si>
    <t>OCOV.2.1.6</t>
  </si>
  <si>
    <t>OCOV.2.1.7</t>
  </si>
  <si>
    <t>OCOV.2.1.8</t>
  </si>
  <si>
    <t>Optional further information at issuer/country level</t>
  </si>
  <si>
    <t>principal deferred</t>
  </si>
  <si>
    <t xml:space="preserve">principal &amp; interest deferred </t>
  </si>
  <si>
    <t>M.7A.16.11</t>
  </si>
  <si>
    <t>SM.2A.16.11</t>
  </si>
  <si>
    <t>SM.2B.24.11</t>
  </si>
  <si>
    <t>SM.2B.25.1</t>
  </si>
  <si>
    <t>SM.2B.25.2</t>
  </si>
  <si>
    <t>SM.2B.25.3</t>
  </si>
  <si>
    <t>SM.2B.25.4</t>
  </si>
  <si>
    <t>SM.2B.25.5</t>
  </si>
  <si>
    <t>CONTENT OF Temporary Tab</t>
  </si>
  <si>
    <t xml:space="preserve">Can the COVID-19 related payment holiday loans remain part of the cover pool?     </t>
  </si>
  <si>
    <t>[YES/NO] (cancel what is not relevant)</t>
  </si>
  <si>
    <t>1.  Share of cover assets affected at the time of reporting by payment holidays caused exclusively by COVID 19</t>
  </si>
  <si>
    <t>OCOV.1.1.2</t>
  </si>
  <si>
    <t>OCOV.1.1.3</t>
  </si>
  <si>
    <t>1. types of granted payment holiday (original duration)</t>
  </si>
  <si>
    <t>4 to 6 months</t>
  </si>
  <si>
    <t>in % nominal (mn) of affected notional amount to total cover pool</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</si>
  <si>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</si>
  <si>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</si>
  <si>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</si>
  <si>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</si>
  <si>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</si>
  <si>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</si>
  <si>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</si>
  <si>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</si>
  <si>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</si>
  <si>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</si>
  <si>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</si>
  <si>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</si>
  <si>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</si>
  <si>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</si>
  <si>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</si>
  <si>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</si>
  <si>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</si>
  <si>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</si>
  <si>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</si>
  <si>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</si>
  <si>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</si>
  <si>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</si>
  <si>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</si>
  <si>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</si>
  <si>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</si>
  <si>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</si>
  <si>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</si>
  <si>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</si>
  <si>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</si>
  <si>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</si>
  <si>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</si>
  <si>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</si>
  <si>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</si>
  <si>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</si>
  <si>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</si>
  <si>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</si>
  <si>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</si>
  <si>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</si>
  <si>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</si>
  <si>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</si>
  <si>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</si>
  <si>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</si>
  <si>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</si>
  <si>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</si>
  <si>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</si>
  <si>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</si>
  <si>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</si>
  <si>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</si>
  <si>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</si>
  <si>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</si>
  <si>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</si>
  <si>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</si>
  <si>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</si>
  <si>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</si>
  <si>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</si>
  <si>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</si>
  <si>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</si>
  <si>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</si>
  <si>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</si>
  <si>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</si>
  <si>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</si>
  <si>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</si>
  <si>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</si>
  <si>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</si>
  <si>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</si>
  <si>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</si>
  <si>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</si>
  <si>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</si>
  <si>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</si>
  <si>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</si>
  <si>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</si>
  <si>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</si>
  <si>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</si>
  <si>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</si>
  <si>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</si>
  <si>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</si>
  <si>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</si>
  <si>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</si>
  <si>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</si>
  <si>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</si>
  <si>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</si>
  <si>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</si>
  <si>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</si>
  <si>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</si>
  <si>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</si>
  <si>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</si>
  <si>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</si>
  <si>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</si>
  <si>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</si>
  <si>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</si>
  <si>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</si>
  <si>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</si>
  <si>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</si>
  <si>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</si>
  <si>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</si>
  <si>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</si>
  <si>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</si>
  <si>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</si>
  <si>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</si>
  <si>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</si>
  <si>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</si>
  <si>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</si>
  <si>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</si>
  <si>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</si>
  <si>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</si>
  <si>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</si>
  <si>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</si>
  <si>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</si>
  <si>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</si>
  <si>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</si>
  <si>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</si>
  <si>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</si>
  <si>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</si>
  <si>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</si>
  <si>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</si>
  <si>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</si>
  <si>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</si>
  <si>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</si>
  <si>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</si>
  <si>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</si>
  <si>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</si>
  <si>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</si>
  <si>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</si>
  <si>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</si>
  <si>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</si>
  <si>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</si>
  <si>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</si>
  <si>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</si>
  <si>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</si>
  <si>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</si>
  <si>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</si>
  <si>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</si>
  <si>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</si>
  <si>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</si>
  <si>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</si>
  <si>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</si>
  <si>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</si>
  <si>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</si>
  <si>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</si>
  <si>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</si>
  <si>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</si>
  <si>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</si>
  <si>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</si>
  <si>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</si>
  <si>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</si>
  <si>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</si>
  <si>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</si>
  <si>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</si>
  <si>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</si>
  <si>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</si>
  <si>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</si>
  <si>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</si>
  <si>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</si>
  <si>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</si>
  <si>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</si>
  <si>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</si>
  <si>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</si>
  <si>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</si>
  <si>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</si>
  <si>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</si>
  <si>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</si>
  <si>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</si>
  <si>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</si>
  <si>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</si>
  <si>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</si>
  <si>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</si>
  <si>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</si>
  <si>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</si>
  <si>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</si>
  <si>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</si>
  <si>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</si>
  <si>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</si>
  <si>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</si>
  <si>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</si>
  <si>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</si>
  <si>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</si>
  <si>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</si>
  <si>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</si>
  <si>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</si>
  <si>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</si>
  <si>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</si>
  <si>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OCOV.2.1.9</t>
  </si>
  <si>
    <t>OCOV.2.1.10</t>
  </si>
  <si>
    <t>[please insert here mortgages with extended moratoria]</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</si>
  <si>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</si>
  <si>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</si>
  <si>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</si>
  <si>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</si>
  <si>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</si>
  <si>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</si>
  <si>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</si>
  <si>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</si>
  <si>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</si>
  <si>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</si>
  <si>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</si>
  <si>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</si>
  <si>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</si>
  <si>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</si>
  <si>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</si>
  <si>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</si>
  <si>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</si>
  <si>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</si>
  <si>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</si>
  <si>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</si>
  <si>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</si>
  <si>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</si>
  <si>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</si>
  <si>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</si>
  <si>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</si>
  <si>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</si>
  <si>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</si>
  <si>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</si>
  <si>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</si>
  <si>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</si>
  <si>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</si>
  <si>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</si>
  <si>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</si>
  <si>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</si>
  <si>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</si>
  <si>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</si>
  <si>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</si>
  <si>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</si>
  <si>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</si>
  <si>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</si>
  <si>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</si>
  <si>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</si>
  <si>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</si>
  <si>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</si>
  <si>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</si>
  <si>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</si>
  <si>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</si>
  <si>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</si>
  <si>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</si>
  <si>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</si>
  <si>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</si>
  <si>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</si>
  <si>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</si>
  <si>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</si>
  <si>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</si>
  <si>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</si>
  <si>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</si>
  <si>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</si>
  <si>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</si>
  <si>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</si>
  <si>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</si>
  <si>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</si>
  <si>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</si>
  <si>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</si>
  <si>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</si>
  <si>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</si>
  <si>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</si>
  <si>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</si>
  <si>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</si>
  <si>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</si>
  <si>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</si>
  <si>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</si>
  <si>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</si>
  <si>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</si>
  <si>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</si>
  <si>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</si>
  <si>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</si>
  <si>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</si>
  <si>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</si>
  <si>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</si>
  <si>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</si>
  <si>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</si>
  <si>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</si>
  <si>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</si>
  <si>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</si>
  <si>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</si>
  <si>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</si>
  <si>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</si>
  <si>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</si>
  <si>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</si>
  <si>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</si>
  <si>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</si>
  <si>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</si>
  <si>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</si>
  <si>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</si>
  <si>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</si>
  <si>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</si>
  <si>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</si>
  <si>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</si>
  <si>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</si>
  <si>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</si>
  <si>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</si>
  <si>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</si>
  <si>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</si>
  <si>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</si>
  <si>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</si>
  <si>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</si>
  <si>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</si>
  <si>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</si>
  <si>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</si>
  <si>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</si>
  <si>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</si>
  <si>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</si>
  <si>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</si>
  <si>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</si>
  <si>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</si>
  <si>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</si>
  <si>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</si>
  <si>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</si>
  <si>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</si>
  <si>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</si>
  <si>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</si>
  <si>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</si>
  <si>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</si>
  <si>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</si>
  <si>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</si>
  <si>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</si>
  <si>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</si>
  <si>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</si>
  <si>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</si>
  <si>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</si>
  <si>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</si>
  <si>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</si>
  <si>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</si>
  <si>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</si>
  <si>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</si>
  <si>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</si>
  <si>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</si>
  <si>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</si>
  <si>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</si>
  <si>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</si>
  <si>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</si>
  <si>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</si>
  <si>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</si>
  <si>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</si>
  <si>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</si>
  <si>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</si>
  <si>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</si>
  <si>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</si>
  <si>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</si>
  <si>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</si>
  <si>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</si>
  <si>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</si>
  <si>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</si>
  <si>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</si>
  <si>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</si>
  <si>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</si>
  <si>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</si>
  <si>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</si>
  <si>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</si>
  <si>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</si>
  <si>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</si>
  <si>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</si>
  <si>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</si>
  <si>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</si>
  <si>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</si>
  <si>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</si>
  <si>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</si>
  <si>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</si>
  <si>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</si>
  <si>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</si>
  <si>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</si>
  <si>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</si>
  <si>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</si>
  <si>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</si>
  <si>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</si>
  <si>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</si>
  <si>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</si>
  <si>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</si>
  <si>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</si>
  <si>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</si>
  <si>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</si>
  <si>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</si>
  <si>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</si>
  <si>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</si>
  <si>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</si>
  <si>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</si>
  <si>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</si>
  <si>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</si>
  <si>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</si>
  <si>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</si>
  <si>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</si>
  <si>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</si>
  <si>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</si>
  <si>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</si>
  <si>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</si>
  <si>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</si>
  <si>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</si>
  <si>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</si>
  <si>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</si>
  <si>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</si>
  <si>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</si>
  <si>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</si>
  <si>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</si>
  <si>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</si>
  <si>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</si>
  <si>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</si>
  <si>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</si>
  <si>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</si>
  <si>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</si>
  <si>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</si>
  <si>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</si>
  <si>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</si>
  <si>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</si>
  <si>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</si>
  <si>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</si>
  <si>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</si>
  <si>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</si>
  <si>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</si>
  <si>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</si>
  <si>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</si>
  <si>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</si>
  <si>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</si>
  <si>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</si>
  <si>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</si>
  <si>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</si>
  <si>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</si>
  <si>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</si>
  <si>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</si>
  <si>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</si>
  <si>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</si>
  <si>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</si>
  <si>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</si>
  <si>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</si>
  <si>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</si>
  <si>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</si>
  <si>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</si>
  <si>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</si>
  <si>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</si>
  <si>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</si>
  <si>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</si>
  <si>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</si>
  <si>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</si>
  <si>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</si>
  <si>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</si>
  <si>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</si>
  <si>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</si>
  <si>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</si>
  <si>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</si>
  <si>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</si>
  <si>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</si>
  <si>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</si>
  <si>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</si>
  <si>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</si>
  <si>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</si>
  <si>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</si>
  <si>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</si>
  <si>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</si>
  <si>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</si>
  <si>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</si>
  <si>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</si>
  <si>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</si>
  <si>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</si>
  <si>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</si>
  <si>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</si>
  <si>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</si>
  <si>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</si>
  <si>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</si>
  <si>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</si>
  <si>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</si>
  <si>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</si>
  <si>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</si>
  <si>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</si>
  <si>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</si>
  <si>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</si>
  <si>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</si>
  <si>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</si>
  <si>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</si>
  <si>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</si>
  <si>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</si>
  <si>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</si>
  <si>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</si>
  <si>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</si>
  <si>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</si>
  <si>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</si>
  <si>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</si>
  <si>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</si>
  <si>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</si>
  <si>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</si>
  <si>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</si>
  <si>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</si>
  <si>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</si>
  <si>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</si>
  <si>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</si>
  <si>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</si>
  <si>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</si>
  <si>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</si>
  <si>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</si>
  <si>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</si>
  <si>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</si>
  <si>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</si>
  <si>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</si>
  <si>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</si>
  <si>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</si>
  <si>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</si>
  <si>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</si>
  <si>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</si>
  <si>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</si>
  <si>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</si>
  <si>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</si>
  <si>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</si>
  <si>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</si>
  <si>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</si>
  <si>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</si>
  <si>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</si>
  <si>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</si>
  <si>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</si>
  <si>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</si>
  <si>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</si>
  <si>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</si>
  <si>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</si>
  <si>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</si>
  <si>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</si>
  <si>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</si>
  <si>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</si>
  <si>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</si>
  <si>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</si>
  <si>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</si>
  <si>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</si>
  <si>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</si>
  <si>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</si>
  <si>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</si>
  <si>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</si>
  <si>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</si>
  <si>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</si>
  <si>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</si>
  <si>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</si>
  <si>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</si>
  <si>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</si>
  <si>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</si>
  <si>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</si>
  <si>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</si>
  <si>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</si>
  <si>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</si>
  <si>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</si>
  <si>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</si>
  <si>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</si>
  <si>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</si>
  <si>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</si>
  <si>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</si>
  <si>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</si>
  <si>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</si>
  <si>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</si>
  <si>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</si>
  <si>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</si>
  <si>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</si>
  <si>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</si>
  <si>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</si>
  <si>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</si>
  <si>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</si>
  <si>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</si>
  <si>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</si>
  <si>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</si>
  <si>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</si>
  <si>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</si>
  <si>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</si>
  <si>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</si>
  <si>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</si>
  <si>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</si>
  <si>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</si>
  <si>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</si>
  <si>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</si>
  <si>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</si>
  <si>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</si>
  <si>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</si>
  <si>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</si>
  <si>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</si>
  <si>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</si>
  <si>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</si>
  <si>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</si>
  <si>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</si>
  <si>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</si>
  <si>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</si>
  <si>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</si>
  <si>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</si>
  <si>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</si>
  <si>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</si>
  <si>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</si>
  <si>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</si>
  <si>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</si>
  <si>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</si>
  <si>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</si>
  <si>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</si>
  <si>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</si>
  <si>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</si>
  <si>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</si>
  <si>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</si>
  <si>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</si>
  <si>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</si>
  <si>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</si>
  <si>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</si>
  <si>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</si>
  <si>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</si>
  <si>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</si>
  <si>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</si>
  <si>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</si>
  <si>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</si>
  <si>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</si>
  <si>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</si>
  <si>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</si>
  <si>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</si>
  <si>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</si>
  <si>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</si>
  <si>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</si>
  <si>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</si>
  <si>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</si>
  <si>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</si>
  <si>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</si>
  <si>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</si>
  <si>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</si>
  <si>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</si>
  <si>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</si>
  <si>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</si>
  <si>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</si>
  <si>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</si>
  <si>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</si>
  <si>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</si>
  <si>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</si>
  <si>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</si>
  <si>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</si>
  <si>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</si>
  <si>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</si>
  <si>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</si>
  <si>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</si>
  <si>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</si>
  <si>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</si>
  <si>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</si>
  <si>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</si>
  <si>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</si>
  <si>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</si>
  <si>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</si>
  <si>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</si>
  <si>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F1. Harmonised Transparency Template - Sustainable Mortgage Data</t>
  </si>
  <si>
    <t>G1. Crisis Mortgage Payment Holidays</t>
  </si>
  <si>
    <t>Worksheet F1: Sustainable M data</t>
  </si>
  <si>
    <t>Worksheet G1. Crisis M Payment Holidays</t>
  </si>
  <si>
    <t xml:space="preserve">Further details on proceeds strategy </t>
  </si>
  <si>
    <t>If yes. Further details are available in Tab F</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</si>
  <si>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</si>
  <si>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</si>
  <si>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</si>
  <si>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</si>
  <si>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</si>
  <si>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</si>
  <si>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</si>
  <si>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</si>
  <si>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F2. Harmonised Transparency Template - Sustainable Public Sector Assets</t>
  </si>
  <si>
    <t>CONTENT OF TAB F2</t>
  </si>
  <si>
    <t>1. Share of sustainable Public Sector Assets</t>
  </si>
  <si>
    <t>1.  Share of sustainable public sector assets in the total cover pool program</t>
  </si>
  <si>
    <t>Green  Public Sector exposures</t>
  </si>
  <si>
    <t>Social Public Sector exposures</t>
  </si>
  <si>
    <t>Total sustainable Public Sector exposures</t>
  </si>
  <si>
    <t>% Nominal (mn) to total Public Sector program</t>
  </si>
  <si>
    <t>% No. of Loans to total Public Sector program</t>
  </si>
  <si>
    <t>SPS.1.1.1</t>
  </si>
  <si>
    <t>SPS.1.1.2</t>
  </si>
  <si>
    <t>SPS.1.1.3</t>
  </si>
  <si>
    <t>SPS.1.1.4</t>
  </si>
  <si>
    <t>OSPS.1.1.1</t>
  </si>
  <si>
    <t>OSPS.1.1.2</t>
  </si>
  <si>
    <t>OSPS.1.1.3</t>
  </si>
  <si>
    <t>OSPS.1.1.4</t>
  </si>
  <si>
    <t>OSPS.1.1.5</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</si>
  <si>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</si>
  <si>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</si>
  <si>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</si>
  <si>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</si>
  <si>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</si>
  <si>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</si>
  <si>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</si>
  <si>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</si>
  <si>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</si>
  <si>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</si>
  <si>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</si>
  <si>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</si>
  <si>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</si>
  <si>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</si>
  <si>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</si>
  <si>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</si>
  <si>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</si>
  <si>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</si>
  <si>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</si>
  <si>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</si>
  <si>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</si>
  <si>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</si>
  <si>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</si>
  <si>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</si>
  <si>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</si>
  <si>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</si>
  <si>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</si>
  <si>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</si>
  <si>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</si>
  <si>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</si>
  <si>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</si>
  <si>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</si>
  <si>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</si>
  <si>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</si>
  <si>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</si>
  <si>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</si>
  <si>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</si>
  <si>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</si>
  <si>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</si>
  <si>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</si>
  <si>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</si>
  <si>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</si>
  <si>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</si>
  <si>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</si>
  <si>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</si>
  <si>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</si>
  <si>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</si>
  <si>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</si>
  <si>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</si>
  <si>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</si>
  <si>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</si>
  <si>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</si>
  <si>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</si>
  <si>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</si>
  <si>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</si>
  <si>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</si>
  <si>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</si>
  <si>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</si>
  <si>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</si>
  <si>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</si>
  <si>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</si>
  <si>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</si>
  <si>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</si>
  <si>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</si>
  <si>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</si>
  <si>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</si>
  <si>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</si>
  <si>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</si>
  <si>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</si>
  <si>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</si>
  <si>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</si>
  <si>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</si>
  <si>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</si>
  <si>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</si>
  <si>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</si>
  <si>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</si>
  <si>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</si>
  <si>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</si>
  <si>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</si>
  <si>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</si>
  <si>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</si>
  <si>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</si>
  <si>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</si>
  <si>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</si>
  <si>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</si>
  <si>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</si>
  <si>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</si>
  <si>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</si>
  <si>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</si>
  <si>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</si>
  <si>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</si>
  <si>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</si>
  <si>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</si>
  <si>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</si>
  <si>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</si>
  <si>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</si>
  <si>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</si>
  <si>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</si>
  <si>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</si>
  <si>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</si>
  <si>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</si>
  <si>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</si>
  <si>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</si>
  <si>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</si>
  <si>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</si>
  <si>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</si>
  <si>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</si>
  <si>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</si>
  <si>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</si>
  <si>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</si>
  <si>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</si>
  <si>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</si>
  <si>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</si>
  <si>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</si>
  <si>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</si>
  <si>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</si>
  <si>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</si>
  <si>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</si>
  <si>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</si>
  <si>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</si>
  <si>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</si>
  <si>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</si>
  <si>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</si>
  <si>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</si>
  <si>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</si>
  <si>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</si>
  <si>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</si>
  <si>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</si>
  <si>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</si>
  <si>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</si>
  <si>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</si>
  <si>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</si>
  <si>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</si>
  <si>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</si>
  <si>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</si>
  <si>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</si>
  <si>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</si>
  <si>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</si>
  <si>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</si>
  <si>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</si>
  <si>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</si>
  <si>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</si>
  <si>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</si>
  <si>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</si>
  <si>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</si>
  <si>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</si>
  <si>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</si>
  <si>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</si>
  <si>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</si>
  <si>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</si>
  <si>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</si>
  <si>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</si>
  <si>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</si>
  <si>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</si>
  <si>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</si>
  <si>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</si>
  <si>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</si>
  <si>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</si>
  <si>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</si>
  <si>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t>o/w Local Communities</t>
  </si>
  <si>
    <t>o/w Hospitals</t>
  </si>
  <si>
    <t>o/w Export Credit</t>
  </si>
  <si>
    <t>SPS.1.1.5</t>
  </si>
  <si>
    <t>SPS.1.1.6</t>
  </si>
  <si>
    <t>SPS.1.1.7</t>
  </si>
  <si>
    <t>SPS.1.1.8</t>
  </si>
  <si>
    <t>SPS.1.1.9</t>
  </si>
  <si>
    <t>SPS.1.1.10</t>
  </si>
  <si>
    <t>o/w other</t>
  </si>
  <si>
    <t>Renewable energy</t>
  </si>
  <si>
    <t xml:space="preserve">Energy efficiency </t>
  </si>
  <si>
    <t>Pollution prevention and control</t>
  </si>
  <si>
    <t>Ecologically sustainable management of living natural resources and land use</t>
  </si>
  <si>
    <t xml:space="preserve">Conservation of terrestrial and marine biodiversity </t>
  </si>
  <si>
    <t>Clean transportation/mobility</t>
  </si>
  <si>
    <t>Sustainable (waste) water management</t>
  </si>
  <si>
    <t>Adaptation to climate change</t>
  </si>
  <si>
    <t>Environmentally efficient products and/or products, product technologies and processes suitable for the circular economy</t>
  </si>
  <si>
    <t>Financially viable basic infrastructure</t>
  </si>
  <si>
    <t xml:space="preserve">Access to basic social services </t>
  </si>
  <si>
    <t xml:space="preserve">Affordable housing </t>
  </si>
  <si>
    <t xml:space="preserve">Job creation, including through SME financing and microcredits </t>
  </si>
  <si>
    <t>Food security</t>
  </si>
  <si>
    <t>Socio-economic development and empowerment.</t>
  </si>
  <si>
    <t>2. Type of use of sustainable loans</t>
  </si>
  <si>
    <t>SPS.1.2.1</t>
  </si>
  <si>
    <t>SPS.1.2.2</t>
  </si>
  <si>
    <t>SPS.1.2.3</t>
  </si>
  <si>
    <t>SPS.1.2.4</t>
  </si>
  <si>
    <t>SPS.1.2.5</t>
  </si>
  <si>
    <t>SPS.1.2.6</t>
  </si>
  <si>
    <t>SPS.1.2.7</t>
  </si>
  <si>
    <t>SPS.1.2.8</t>
  </si>
  <si>
    <t>SPS.1.2.9</t>
  </si>
  <si>
    <t>SPS.1.2.10</t>
  </si>
  <si>
    <t>SPS.1.2.11</t>
  </si>
  <si>
    <t>SPS.1.2.12</t>
  </si>
  <si>
    <t>SPS.1.2.13</t>
  </si>
  <si>
    <t>SPS.1.2.14</t>
  </si>
  <si>
    <t>SPS.1.2.15</t>
  </si>
  <si>
    <t>SPS.1.2.16</t>
  </si>
  <si>
    <t>2. Sustainable Public Sector Assets</t>
  </si>
  <si>
    <t>147 for Public Sector Asset - type of debtor</t>
  </si>
  <si>
    <t>G.1.1.5</t>
  </si>
  <si>
    <t>Labelled Cover Pool Name</t>
  </si>
  <si>
    <t>G.3.2.3</t>
  </si>
  <si>
    <t>Total OC (absolute value in mn)</t>
  </si>
  <si>
    <t>Property developers / Building under construction</t>
  </si>
  <si>
    <t>C02/ton/mi</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</si>
  <si>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</si>
  <si>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</si>
  <si>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</si>
  <si>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</si>
  <si>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</si>
  <si>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</si>
  <si>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</si>
  <si>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</si>
  <si>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</si>
  <si>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</si>
  <si>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</si>
  <si>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</si>
  <si>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</si>
  <si>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</si>
  <si>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</si>
  <si>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</si>
  <si>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</si>
  <si>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</si>
  <si>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</si>
  <si>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</si>
  <si>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</si>
  <si>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</si>
  <si>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</si>
  <si>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</si>
  <si>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</si>
  <si>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</si>
  <si>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</si>
  <si>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</si>
  <si>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</si>
  <si>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</si>
  <si>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</si>
  <si>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</si>
  <si>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</si>
  <si>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</si>
  <si>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</si>
  <si>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</si>
  <si>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</si>
  <si>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</si>
  <si>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</si>
  <si>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</si>
  <si>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</si>
  <si>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</si>
  <si>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</si>
  <si>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</si>
  <si>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</si>
  <si>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</si>
  <si>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</si>
  <si>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</si>
  <si>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</si>
  <si>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</si>
  <si>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</si>
  <si>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t>OS.9.12.1</t>
  </si>
  <si>
    <t>OS.9.12.2</t>
  </si>
  <si>
    <t>OS.9.12.3</t>
  </si>
  <si>
    <t>OS.9.12.4</t>
  </si>
  <si>
    <t>OS.9.12.5</t>
  </si>
  <si>
    <t>OS.9.13.1</t>
  </si>
  <si>
    <t>OS.9.13.2</t>
  </si>
  <si>
    <t>OS.9.13.3</t>
  </si>
  <si>
    <t>OS.9.13.4</t>
  </si>
  <si>
    <t>OS.9.13.5</t>
  </si>
  <si>
    <t>Confidential Information</t>
  </si>
  <si>
    <t>Basel Compliance, subject to national jurisdiction (Y/N)</t>
  </si>
  <si>
    <t>NZD</t>
  </si>
  <si>
    <t>G.1.1.6</t>
  </si>
  <si>
    <t>% No. of Dwellings with no CO2 data</t>
  </si>
  <si>
    <t xml:space="preserve">When the information is either (i) not applicable for the jurisdiction, (ii) not relevant for the issuer and/or CB programme at the present time; (iii) not available at the present time; or (iv) confidential. Issuers are kindly requested to include ND1, ND2, ND3 or ND4 respectively. </t>
  </si>
  <si>
    <t>5. Breakdown by regions of the main country of origin</t>
  </si>
  <si>
    <t>Response 15</t>
  </si>
  <si>
    <t>Question 15: What is the Cover Pools' FIGI identifier and where can I find it?</t>
  </si>
  <si>
    <t>% Defaulted Loans pursuant Art 178 CRR</t>
  </si>
  <si>
    <t>FIGI is a 12-character alphanumeric ID used to differentiate and map information associated to cover pools. Each pool has a unique FIGI ID which cannot be re-used. You can search for existing FIGI ID's for cover pools on the Bloomberg Terminal or on the openfigi.com webpage. Bloomberg is a certified provider and will facilitate to request a FIGI ID for new pools. Requests can be send with relevant documentation via email to emeacapmkts@bloomberg.net. We would like to underline that the inclusion of the FIGI number in your HTT is on a voluntary basis.</t>
  </si>
  <si>
    <t>Cover Pool's FIGI Identifier (non-mandatory)</t>
  </si>
  <si>
    <t>2025  Version</t>
  </si>
  <si>
    <t>HTT 2025</t>
  </si>
  <si>
    <t>Yes</t>
  </si>
  <si>
    <t>No</t>
  </si>
  <si>
    <t>Non-EEA, Art 14 CBD compliant</t>
  </si>
  <si>
    <t>kapitalcenter</t>
  </si>
  <si>
    <t>field_number</t>
  </si>
  <si>
    <t>kolonne1</t>
  </si>
  <si>
    <t>D</t>
  </si>
  <si>
    <t>E</t>
  </si>
  <si>
    <t>G</t>
  </si>
  <si>
    <t>H</t>
  </si>
  <si>
    <t>I</t>
  </si>
  <si>
    <t>Residual</t>
  </si>
  <si>
    <t>kolonne2</t>
  </si>
  <si>
    <t>kolonne3</t>
  </si>
  <si>
    <t>Nykredit Realkredit A/S</t>
  </si>
  <si>
    <t>Investor Relations (nykredit.com)</t>
  </si>
  <si>
    <t>Danner HTT-indberetningen</t>
  </si>
  <si>
    <t>Årstal</t>
  </si>
  <si>
    <t>Kvartal</t>
  </si>
  <si>
    <t>Kapitalcenter</t>
  </si>
  <si>
    <t>Måned</t>
  </si>
  <si>
    <t>Rapporteringsdato</t>
  </si>
  <si>
    <t>Q1</t>
  </si>
  <si>
    <t>03</t>
  </si>
  <si>
    <t>01/05/25</t>
  </si>
  <si>
    <t>31/03/25</t>
  </si>
  <si>
    <t>Format-eksempel:</t>
  </si>
  <si>
    <t>31/03/24</t>
  </si>
  <si>
    <t>Danner NTT-indberetningen</t>
  </si>
  <si>
    <t>Sti til HTT-rapporting</t>
  </si>
  <si>
    <t xml:space="preserve">Mulige kapitalcentre </t>
  </si>
  <si>
    <t>Mulige kvartaler</t>
  </si>
  <si>
    <t>Q2</t>
  </si>
  <si>
    <t>Q3</t>
  </si>
  <si>
    <t>Q4</t>
  </si>
  <si>
    <t>Mulige måneder</t>
  </si>
  <si>
    <t>06</t>
  </si>
  <si>
    <t>09</t>
  </si>
  <si>
    <t>12</t>
  </si>
  <si>
    <t>Y</t>
  </si>
  <si>
    <t>Nykredit Realkredit A/S :: Covered Bond Label</t>
  </si>
  <si>
    <t>N</t>
  </si>
  <si>
    <t>[link on the issuer's website to the objective criteria the labelled pool is committed to]</t>
  </si>
  <si>
    <t>Greater Copenhagen area (Region Hovedstaden)</t>
  </si>
  <si>
    <t>Remaining Zealand &amp; Bornholm (Region Sjælland)</t>
  </si>
  <si>
    <t>Northern Jutland (Region Nordjylland)</t>
  </si>
  <si>
    <t>Eastern Jutland (Region Midtjylland)</t>
  </si>
  <si>
    <t>Southern Jutland &amp; Funen (Region Syddanmark)</t>
  </si>
  <si>
    <t>o/w Index loans</t>
  </si>
  <si>
    <t>o/w Adjustable Rate Mortgages</t>
  </si>
  <si>
    <t>o/w Money market based loans</t>
  </si>
  <si>
    <t xml:space="preserve">o/w Non capped floaters </t>
  </si>
  <si>
    <t>DKK 0 - 2m</t>
  </si>
  <si>
    <t>DKK 2 - 5m</t>
  </si>
  <si>
    <t>DKK 5 - 20m</t>
  </si>
  <si>
    <t>DKK 20 - 50m</t>
  </si>
  <si>
    <t>DKK 50 - 100m</t>
  </si>
  <si>
    <t>&gt; DKK 100m</t>
  </si>
  <si>
    <t>o/w Cooperative Housing</t>
  </si>
  <si>
    <t xml:space="preserve">A </t>
  </si>
  <si>
    <t>B</t>
  </si>
  <si>
    <t>C</t>
  </si>
  <si>
    <t>F</t>
  </si>
  <si>
    <t xml:space="preserve">G </t>
  </si>
  <si>
    <t>Estimate A</t>
  </si>
  <si>
    <t>Estimate B</t>
  </si>
  <si>
    <t>Estimate C</t>
  </si>
  <si>
    <t>Estimate D</t>
  </si>
  <si>
    <t>Estimate E</t>
  </si>
  <si>
    <t>Estimate F</t>
  </si>
  <si>
    <t>Estimate G</t>
  </si>
  <si>
    <t>&lt;=52.5 + 1,650/M^2</t>
  </si>
  <si>
    <t xml:space="preserve"> &lt;=70 + 2,200/M^2</t>
  </si>
  <si>
    <t>&lt;=110 + 3,200/M^2</t>
  </si>
  <si>
    <t>&lt;=150 + 4,200/M^2</t>
  </si>
  <si>
    <t>&lt;=190 + 5,200/M^2</t>
  </si>
  <si>
    <t>&lt;=240 + 6,500/M^2</t>
  </si>
  <si>
    <t>&gt;240 + 6,500/M^2</t>
  </si>
  <si>
    <t>Estimate:  &lt;=52.5 + 1,650/M^2</t>
  </si>
  <si>
    <t>Estimate: &lt;=70 + 2,200/M^2</t>
  </si>
  <si>
    <t>Estimate:  &lt;=110 + 3,200/M^2</t>
  </si>
  <si>
    <t>Estimate:  &lt;=150 + 4,200/M^2</t>
  </si>
  <si>
    <t>Estimate:  &lt;=190 + 5,200/M^2</t>
  </si>
  <si>
    <t>Estimate:  &lt;=240 + 6,500/M^2</t>
  </si>
  <si>
    <t>Estimate: &gt;240 + 6,500/M^2</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</si>
  <si>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</si>
  <si>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Only contratual maturity is relevant and reported. Early repayments happens at borrowes discretion is among other thing depending on interest rate developments and cannot be anticipated by issuer.</t>
  </si>
  <si>
    <t>Base Prospectus 8 May 2024 (nykredit.com)</t>
  </si>
  <si>
    <t xml:space="preserve">LTV is reported continuously. The loans are distributed from the start LTV of the loan to the marginal LTV. This means that, if the loan is first rank, it is distributed proportionaly by bracket size from 0 to the marginal </t>
  </si>
  <si>
    <t xml:space="preserve">LTV is calculated as: (nominal outstanding mortgage debt at market value) divided by (current market value of the property) </t>
  </si>
  <si>
    <t>Minimum once per year for commercial properties. Minimum once every third year for owner occupied properties.</t>
  </si>
  <si>
    <t xml:space="preserve">The Danish FSA sets guidelines for the grouping of property in categories. Property type is determined by its primary use. </t>
  </si>
  <si>
    <t>Virtually all of Nykredit's mortgage loans are match funded.</t>
  </si>
  <si>
    <t>A loan is categorised as non-performing at the latest when the payment of instalments and/or interest is 90 days past due.</t>
  </si>
  <si>
    <t xml:space="preserve">Market Value. </t>
  </si>
  <si>
    <t>A and B label/estimate or equivalent labelled properties</t>
  </si>
  <si>
    <t>New properties are buildings constructed within the last 5 calender years</t>
  </si>
  <si>
    <t>LIU16F6VZJSD6UKHD557</t>
  </si>
  <si>
    <t>Nykredit Bank A/S</t>
  </si>
  <si>
    <t>52965FONQ5NZKP0WZL45</t>
  </si>
  <si>
    <t>Counterparty 1</t>
  </si>
  <si>
    <t xml:space="preserve">Denmark </t>
  </si>
  <si>
    <t>ECBC National Label Transparency Template (NTT) for Danish issuers</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</si>
  <si>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</si>
  <si>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</si>
  <si>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</si>
  <si>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</si>
  <si>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</si>
  <si>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</si>
  <si>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</si>
  <si>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</si>
  <si>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</si>
  <si>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</si>
  <si>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</si>
  <si>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</si>
  <si>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</si>
  <si>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</si>
  <si>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</si>
  <si>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</si>
  <si>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</si>
  <si>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</si>
  <si>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</si>
  <si>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</si>
  <si>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</si>
  <si>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DKKm</t>
  </si>
  <si>
    <t>M3/B3</t>
  </si>
  <si>
    <t>Lending, by loan size, DKKm</t>
  </si>
  <si>
    <t>M4a/B4a</t>
  </si>
  <si>
    <t>Lending, by-loan to-value (LTV), current property value, DKKm</t>
  </si>
  <si>
    <t>M4b/B4b</t>
  </si>
  <si>
    <t>Lending, by-loan to-value (LTV), current property value, Per cent</t>
  </si>
  <si>
    <t>M4c/B4c</t>
  </si>
  <si>
    <t>Lending, by-loan to-value (LTV), current property value, DKKm ("Sidste krone")</t>
  </si>
  <si>
    <t>M4d/B4d</t>
  </si>
  <si>
    <t>Lending, by-loan to-value (LTV), current property value, Per cent ("Sidste krone")</t>
  </si>
  <si>
    <t>M5/B5</t>
  </si>
  <si>
    <t>Lending by region, DKKm</t>
  </si>
  <si>
    <t>M6/B6</t>
  </si>
  <si>
    <t>Lending by loan type - IO Loans, DKKm</t>
  </si>
  <si>
    <t>M7/B7</t>
  </si>
  <si>
    <t>Lending by loan type - Repayment Loans / Amortizing Loans, DKKm</t>
  </si>
  <si>
    <t>M8/B8</t>
  </si>
  <si>
    <t>Lending by loan type - All loans, DKKm</t>
  </si>
  <si>
    <t>M9/B9</t>
  </si>
  <si>
    <t>Lending by Seasoning, DKKm (Seasoning defined by duration of customer relationship)</t>
  </si>
  <si>
    <t>M10/B10</t>
  </si>
  <si>
    <t>Lending by remaining maturity, DKKm</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</si>
  <si>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</si>
  <si>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</si>
  <si>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</si>
  <si>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</si>
  <si>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</si>
  <si>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</si>
  <si>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</si>
  <si>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</si>
  <si>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</si>
  <si>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</si>
  <si>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</si>
  <si>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</si>
  <si>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</si>
  <si>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</si>
  <si>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</si>
  <si>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</si>
  <si>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</si>
  <si>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</si>
  <si>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</si>
  <si>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</si>
  <si>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</si>
  <si>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</si>
  <si>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</si>
  <si>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</si>
  <si>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</si>
  <si>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</si>
  <si>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</si>
  <si>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</si>
  <si>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</si>
  <si>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</si>
  <si>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 xml:space="preserve">Key information regarding issuers' balance sheet </t>
  </si>
  <si>
    <t>(DKKm – except Tier 1 and Solvency ratio)</t>
  </si>
  <si>
    <t>Q1 2025</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</si>
  <si>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</si>
  <si>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</si>
  <si>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</si>
  <si>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</si>
  <si>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</si>
  <si>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</si>
  <si>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</si>
  <si>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</si>
  <si>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</si>
  <si>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</si>
  <si>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</si>
  <si>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</si>
  <si>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</si>
  <si>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</si>
  <si>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</si>
  <si>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</si>
  <si>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</si>
  <si>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</si>
  <si>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</si>
  <si>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</si>
  <si>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</si>
  <si>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</si>
  <si>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</si>
  <si>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</si>
  <si>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</si>
  <si>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</si>
  <si>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</si>
  <si>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</si>
  <si>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</si>
  <si>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</si>
  <si>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</si>
  <si>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</si>
  <si>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DKKm / Percentage of nominal outstanding CBs</t>
  </si>
  <si>
    <t>Nominal cover pool (total value)</t>
  </si>
  <si>
    <t>Transmission or liquidation proceeds to CB holders (for redemption of CBs maturing 0-1 day)</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</si>
  <si>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</si>
  <si>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</si>
  <si>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</si>
  <si>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</si>
  <si>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</si>
  <si>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</si>
  <si>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</si>
  <si>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</si>
  <si>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G1.1.1</t>
  </si>
  <si>
    <t>Additional tier 1 capital (e.g. hybrid core capital)</t>
  </si>
  <si>
    <t>G1.1.2</t>
  </si>
  <si>
    <t>Core tier 1 capital invested in gilt-edged securities</t>
  </si>
  <si>
    <t>Total  capital coverage (rating compliant capital)</t>
  </si>
  <si>
    <t>Loan loss provisions (cover pool level - shown i Table A on issuer level) - Optional</t>
  </si>
  <si>
    <t>N/A</t>
  </si>
  <si>
    <t>Table G2 – Outstanding CBs</t>
  </si>
  <si>
    <t>Fair value of outstanding CBs (marked value)</t>
  </si>
  <si>
    <t>Maturity of issued CBs</t>
  </si>
  <si>
    <t>0-1 day</t>
  </si>
  <si>
    <t>1 day – &lt; 1 year</t>
  </si>
  <si>
    <t>G2.3.1</t>
  </si>
  <si>
    <t>1 year</t>
  </si>
  <si>
    <t>G2.3.2</t>
  </si>
  <si>
    <r>
      <t xml:space="preserve">&gt; 1 and </t>
    </r>
    <r>
      <rPr>
        <sz val="11"/>
        <rFont val="Calibri"/>
        <family val="2"/>
      </rPr>
      <t>≤ 2 years</t>
    </r>
  </si>
  <si>
    <t>G2.3.3</t>
  </si>
  <si>
    <r>
      <t xml:space="preserve">&gt; 2 and </t>
    </r>
    <r>
      <rPr>
        <sz val="11"/>
        <rFont val="Calibri"/>
        <family val="2"/>
      </rPr>
      <t>≤ 3 years</t>
    </r>
  </si>
  <si>
    <t>G2.3.4</t>
  </si>
  <si>
    <r>
      <t xml:space="preserve">&gt; 3 and </t>
    </r>
    <r>
      <rPr>
        <sz val="11"/>
        <rFont val="Calibri"/>
        <family val="2"/>
      </rPr>
      <t>≤ 4 years</t>
    </r>
  </si>
  <si>
    <t>G2.3.5</t>
  </si>
  <si>
    <r>
      <t xml:space="preserve">&gt; 4 and </t>
    </r>
    <r>
      <rPr>
        <sz val="11"/>
        <rFont val="Calibri"/>
        <family val="2"/>
      </rPr>
      <t>≤ 5 years</t>
    </r>
  </si>
  <si>
    <t>G2.3.6</t>
  </si>
  <si>
    <t>5-10 years</t>
  </si>
  <si>
    <t>G2.3.7</t>
  </si>
  <si>
    <t>10-20 years</t>
  </si>
  <si>
    <t>G2.3.8</t>
  </si>
  <si>
    <t>&gt;  20 years</t>
  </si>
  <si>
    <t>G2.4.1</t>
  </si>
  <si>
    <t>Amortisation profile of issued CBs</t>
  </si>
  <si>
    <t>Bullet</t>
  </si>
  <si>
    <t>G2.4.2</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</si>
  <si>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</si>
  <si>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</si>
  <si>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</si>
  <si>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</si>
  <si>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</si>
  <si>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</si>
  <si>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</si>
  <si>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</si>
  <si>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</si>
  <si>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</si>
  <si>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</si>
  <si>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</si>
  <si>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</si>
  <si>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</si>
  <si>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</si>
  <si>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</si>
  <si>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</si>
  <si>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</si>
  <si>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</si>
  <si>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</si>
  <si>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</si>
  <si>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</si>
  <si>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</si>
  <si>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etc.</t>
  </si>
  <si>
    <t>Not rated</t>
  </si>
  <si>
    <t>Gilt-edged secutities / rating compliant capital</t>
  </si>
  <si>
    <t>G2.1a.1</t>
  </si>
  <si>
    <r>
      <t>0-</t>
    </r>
    <r>
      <rPr>
        <u/>
        <sz val="11"/>
        <color theme="1"/>
        <rFont val="Calibri"/>
        <family val="2"/>
        <scheme val="minor"/>
      </rPr>
      <t>&lt;</t>
    </r>
    <r>
      <rPr>
        <sz val="11"/>
        <color theme="1"/>
        <rFont val="Calibri"/>
        <family val="2"/>
        <scheme val="minor"/>
      </rPr>
      <t>1 year</t>
    </r>
  </si>
  <si>
    <t>G2.1a.2</t>
  </si>
  <si>
    <r>
      <t xml:space="preserve">&gt;1- </t>
    </r>
    <r>
      <rPr>
        <u/>
        <sz val="11"/>
        <color theme="1"/>
        <rFont val="Calibri"/>
        <family val="2"/>
        <scheme val="minor"/>
      </rPr>
      <t xml:space="preserve">&lt; </t>
    </r>
    <r>
      <rPr>
        <sz val="11"/>
        <color theme="1"/>
        <rFont val="Calibri"/>
        <family val="2"/>
        <scheme val="minor"/>
      </rPr>
      <t>5 years</t>
    </r>
  </si>
  <si>
    <t>G2.1a.3</t>
  </si>
  <si>
    <t>&gt; 5  years</t>
  </si>
  <si>
    <t xml:space="preserve">Table G2.1b - Assets other than the loan portfolio in the cover pool  </t>
  </si>
  <si>
    <t>Rating/type of cover asset</t>
  </si>
  <si>
    <t>G2.1b.1</t>
  </si>
  <si>
    <t>Exposures to/guaranteed by govenments etc. in EU</t>
  </si>
  <si>
    <t>G2.1b.2</t>
  </si>
  <si>
    <t>Exposures to/guaranteed by govenments etc. third countries</t>
  </si>
  <si>
    <t>G2.1b.3</t>
  </si>
  <si>
    <t>G2.1b.4</t>
  </si>
  <si>
    <t xml:space="preserve">Table G2.1c - Assets other than the loan portfolio in the cover pool  </t>
  </si>
  <si>
    <t>Maturity structure/Type of cover asset</t>
  </si>
  <si>
    <t>G2.1c.1</t>
  </si>
  <si>
    <t>G2.1c.2</t>
  </si>
  <si>
    <t>G2.1c.3</t>
  </si>
  <si>
    <t>G2.1c.4</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</si>
  <si>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</si>
  <si>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</si>
  <si>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</si>
  <si>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</si>
  <si>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</si>
  <si>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</si>
  <si>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</si>
  <si>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</si>
  <si>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</si>
  <si>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</si>
  <si>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</si>
  <si>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</si>
  <si>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</si>
  <si>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</si>
  <si>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</si>
  <si>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</si>
  <si>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</si>
  <si>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</si>
  <si>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X</t>
  </si>
  <si>
    <t>Specific balance principle</t>
  </si>
  <si>
    <t>1) Cf. the Danish Executive Order on bond issuance, balance principle and risk management</t>
  </si>
  <si>
    <t>Table G4 – Additional characteristics of ALM business model for issued CBs</t>
  </si>
  <si>
    <t>One-to-one balance between terms of granted loans and bonds issued, i.e. daily tap issuance?</t>
  </si>
  <si>
    <t>Pass-through cash flow from borrowers to investors?</t>
  </si>
  <si>
    <t>Asset substitution in cover pool allowed?</t>
  </si>
  <si>
    <t>Property categories are defined according to Danish FSA's AS-reporting form</t>
  </si>
  <si>
    <t>Table M1/B1</t>
  </si>
  <si>
    <t>Owner-occupied homes</t>
  </si>
  <si>
    <t>Holiday houses</t>
  </si>
  <si>
    <t>Subsidised Housing</t>
  </si>
  <si>
    <t>Cooperative Housing</t>
  </si>
  <si>
    <t>Private rental</t>
  </si>
  <si>
    <t>Manufacturing and Manual Industries</t>
  </si>
  <si>
    <t>Office and Business</t>
  </si>
  <si>
    <t>Social and cultural purposes</t>
  </si>
  <si>
    <t>M1</t>
  </si>
  <si>
    <t>In %</t>
  </si>
  <si>
    <t>Table M2/B2</t>
  </si>
  <si>
    <t>M2</t>
  </si>
  <si>
    <t>Table M3/B3</t>
  </si>
  <si>
    <t>M3</t>
  </si>
  <si>
    <t>Table M4a/B4a</t>
  </si>
  <si>
    <t>Per cent</t>
  </si>
  <si>
    <t>0 - 19,9</t>
  </si>
  <si>
    <t>20 - 39,9</t>
  </si>
  <si>
    <t>40 - 59,9</t>
  </si>
  <si>
    <t>60 - 69,9</t>
  </si>
  <si>
    <t>70 - 79,9</t>
  </si>
  <si>
    <t>80 - 84,9</t>
  </si>
  <si>
    <t>85 - 89,9</t>
  </si>
  <si>
    <t>90 - 94,9</t>
  </si>
  <si>
    <t>95 - 100</t>
  </si>
  <si>
    <t>&gt; 100</t>
  </si>
  <si>
    <t>M4a.1</t>
  </si>
  <si>
    <t>M4a.2</t>
  </si>
  <si>
    <t>M4a.3</t>
  </si>
  <si>
    <t>M4a.4</t>
  </si>
  <si>
    <t>M4a.5</t>
  </si>
  <si>
    <t>M4a.6</t>
  </si>
  <si>
    <t>M4a.7</t>
  </si>
  <si>
    <t>M4a.8</t>
  </si>
  <si>
    <t>Agricultutal properties</t>
  </si>
  <si>
    <t>M4a.9</t>
  </si>
  <si>
    <t>Properties for social and cultural purposes</t>
  </si>
  <si>
    <t>M4a.10</t>
  </si>
  <si>
    <t>Table M4b/B4b</t>
  </si>
  <si>
    <t>Lending, by-loan to-value (LTV), current property value, per cent</t>
  </si>
  <si>
    <t>Table M4c/B4c</t>
  </si>
  <si>
    <t>Lending, by-loan to-value (LTV), current property value, DKKm (Entire loan entered in the top LTV bracket)</t>
  </si>
  <si>
    <t>Avg. LTV</t>
  </si>
  <si>
    <t>M4c.1</t>
  </si>
  <si>
    <t>M4c.2</t>
  </si>
  <si>
    <t>M4c.3</t>
  </si>
  <si>
    <t>M4c.4</t>
  </si>
  <si>
    <t>M4c.5</t>
  </si>
  <si>
    <t>M4c.6</t>
  </si>
  <si>
    <t>M4c.7</t>
  </si>
  <si>
    <t>M4c.8</t>
  </si>
  <si>
    <t>M4c.9</t>
  </si>
  <si>
    <t>M4c.10</t>
  </si>
  <si>
    <t>M4c</t>
  </si>
  <si>
    <t>Table M4d/B4d</t>
  </si>
  <si>
    <t>Lending, by-loan to-value (LTV), current property value, PER CENT (Entire loan entered in the top LTV bracket)</t>
  </si>
  <si>
    <t>Table M5/B5 - Total</t>
  </si>
  <si>
    <t>Outside Denmark</t>
  </si>
  <si>
    <t>M5.1</t>
  </si>
  <si>
    <t>M5.2</t>
  </si>
  <si>
    <t>M5.3</t>
  </si>
  <si>
    <t>M5.4</t>
  </si>
  <si>
    <t>M5.5</t>
  </si>
  <si>
    <t>M5.6</t>
  </si>
  <si>
    <t>M5.7</t>
  </si>
  <si>
    <t>M5.8</t>
  </si>
  <si>
    <t>Agricultural properties</t>
  </si>
  <si>
    <t>M5.9</t>
  </si>
  <si>
    <t>M5.10</t>
  </si>
  <si>
    <t>Tables M5x below are distributed by issuer's choice. Must sum to column "Outside Denmark" in table M5</t>
  </si>
  <si>
    <r>
      <t xml:space="preserve">Table M5a </t>
    </r>
    <r>
      <rPr>
        <b/>
        <i/>
        <sz val="12"/>
        <rFont val="Calibri"/>
        <family val="2"/>
        <scheme val="minor"/>
      </rPr>
      <t>- Outside Denmark</t>
    </r>
  </si>
  <si>
    <t>Greenland &amp; Faroe Islands</t>
  </si>
  <si>
    <t>M5a.1</t>
  </si>
  <si>
    <t>M5a.2</t>
  </si>
  <si>
    <t>M5a.3</t>
  </si>
  <si>
    <t>M5a.4</t>
  </si>
  <si>
    <t>M5a.5</t>
  </si>
  <si>
    <t>M5a.6</t>
  </si>
  <si>
    <t>M5a.7</t>
  </si>
  <si>
    <t>M5a.8</t>
  </si>
  <si>
    <t>M5a.9</t>
  </si>
  <si>
    <t>M5a.10</t>
  </si>
  <si>
    <r>
      <t xml:space="preserve">Table M5b </t>
    </r>
    <r>
      <rPr>
        <b/>
        <i/>
        <sz val="12"/>
        <rFont val="Calibri"/>
        <family val="2"/>
        <scheme val="minor"/>
      </rPr>
      <t>- Norway</t>
    </r>
  </si>
  <si>
    <t>Oslo og Akershus</t>
  </si>
  <si>
    <t>Hedmark og Oppland</t>
  </si>
  <si>
    <t>Sør-Østlandet</t>
  </si>
  <si>
    <t>Agder og Rogaland</t>
  </si>
  <si>
    <t>Vestlandet</t>
  </si>
  <si>
    <t>Trøndelag</t>
  </si>
  <si>
    <t>Nord-Norge</t>
  </si>
  <si>
    <t>Table M6/B6</t>
  </si>
  <si>
    <t>M6.1</t>
  </si>
  <si>
    <t>Index Loans</t>
  </si>
  <si>
    <t>M6.2</t>
  </si>
  <si>
    <t>Fixed-rate loans</t>
  </si>
  <si>
    <t>M6.3</t>
  </si>
  <si>
    <t>Fixed-rate shorter period than maturity (ARM's etc.)</t>
  </si>
  <si>
    <t>M6.3.1</t>
  </si>
  <si>
    <t>- rate fixed ≤ 1 year</t>
  </si>
  <si>
    <t>M6.3.2</t>
  </si>
  <si>
    <t>- rate fixed &gt; 1 and ≤ 3 years</t>
  </si>
  <si>
    <t>M6.3.3</t>
  </si>
  <si>
    <t>- rate fixed &gt; 3 and ≤ 5 years</t>
  </si>
  <si>
    <t>M6.3.4</t>
  </si>
  <si>
    <t>- rate fixed &gt; 5 years</t>
  </si>
  <si>
    <t>M6.4</t>
  </si>
  <si>
    <t>Money market based loans</t>
  </si>
  <si>
    <t>M6.4.1</t>
  </si>
  <si>
    <t>Non Capped floaters</t>
  </si>
  <si>
    <t>M6.4.2</t>
  </si>
  <si>
    <t>Capped floaters</t>
  </si>
  <si>
    <t>M6.5</t>
  </si>
  <si>
    <t xml:space="preserve">* Interest-only loans at time of compilation. Interest-only is typically limited to a maximum of 10 years. </t>
  </si>
  <si>
    <t>Table M7/B7</t>
  </si>
  <si>
    <t>M7.1</t>
  </si>
  <si>
    <t>M7.2</t>
  </si>
  <si>
    <t>M7.3</t>
  </si>
  <si>
    <t>M7.3.1</t>
  </si>
  <si>
    <t>M7.3.2</t>
  </si>
  <si>
    <t>M7.3.3</t>
  </si>
  <si>
    <t>M7.3.4</t>
  </si>
  <si>
    <t>M7.4</t>
  </si>
  <si>
    <t>M7.4.1</t>
  </si>
  <si>
    <t>M7.4.2</t>
  </si>
  <si>
    <t>M7.5</t>
  </si>
  <si>
    <t xml:space="preserve">Other </t>
  </si>
  <si>
    <t>Table M8/B8</t>
  </si>
  <si>
    <t>Not Capped floaters</t>
  </si>
  <si>
    <t>Table M9/B9</t>
  </si>
  <si>
    <t>M9.1</t>
  </si>
  <si>
    <t>&lt; 12 months</t>
  </si>
  <si>
    <t>M9.2</t>
  </si>
  <si>
    <t>≥ 12 - ≤ 24 months</t>
  </si>
  <si>
    <t>M9.3</t>
  </si>
  <si>
    <t>≥ 24 - ≤ 36 months</t>
  </si>
  <si>
    <t>M9.4</t>
  </si>
  <si>
    <t>≥ 36 - ≤ 60 months</t>
  </si>
  <si>
    <t>M9.5</t>
  </si>
  <si>
    <t>≥ 60 months</t>
  </si>
  <si>
    <t>Table M10/B10</t>
  </si>
  <si>
    <t>M10.1</t>
  </si>
  <si>
    <t>&lt; 1 Years</t>
  </si>
  <si>
    <t>M10.2</t>
  </si>
  <si>
    <t>≥ 1 - ≤ 3 Years</t>
  </si>
  <si>
    <t>M10.3</t>
  </si>
  <si>
    <t>≥ 3 - ≤ 5 Years</t>
  </si>
  <si>
    <t>M10.4</t>
  </si>
  <si>
    <t>≥ 5 - ≤ 10 Years</t>
  </si>
  <si>
    <t>M10.5</t>
  </si>
  <si>
    <t xml:space="preserve">≥ 10 - ≤ 20 Years </t>
  </si>
  <si>
    <t>M10.6</t>
  </si>
  <si>
    <t>&gt; 20 Years</t>
  </si>
  <si>
    <t>Table M11/B11</t>
  </si>
  <si>
    <t>90 day Non-performing loans by property type, as percentage of total payments, %</t>
  </si>
  <si>
    <t>90 day NPL</t>
  </si>
  <si>
    <t>Table M11a/B11a</t>
  </si>
  <si>
    <t>Table M11b/B11b</t>
  </si>
  <si>
    <t>M11b.1</t>
  </si>
  <si>
    <t>&lt; 60per cent LTV</t>
  </si>
  <si>
    <t>M11b.2</t>
  </si>
  <si>
    <t>60-69.9 per cent LTV</t>
  </si>
  <si>
    <t>M11b.3</t>
  </si>
  <si>
    <t>70-79.9 per cent LTV</t>
  </si>
  <si>
    <t>M11b.4</t>
  </si>
  <si>
    <t>80-89.9 per cent LTV</t>
  </si>
  <si>
    <t>M11b.5</t>
  </si>
  <si>
    <t>90-100 per cent LTV</t>
  </si>
  <si>
    <t>M11b.6</t>
  </si>
  <si>
    <t>&gt;100 per cent LTV</t>
  </si>
  <si>
    <t>Table M12/B12</t>
  </si>
  <si>
    <t>M12</t>
  </si>
  <si>
    <t>Total realised losses</t>
  </si>
  <si>
    <t>Table M12a/B12a</t>
  </si>
  <si>
    <t>M12a</t>
  </si>
  <si>
    <t>Total realised losses, %</t>
  </si>
  <si>
    <t>Per cent of average loan balance</t>
  </si>
  <si>
    <t>Table S9</t>
  </si>
  <si>
    <t>Lending distributed by age of asset and ship type, DKKm</t>
  </si>
  <si>
    <t>Bulk Carriers</t>
  </si>
  <si>
    <t>LPG</t>
  </si>
  <si>
    <t>LNG</t>
  </si>
  <si>
    <t>Chemical Carriers</t>
  </si>
  <si>
    <t>Crude Oil Tankers</t>
  </si>
  <si>
    <t>Product Tankers</t>
  </si>
  <si>
    <t>Ferries/RO-RO</t>
  </si>
  <si>
    <t>Offshore Vessels</t>
  </si>
  <si>
    <t>Semi-submersible</t>
  </si>
  <si>
    <t>Container</t>
  </si>
  <si>
    <t>&lt; 1 year</t>
  </si>
  <si>
    <t>≥ 1 - ≤ 3 years</t>
  </si>
  <si>
    <t>≥ 3 - ≤ 5 years</t>
  </si>
  <si>
    <t>≥ 5 - ≤ 10 years</t>
  </si>
  <si>
    <t>&gt; 10 years</t>
  </si>
  <si>
    <t>Table S10</t>
  </si>
  <si>
    <t>Lending distributed by classification societies and ship type, DKKm</t>
  </si>
  <si>
    <t>Bulk</t>
  </si>
  <si>
    <t>Semi-Submersible</t>
  </si>
  <si>
    <t>American Bureau of Shippping</t>
  </si>
  <si>
    <t>Bureau Veritas</t>
  </si>
  <si>
    <t>Det Norske Veritas</t>
  </si>
  <si>
    <t>Germanischer Lloyd</t>
  </si>
  <si>
    <t>Lloyd's Register</t>
  </si>
  <si>
    <t>Nippon Kaiji Kyokai</t>
  </si>
  <si>
    <t>Polish Shipping Register S.A</t>
  </si>
  <si>
    <t>Registro Italiano Navale</t>
  </si>
  <si>
    <t>Table S11a</t>
  </si>
  <si>
    <t>90 day Non-performing loans, as percentage of  lending, %</t>
  </si>
  <si>
    <t xml:space="preserve">Total </t>
  </si>
  <si>
    <t>Table S11b</t>
  </si>
  <si>
    <t>&lt; 80 percent LTV</t>
  </si>
  <si>
    <t>80 - 89.9 percent LTV</t>
  </si>
  <si>
    <t>90 - 100 percent LTV</t>
  </si>
  <si>
    <t>&gt; 100 percent LTV</t>
  </si>
  <si>
    <t>Table S12</t>
  </si>
  <si>
    <t>Table S12a</t>
  </si>
  <si>
    <t>Table S13</t>
  </si>
  <si>
    <t>Lending distributed by size of ships and ship type, DKKm</t>
  </si>
  <si>
    <t>Gross Ton.</t>
  </si>
  <si>
    <t>0-25k</t>
  </si>
  <si>
    <t>25-50k</t>
  </si>
  <si>
    <t>50-100k</t>
  </si>
  <si>
    <t>100k+</t>
  </si>
  <si>
    <t>by_variable</t>
  </si>
  <si>
    <t>vaerdi</t>
  </si>
  <si>
    <t>GRØNLAND</t>
  </si>
  <si>
    <t>Storbritannien</t>
  </si>
  <si>
    <t>Sverige</t>
  </si>
  <si>
    <t>Frankrig</t>
  </si>
  <si>
    <t>Spanien</t>
  </si>
  <si>
    <t>Tyskland</t>
  </si>
  <si>
    <t>Mellem 2 og 5 mio</t>
  </si>
  <si>
    <t>Mellem 20 og 50 mio</t>
  </si>
  <si>
    <t>Mellem 5 og 20 mio</t>
  </si>
  <si>
    <t>Mellem 50 og 100 mio</t>
  </si>
  <si>
    <t>Over 100 mio</t>
  </si>
  <si>
    <t>Under 2 mio</t>
  </si>
  <si>
    <t>100 &lt;</t>
  </si>
  <si>
    <t>Nykredit Realkredit - Capital Center H</t>
  </si>
  <si>
    <t>Reporting Date: 01/05/25</t>
  </si>
  <si>
    <t>Cut-off Date: 31/03/25</t>
  </si>
  <si>
    <t>2025</t>
  </si>
  <si>
    <t>31 Marts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</si>
</sst>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0.0%"/>
    <numFmt numFmtId="166" formatCode="#,##0.0"/>
    <numFmt numFmtId="167" formatCode="0.0"/>
    <numFmt numFmtId="168" formatCode="dd/mmm/yyyy"/>
    <numFmt numFmtId="169" formatCode="_ * #,##0_ ;_ * \-#,##0_ ;_ * &quot;-&quot;??_ ;_ @_ "/>
    <numFmt numFmtId="170" formatCode="_ * #,##0.0_ ;_ * \-#,##0.0_ ;_ * &quot;-&quot;??_ ;_ @_ "/>
    <numFmt numFmtId="171" formatCode="_ * #,##0.0_ ;_ * \-#,##0.0_ ;_ * &quot;-&quot;?_ ;_ @_ "/>
  </numFmts>
  <fonts count="95"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b/>
      <i/>
      <sz val="10"/>
      <name val="Calibri"/>
      <family val="2"/>
      <scheme val="minor"/>
    </font>
    <font>
      <sz val="11"/>
      <name val="Calibri"/>
      <family val="2"/>
    </font>
    <font>
      <sz val="11"/>
      <color rgb="FF000000"/>
      <name val="Nykredit Sans"/>
    </font>
    <font>
      <sz val="14"/>
      <color theme="0"/>
      <name val="Calibri"/>
      <family val="2"/>
      <scheme val="minor"/>
    </font>
    <font>
      <sz val="11"/>
      <color rgb="FFFF0000"/>
      <name val="Calibri"/>
      <family val="2"/>
      <scheme val="minor"/>
    </font>
    <font>
      <sz val="9"/>
      <name val="Calibri"/>
      <family val="2"/>
      <scheme val="minor"/>
    </font>
    <font>
      <b/>
      <sz val="9"/>
      <name val="Calibri"/>
      <family val="2"/>
      <scheme val="minor"/>
    </font>
    <font>
      <b/>
      <sz val="14"/>
      <color theme="0" tint="-0.499984740745262"/>
      <name val="Arial"/>
      <family val="2"/>
    </font>
    <font>
      <b/>
      <sz val="8"/>
      <name val="Arial"/>
      <family val="2"/>
    </font>
    <font>
      <b/>
      <sz val="2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9.35"/>
      <color theme="10"/>
      <name val="Calibri"/>
      <family val="2"/>
    </font>
    <font>
      <u/>
      <sz val="12"/>
      <color theme="10"/>
      <name val="Arial"/>
      <family val="2"/>
    </font>
    <font>
      <b/>
      <sz val="13"/>
      <color theme="1"/>
      <name val="Calibri"/>
      <family val="2"/>
      <scheme val="minor"/>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u/>
      <sz val="11"/>
      <color theme="1"/>
      <name val="Calibri"/>
      <family val="2"/>
      <scheme val="minor"/>
    </font>
    <font>
      <i/>
      <sz val="10"/>
      <color theme="0"/>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b/>
      <sz val="12"/>
      <name val="Calibri"/>
      <family val="2"/>
      <scheme val="minor"/>
    </font>
    <font>
      <b/>
      <i/>
      <sz val="12"/>
      <name val="Calibri"/>
      <family val="2"/>
      <scheme val="minor"/>
    </font>
    <font>
      <b/>
      <sz val="9"/>
      <color rgb="FF000000"/>
      <name val="Arial"/>
      <family val="2"/>
    </font>
    <font>
      <b/>
      <sz val="12"/>
      <color theme="0" tint="-0.34998626667073579"/>
      <name val="Calibri"/>
      <family val="2"/>
      <scheme val="minor"/>
    </font>
    <font>
      <sz val="11"/>
      <color theme="0" tint="-0.34998626667073579"/>
      <name val="Calibri"/>
      <family val="2"/>
      <scheme val="minor"/>
    </font>
    <font>
      <b/>
      <i/>
      <sz val="11"/>
      <color theme="0" tint="-0.34998626667073579"/>
      <name val="Calibri"/>
      <family val="2"/>
      <scheme val="minor"/>
    </font>
    <font>
      <b/>
      <sz val="11"/>
      <color theme="0" tint="-0.34998626667073579"/>
      <name val="Calibri"/>
      <family val="2"/>
      <scheme val="minor"/>
    </font>
    <font>
      <sz val="11"/>
      <color theme="0" tint="-0.34998626667073579"/>
      <name val="Calibri"/>
      <family val="2"/>
    </font>
    <font>
      <sz val="9"/>
      <color theme="0" tint="-0.34998626667073579"/>
      <name val="Calibri"/>
      <family val="2"/>
      <scheme val="minor"/>
    </font>
    <font>
      <u/>
      <sz val="11"/>
      <color theme="0" tint="-0.34998626667073579"/>
      <name val="Calibri"/>
      <family val="2"/>
      <scheme val="minor"/>
    </font>
  </fonts>
  <fills count="12">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14999847407452621"/>
        <bgColor indexed="64"/>
      </patternFill>
    </fill>
  </fills>
  <borders count="3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theme="9" tint="-0.249977111117893"/>
      </left>
      <right/>
      <top/>
      <bottom/>
      <diagonal/>
    </border>
    <border>
      <left style="medium">
        <color theme="9" tint="-0.249977111117893"/>
      </left>
      <right style="medium">
        <color theme="9" tint="-0.249977111117893"/>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right/>
      <top/>
      <bottom style="medium">
        <color theme="9" tint="-0.249977111117893"/>
      </bottom>
      <diagonal/>
    </border>
    <border>
      <left/>
      <right/>
      <top style="medium">
        <color theme="9" tint="-0.249977111117893"/>
      </top>
      <bottom style="medium">
        <color theme="9" tint="-0.249977111117893"/>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theme="9" tint="-0.249977111117893"/>
      </left>
      <right/>
      <top style="thin">
        <color theme="9"/>
      </top>
      <bottom style="medium">
        <color theme="9" tint="-0.249977111117893"/>
      </bottom>
      <diagonal/>
    </border>
    <border>
      <left/>
      <right/>
      <top style="thin">
        <color theme="9"/>
      </top>
      <bottom style="medium">
        <color theme="9" tint="-0.249977111117893"/>
      </bottom>
      <diagonal/>
    </border>
    <border>
      <left/>
      <right style="medium">
        <color theme="9" tint="-0.249977111117893"/>
      </right>
      <top style="thin">
        <color theme="9"/>
      </top>
      <bottom style="medium">
        <color theme="9" tint="-0.249977111117893"/>
      </bottom>
      <diagonal/>
    </border>
    <border>
      <left style="medium">
        <color theme="9" tint="-0.249977111117893"/>
      </left>
      <right/>
      <top/>
      <bottom style="medium">
        <color theme="9" tint="-0.249977111117893"/>
      </bottom>
      <diagonal/>
    </border>
    <border>
      <left style="medium">
        <color theme="9" tint="-0.249977111117893"/>
      </left>
      <right style="medium">
        <color theme="9" tint="-0.249977111117893"/>
      </right>
      <top style="medium">
        <color theme="9" tint="-0.249977111117893"/>
      </top>
      <bottom/>
      <diagonal/>
    </border>
    <border>
      <left style="medium">
        <color theme="9" tint="-0.249977111117893"/>
      </left>
      <right style="medium">
        <color theme="9" tint="-0.249977111117893"/>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7" fillId="0" borderId="0"/>
    <xf numFmtId="0" fontId="27" fillId="0" borderId="0"/>
    <xf numFmtId="0" fontId="27" fillId="0" borderId="0"/>
    <xf numFmtId="0" fontId="41" fillId="0" borderId="0"/>
    <xf numFmtId="0" fontId="27" fillId="0" borderId="0">
      <alignment horizontal="left" wrapText="1"/>
    </xf>
    <xf numFmtId="0" fontId="41" fillId="0" borderId="0"/>
    <xf numFmtId="0" fontId="66" fillId="0" borderId="0" applyNumberFormat="0" applyFill="0" applyBorder="0" applyAlignment="0" applyProtection="0">
      <alignment vertical="top"/>
      <protection locked="0"/>
    </xf>
    <xf numFmtId="164" fontId="4" fillId="0" borderId="0" applyFont="0" applyFill="0" applyBorder="0" applyAlignment="0" applyProtection="0"/>
  </cellStyleXfs>
  <cellXfs count="510">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3" fillId="0" borderId="0" xfId="0" applyFont="1"/>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0" fontId="2" fillId="4" borderId="0" xfId="0" applyFont="1" applyFill="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7"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0" fillId="0" borderId="0" xfId="0" quotePrefix="1" applyFont="1" applyAlignment="1">
      <alignment horizontal="center" vertical="center" wrapText="1"/>
    </xf>
    <xf numFmtId="0" fontId="26" fillId="4" borderId="0" xfId="0" applyFont="1" applyFill="1" applyAlignment="1">
      <alignment horizontal="center" vertical="center" wrapText="1"/>
    </xf>
    <xf numFmtId="3" fontId="0" fillId="0" borderId="0" xfId="0" quotePrefix="1" applyNumberFormat="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wrapText="1"/>
    </xf>
    <xf numFmtId="0" fontId="34" fillId="0" borderId="0" xfId="0" applyFont="1" applyAlignment="1">
      <alignment horizontal="left" vertical="center" wrapText="1"/>
    </xf>
    <xf numFmtId="0" fontId="35" fillId="0" borderId="0" xfId="0" applyFont="1" applyAlignment="1">
      <alignment wrapText="1"/>
    </xf>
    <xf numFmtId="0" fontId="33"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38" fillId="0" borderId="0" xfId="0" applyFont="1" applyAlignment="1">
      <alignment vertical="center" wrapText="1"/>
    </xf>
    <xf numFmtId="0" fontId="23" fillId="6" borderId="0" xfId="0" quotePrefix="1" applyFont="1" applyFill="1" applyAlignment="1">
      <alignment horizontal="center" vertical="center" wrapText="1"/>
    </xf>
    <xf numFmtId="0" fontId="42" fillId="0" borderId="0" xfId="0" applyFont="1" applyAlignment="1">
      <alignment horizontal="center" vertical="center" wrapText="1"/>
    </xf>
    <xf numFmtId="14" fontId="42" fillId="0" borderId="0" xfId="0" applyNumberFormat="1" applyFont="1" applyAlignment="1">
      <alignment horizontal="center" vertical="center" wrapText="1"/>
    </xf>
    <xf numFmtId="0" fontId="14" fillId="0" borderId="17"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1"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23" fillId="6" borderId="0" xfId="1" applyNumberFormat="1" applyFont="1" applyFill="1" applyBorder="1" applyAlignment="1">
      <alignment horizontal="center" vertical="center" wrapText="1"/>
    </xf>
    <xf numFmtId="165" fontId="31"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0" fillId="6" borderId="0" xfId="1" applyNumberFormat="1" applyFont="1" applyFill="1" applyBorder="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165" fontId="2" fillId="0" borderId="0" xfId="1" applyNumberFormat="1" applyFont="1" applyAlignment="1">
      <alignment horizontal="center" vertical="center" wrapText="1"/>
    </xf>
    <xf numFmtId="0" fontId="0" fillId="0" borderId="0" xfId="0" quotePrefix="1" applyAlignment="1">
      <alignment horizontal="center"/>
    </xf>
    <xf numFmtId="165" fontId="0" fillId="0" borderId="0" xfId="0" applyNumberFormat="1" applyAlignment="1">
      <alignment horizontal="center" vertical="center"/>
    </xf>
    <xf numFmtId="0" fontId="0" fillId="0" borderId="20" xfId="0" applyBorder="1"/>
    <xf numFmtId="0" fontId="0" fillId="0" borderId="22" xfId="0" applyBorder="1"/>
    <xf numFmtId="0" fontId="14" fillId="0" borderId="28" xfId="2" applyBorder="1" applyAlignment="1" applyProtection="1">
      <alignment vertical="center" wrapText="1"/>
      <protection locked="0"/>
    </xf>
    <xf numFmtId="0" fontId="14" fillId="0" borderId="0" xfId="2" applyAlignment="1">
      <alignment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3" xfId="0" applyFont="1" applyBorder="1" applyAlignment="1">
      <alignment horizontal="center" vertical="center" wrapText="1"/>
    </xf>
    <xf numFmtId="0" fontId="14" fillId="0" borderId="0" xfId="2" quotePrefix="1" applyAlignment="1">
      <alignment horizontal="center" vertical="center" wrapText="1"/>
    </xf>
    <xf numFmtId="0" fontId="2" fillId="0" borderId="22" xfId="0" applyFont="1" applyBorder="1" applyAlignment="1">
      <alignment horizontal="center" vertical="center" wrapText="1"/>
    </xf>
    <xf numFmtId="0" fontId="2" fillId="0" borderId="0" xfId="0" applyFont="1" applyAlignment="1" applyProtection="1">
      <alignment horizontal="center" vertical="center" wrapText="1"/>
      <protection locked="0"/>
    </xf>
    <xf numFmtId="0" fontId="23" fillId="0" borderId="0" xfId="0" applyFont="1" applyAlignment="1">
      <alignment vertical="center" wrapText="1"/>
    </xf>
    <xf numFmtId="165" fontId="2" fillId="0" borderId="0" xfId="0" applyNumberFormat="1"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165" fontId="2" fillId="0" borderId="0" xfId="0" quotePrefix="1" applyNumberFormat="1"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165" fontId="31" fillId="0" borderId="0" xfId="1" applyNumberFormat="1" applyFont="1" applyAlignment="1">
      <alignment horizontal="center" vertical="center" wrapText="1"/>
    </xf>
    <xf numFmtId="165" fontId="0" fillId="0" borderId="0" xfId="1" applyNumberFormat="1" applyFont="1" applyAlignment="1">
      <alignment horizontal="center" vertical="center" wrapText="1"/>
    </xf>
    <xf numFmtId="9" fontId="24" fillId="0" borderId="0" xfId="1" applyFont="1" applyAlignment="1">
      <alignment horizontal="center" vertical="center" wrapText="1"/>
    </xf>
    <xf numFmtId="9" fontId="2" fillId="0" borderId="0" xfId="1" applyFont="1" applyAlignment="1">
      <alignment horizontal="center" vertical="center" wrapText="1"/>
    </xf>
    <xf numFmtId="165" fontId="2" fillId="0" borderId="0" xfId="1" quotePrefix="1" applyNumberFormat="1" applyFont="1" applyAlignment="1">
      <alignment horizontal="center" vertical="center" wrapText="1"/>
    </xf>
    <xf numFmtId="165" fontId="26" fillId="0" borderId="0" xfId="1" applyNumberFormat="1" applyFont="1" applyAlignment="1">
      <alignment horizontal="center" vertical="center" wrapText="1"/>
    </xf>
    <xf numFmtId="0" fontId="14" fillId="0" borderId="22"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5" fillId="0" borderId="0" xfId="2" applyFont="1" applyFill="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2" fillId="0" borderId="0" xfId="0" applyFont="1" applyAlignment="1">
      <alignment horizontal="left" vertical="center" wrapText="1"/>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18" fillId="2" borderId="33" xfId="0" applyFont="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34" xfId="2" quotePrefix="1" applyFill="1" applyBorder="1" applyAlignment="1">
      <alignment horizontal="center" vertical="center" wrapText="1"/>
    </xf>
    <xf numFmtId="0" fontId="48"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44" fillId="0" borderId="0" xfId="0" applyFont="1" applyAlignment="1">
      <alignment horizontal="center" vertical="center"/>
    </xf>
    <xf numFmtId="166" fontId="48"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7" xfId="2" quotePrefix="1" applyFill="1" applyBorder="1" applyAlignment="1" applyProtection="1">
      <alignment horizontal="center" vertical="center" wrapText="1"/>
    </xf>
    <xf numFmtId="0" fontId="14" fillId="0" borderId="18" xfId="2" quotePrefix="1" applyFill="1" applyBorder="1" applyAlignment="1" applyProtection="1">
      <alignment horizontal="center" vertical="center" wrapText="1"/>
    </xf>
    <xf numFmtId="0" fontId="48" fillId="0" borderId="0" xfId="0" quotePrefix="1" applyFont="1" applyAlignment="1">
      <alignment horizontal="center" vertical="center" wrapText="1"/>
    </xf>
    <xf numFmtId="165" fontId="48"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0" fontId="14" fillId="0" borderId="0" xfId="2" applyFill="1" applyAlignment="1" applyProtection="1">
      <alignment horizontal="center" vertical="center" wrapText="1"/>
      <protection locked="0"/>
    </xf>
    <xf numFmtId="0" fontId="31" fillId="8" borderId="0" xfId="0" applyFont="1" applyFill="1" applyAlignment="1">
      <alignment horizontal="center" vertical="center" wrapText="1"/>
    </xf>
    <xf numFmtId="165" fontId="31" fillId="8" borderId="0" xfId="1" applyNumberFormat="1" applyFont="1" applyFill="1" applyBorder="1" applyAlignment="1" applyProtection="1">
      <alignment horizontal="center" vertical="center" wrapText="1"/>
    </xf>
    <xf numFmtId="4" fontId="0" fillId="0" borderId="0" xfId="0" applyNumberFormat="1"/>
    <xf numFmtId="0" fontId="0" fillId="0" borderId="0" xfId="0" quotePrefix="1"/>
    <xf numFmtId="14" fontId="0" fillId="0" borderId="0" xfId="0" quotePrefix="1" applyNumberFormat="1"/>
    <xf numFmtId="14" fontId="0" fillId="0" borderId="0" xfId="0" applyNumberFormat="1"/>
    <xf numFmtId="14" fontId="2" fillId="0" borderId="0" xfId="0" applyNumberFormat="1" applyFont="1" applyAlignment="1">
      <alignment horizontal="center" vertical="center" wrapText="1"/>
    </xf>
    <xf numFmtId="0" fontId="52" fillId="0" borderId="0" xfId="0" applyFont="1" applyAlignment="1" applyProtection="1">
      <alignment horizontal="left" vertical="center" wrapText="1"/>
      <protection locked="0"/>
    </xf>
    <xf numFmtId="0" fontId="14" fillId="0" borderId="0" xfId="2" applyProtection="1">
      <protection locked="0"/>
    </xf>
    <xf numFmtId="10" fontId="2" fillId="0" borderId="0" xfId="1" applyNumberFormat="1" applyFont="1" applyAlignment="1">
      <alignment horizontal="center" vertical="center" wrapText="1"/>
    </xf>
    <xf numFmtId="0" fontId="54" fillId="4" borderId="0" xfId="0" applyFont="1" applyFill="1" applyAlignment="1">
      <alignment horizontal="left" vertical="center"/>
    </xf>
    <xf numFmtId="0" fontId="54" fillId="4" borderId="0" xfId="0" applyFont="1" applyFill="1" applyAlignment="1">
      <alignment horizontal="justify" vertical="center"/>
    </xf>
    <xf numFmtId="0" fontId="55" fillId="10" borderId="0" xfId="9" applyFont="1" applyFill="1"/>
    <xf numFmtId="49" fontId="56" fillId="10" borderId="0" xfId="9" quotePrefix="1" applyNumberFormat="1" applyFont="1" applyFill="1" applyAlignment="1">
      <alignment horizontal="center" vertical="top"/>
    </xf>
    <xf numFmtId="168" fontId="41" fillId="10" borderId="0" xfId="9" applyNumberFormat="1" applyFill="1" applyAlignment="1">
      <alignment horizontal="center"/>
    </xf>
    <xf numFmtId="0" fontId="57" fillId="4" borderId="0" xfId="0" applyFont="1" applyFill="1" applyAlignment="1">
      <alignment horizontal="center" vertical="center" wrapText="1"/>
    </xf>
    <xf numFmtId="0" fontId="58" fillId="4" borderId="0" xfId="0" applyFont="1" applyFill="1" applyAlignment="1">
      <alignment horizontal="left" vertical="top"/>
    </xf>
    <xf numFmtId="0" fontId="59" fillId="4" borderId="0" xfId="0" applyFont="1" applyFill="1" applyAlignment="1">
      <alignment horizontal="center" vertical="center"/>
    </xf>
    <xf numFmtId="0" fontId="3" fillId="4" borderId="0" xfId="0" applyFont="1" applyFill="1"/>
    <xf numFmtId="0" fontId="61" fillId="4" borderId="0" xfId="0" applyFont="1" applyFill="1" applyAlignment="1">
      <alignment horizontal="right"/>
    </xf>
    <xf numFmtId="0" fontId="61" fillId="4" borderId="0" xfId="0" applyFont="1" applyFill="1"/>
    <xf numFmtId="15" fontId="62" fillId="4" borderId="0" xfId="0" quotePrefix="1" applyNumberFormat="1" applyFont="1" applyFill="1"/>
    <xf numFmtId="0" fontId="63" fillId="4" borderId="0" xfId="0" applyFont="1" applyFill="1"/>
    <xf numFmtId="0" fontId="64" fillId="4" borderId="0" xfId="0" applyFont="1" applyFill="1"/>
    <xf numFmtId="0" fontId="65" fillId="4" borderId="0" xfId="0" applyFont="1" applyFill="1" applyAlignment="1">
      <alignment horizontal="left"/>
    </xf>
    <xf numFmtId="0" fontId="64" fillId="4" borderId="0" xfId="0" applyFont="1" applyFill="1" applyAlignment="1">
      <alignment horizontal="left"/>
    </xf>
    <xf numFmtId="0" fontId="67" fillId="4" borderId="0" xfId="10" applyFont="1" applyFill="1" applyBorder="1" applyAlignment="1" applyProtection="1"/>
    <xf numFmtId="0" fontId="66" fillId="4" borderId="0" xfId="10" quotePrefix="1" applyFill="1" applyBorder="1" applyAlignment="1" applyProtection="1"/>
    <xf numFmtId="0" fontId="68" fillId="4" borderId="0" xfId="0" applyFont="1" applyFill="1"/>
    <xf numFmtId="0" fontId="67" fillId="4" borderId="0" xfId="10" applyFont="1" applyFill="1" applyAlignment="1" applyProtection="1"/>
    <xf numFmtId="0" fontId="54" fillId="4" borderId="0" xfId="0" applyFont="1" applyFill="1" applyAlignment="1">
      <alignment horizontal="justify" vertical="center" wrapText="1"/>
    </xf>
    <xf numFmtId="0" fontId="69" fillId="4" borderId="0" xfId="0" applyFont="1" applyFill="1" applyAlignment="1">
      <alignment vertical="center"/>
    </xf>
    <xf numFmtId="0" fontId="70" fillId="4" borderId="0" xfId="0" applyFont="1" applyFill="1"/>
    <xf numFmtId="0" fontId="71" fillId="4" borderId="0" xfId="0" applyFont="1" applyFill="1" applyAlignment="1">
      <alignment horizontal="justify" vertical="center" wrapText="1"/>
    </xf>
    <xf numFmtId="0" fontId="72" fillId="4" borderId="0" xfId="0" applyFont="1" applyFill="1" applyAlignment="1">
      <alignment vertical="center"/>
    </xf>
    <xf numFmtId="0" fontId="71" fillId="11" borderId="0" xfId="0" applyFont="1" applyFill="1" applyAlignment="1">
      <alignment vertical="center"/>
    </xf>
    <xf numFmtId="0" fontId="73" fillId="11" borderId="0" xfId="0" applyFont="1" applyFill="1" applyAlignment="1">
      <alignment horizontal="right" vertical="center" wrapText="1"/>
    </xf>
    <xf numFmtId="0" fontId="45" fillId="4" borderId="0" xfId="0" applyFont="1" applyFill="1" applyAlignment="1">
      <alignment vertical="center" wrapText="1"/>
    </xf>
    <xf numFmtId="169" fontId="45" fillId="4" borderId="0" xfId="3" applyNumberFormat="1" applyFont="1" applyFill="1" applyBorder="1" applyAlignment="1">
      <alignment vertical="center" wrapText="1"/>
    </xf>
    <xf numFmtId="167" fontId="45" fillId="4" borderId="0" xfId="0" applyNumberFormat="1" applyFont="1" applyFill="1" applyAlignment="1">
      <alignment vertical="center" wrapText="1"/>
    </xf>
    <xf numFmtId="0" fontId="45" fillId="4" borderId="35" xfId="0" applyFont="1" applyFill="1" applyBorder="1" applyAlignment="1">
      <alignment horizontal="left" vertical="center" wrapText="1" indent="3"/>
    </xf>
    <xf numFmtId="169" fontId="45" fillId="4" borderId="35" xfId="3" applyNumberFormat="1" applyFont="1" applyFill="1" applyBorder="1" applyAlignment="1">
      <alignment vertical="center" wrapText="1"/>
    </xf>
    <xf numFmtId="167" fontId="45" fillId="4" borderId="35" xfId="0" applyNumberFormat="1" applyFont="1" applyFill="1" applyBorder="1" applyAlignment="1">
      <alignment vertical="center" wrapText="1"/>
    </xf>
    <xf numFmtId="0" fontId="45" fillId="4" borderId="36" xfId="0" applyFont="1" applyFill="1" applyBorder="1" applyAlignment="1">
      <alignment vertical="center" wrapText="1"/>
    </xf>
    <xf numFmtId="165" fontId="45" fillId="4" borderId="36" xfId="1" applyNumberFormat="1" applyFont="1" applyFill="1" applyBorder="1" applyAlignment="1">
      <alignment vertical="center" wrapText="1"/>
    </xf>
    <xf numFmtId="165" fontId="0" fillId="4" borderId="0" xfId="1" applyNumberFormat="1" applyFont="1" applyFill="1" applyBorder="1" applyAlignment="1">
      <alignment vertical="top" wrapText="1"/>
    </xf>
    <xf numFmtId="0" fontId="45" fillId="4" borderId="35" xfId="0" applyFont="1" applyFill="1" applyBorder="1" applyAlignment="1">
      <alignment vertical="center" wrapText="1"/>
    </xf>
    <xf numFmtId="0" fontId="45" fillId="4" borderId="12" xfId="0" applyFont="1" applyFill="1" applyBorder="1" applyAlignment="1">
      <alignment vertical="center" wrapText="1"/>
    </xf>
    <xf numFmtId="169" fontId="2" fillId="0" borderId="12" xfId="3" applyNumberFormat="1" applyFont="1" applyFill="1" applyBorder="1" applyAlignment="1">
      <alignment vertical="center" wrapText="1"/>
    </xf>
    <xf numFmtId="167" fontId="45" fillId="4" borderId="12" xfId="0" applyNumberFormat="1" applyFont="1" applyFill="1" applyBorder="1" applyAlignment="1">
      <alignment vertical="center" wrapText="1"/>
    </xf>
    <xf numFmtId="0" fontId="0" fillId="4" borderId="12" xfId="0" applyFill="1" applyBorder="1" applyAlignment="1">
      <alignment vertical="center" wrapText="1"/>
    </xf>
    <xf numFmtId="169" fontId="45" fillId="4" borderId="12" xfId="3" applyNumberFormat="1" applyFont="1" applyFill="1" applyBorder="1" applyAlignment="1">
      <alignment vertical="center" wrapText="1"/>
    </xf>
    <xf numFmtId="0" fontId="74" fillId="4" borderId="0" xfId="0" applyFont="1" applyFill="1" applyAlignment="1">
      <alignment horizontal="justify" vertical="center" wrapText="1"/>
    </xf>
    <xf numFmtId="0" fontId="75" fillId="11" borderId="0" xfId="0" applyFont="1" applyFill="1" applyAlignment="1">
      <alignment horizontal="justify" vertical="center" wrapText="1"/>
    </xf>
    <xf numFmtId="0" fontId="45" fillId="11" borderId="0" xfId="0" applyFont="1" applyFill="1" applyAlignment="1">
      <alignment vertical="center" wrapText="1"/>
    </xf>
    <xf numFmtId="0" fontId="45" fillId="4" borderId="0" xfId="0" applyFont="1" applyFill="1" applyAlignment="1">
      <alignment horizontal="justify" vertical="center" wrapText="1"/>
    </xf>
    <xf numFmtId="170" fontId="2" fillId="4" borderId="0" xfId="3" applyNumberFormat="1" applyFont="1" applyFill="1" applyBorder="1" applyAlignment="1">
      <alignment vertical="top" wrapText="1"/>
    </xf>
    <xf numFmtId="167" fontId="0" fillId="4" borderId="0" xfId="0" applyNumberFormat="1" applyFill="1" applyAlignment="1">
      <alignment vertical="top" wrapText="1"/>
    </xf>
    <xf numFmtId="0" fontId="72" fillId="11" borderId="0" xfId="0" applyFont="1" applyFill="1" applyAlignment="1">
      <alignment horizontal="justify" vertical="center" wrapText="1"/>
    </xf>
    <xf numFmtId="0" fontId="45" fillId="4" borderId="0" xfId="0" applyFont="1" applyFill="1" applyAlignment="1">
      <alignment horizontal="left" vertical="center" wrapText="1" indent="6"/>
    </xf>
    <xf numFmtId="170" fontId="0" fillId="4" borderId="0" xfId="3" applyNumberFormat="1" applyFont="1" applyFill="1" applyBorder="1" applyAlignment="1">
      <alignment horizontal="center" vertical="top" wrapText="1"/>
    </xf>
    <xf numFmtId="170" fontId="0" fillId="4" borderId="0" xfId="3" applyNumberFormat="1" applyFont="1" applyFill="1" applyBorder="1" applyAlignment="1">
      <alignment vertical="top" wrapText="1"/>
    </xf>
    <xf numFmtId="169" fontId="51" fillId="0" borderId="35" xfId="0" applyNumberFormat="1" applyFont="1" applyBorder="1" applyAlignment="1">
      <alignment vertical="center" wrapText="1"/>
    </xf>
    <xf numFmtId="169" fontId="45" fillId="4" borderId="35" xfId="0" applyNumberFormat="1" applyFont="1" applyFill="1" applyBorder="1" applyAlignment="1">
      <alignment vertical="center" wrapText="1"/>
    </xf>
    <xf numFmtId="169" fontId="0" fillId="4" borderId="0" xfId="3" applyNumberFormat="1" applyFont="1" applyFill="1" applyBorder="1" applyAlignment="1">
      <alignment horizontal="right" vertical="top" wrapText="1"/>
    </xf>
    <xf numFmtId="169" fontId="51" fillId="4" borderId="35" xfId="0" applyNumberFormat="1" applyFont="1" applyFill="1" applyBorder="1" applyAlignment="1">
      <alignment vertical="center" wrapText="1"/>
    </xf>
    <xf numFmtId="170" fontId="2" fillId="0" borderId="35" xfId="3" applyNumberFormat="1" applyFont="1" applyFill="1" applyBorder="1" applyAlignment="1">
      <alignment vertical="top" wrapText="1"/>
    </xf>
    <xf numFmtId="170" fontId="0" fillId="4" borderId="35" xfId="3" applyNumberFormat="1" applyFont="1" applyFill="1" applyBorder="1" applyAlignment="1">
      <alignment vertical="top" wrapText="1"/>
    </xf>
    <xf numFmtId="164" fontId="2" fillId="4" borderId="0" xfId="0" applyNumberFormat="1" applyFont="1" applyFill="1" applyAlignment="1">
      <alignment vertical="center" wrapText="1"/>
    </xf>
    <xf numFmtId="164" fontId="45" fillId="4" borderId="0" xfId="0" applyNumberFormat="1" applyFont="1" applyFill="1" applyAlignment="1">
      <alignment vertical="center" wrapText="1"/>
    </xf>
    <xf numFmtId="164" fontId="0" fillId="4" borderId="0" xfId="0" applyNumberFormat="1" applyFill="1" applyAlignment="1">
      <alignment horizontal="right"/>
    </xf>
    <xf numFmtId="164" fontId="2" fillId="4" borderId="35" xfId="0" applyNumberFormat="1" applyFont="1" applyFill="1" applyBorder="1" applyAlignment="1">
      <alignment vertical="center" wrapText="1"/>
    </xf>
    <xf numFmtId="164" fontId="45" fillId="4" borderId="35" xfId="0" applyNumberFormat="1" applyFont="1" applyFill="1" applyBorder="1" applyAlignment="1">
      <alignment vertical="center" wrapText="1"/>
    </xf>
    <xf numFmtId="0" fontId="66" fillId="4" borderId="0" xfId="10" applyFill="1" applyAlignment="1" applyProtection="1">
      <alignment horizontal="right"/>
    </xf>
    <xf numFmtId="0" fontId="3" fillId="4" borderId="0" xfId="0" applyFont="1" applyFill="1" applyAlignment="1">
      <alignment vertical="center"/>
    </xf>
    <xf numFmtId="0" fontId="75" fillId="11" borderId="0" xfId="0" applyFont="1" applyFill="1" applyAlignment="1">
      <alignment horizontal="left" vertical="center" wrapText="1"/>
    </xf>
    <xf numFmtId="0" fontId="73" fillId="11" borderId="0" xfId="0" applyFont="1" applyFill="1" applyAlignment="1">
      <alignment horizontal="center" vertical="center" wrapText="1"/>
    </xf>
    <xf numFmtId="0" fontId="45" fillId="4" borderId="0" xfId="0" applyFont="1" applyFill="1" applyAlignment="1">
      <alignment vertical="center"/>
    </xf>
    <xf numFmtId="167" fontId="45" fillId="4" borderId="0" xfId="0" applyNumberFormat="1" applyFont="1" applyFill="1" applyAlignment="1">
      <alignment vertical="center"/>
    </xf>
    <xf numFmtId="0" fontId="2" fillId="0" borderId="0" xfId="0" applyFont="1" applyAlignment="1">
      <alignment vertical="center"/>
    </xf>
    <xf numFmtId="9" fontId="45" fillId="4" borderId="0" xfId="1" applyFont="1" applyFill="1" applyBorder="1" applyAlignment="1">
      <alignment vertical="center" wrapText="1"/>
    </xf>
    <xf numFmtId="169" fontId="0" fillId="4" borderId="0" xfId="3" applyNumberFormat="1" applyFont="1" applyFill="1" applyBorder="1" applyAlignment="1">
      <alignment vertical="center" wrapText="1"/>
    </xf>
    <xf numFmtId="167" fontId="0" fillId="4" borderId="0" xfId="0" applyNumberFormat="1" applyFill="1" applyAlignment="1">
      <alignment vertical="center" wrapText="1"/>
    </xf>
    <xf numFmtId="167" fontId="0" fillId="4" borderId="0" xfId="0" applyNumberFormat="1" applyFill="1" applyAlignment="1">
      <alignment vertical="center"/>
    </xf>
    <xf numFmtId="165" fontId="0" fillId="4" borderId="0" xfId="1" applyNumberFormat="1" applyFont="1" applyFill="1" applyBorder="1" applyAlignment="1">
      <alignment vertical="center"/>
    </xf>
    <xf numFmtId="0" fontId="0" fillId="4" borderId="35" xfId="0" applyFill="1" applyBorder="1"/>
    <xf numFmtId="0" fontId="45" fillId="4" borderId="35" xfId="0" applyFont="1" applyFill="1" applyBorder="1" applyAlignment="1">
      <alignment vertical="center"/>
    </xf>
    <xf numFmtId="165" fontId="0" fillId="4" borderId="35" xfId="1" applyNumberFormat="1" applyFont="1" applyFill="1" applyBorder="1" applyAlignment="1">
      <alignment vertical="center" wrapText="1"/>
    </xf>
    <xf numFmtId="165" fontId="0" fillId="4" borderId="35" xfId="1" applyNumberFormat="1" applyFont="1" applyFill="1" applyBorder="1" applyAlignment="1">
      <alignment vertical="center"/>
    </xf>
    <xf numFmtId="169" fontId="45" fillId="4" borderId="0" xfId="3" applyNumberFormat="1" applyFont="1" applyFill="1" applyBorder="1" applyAlignment="1">
      <alignment vertical="center"/>
    </xf>
    <xf numFmtId="169" fontId="45" fillId="0" borderId="0" xfId="3" applyNumberFormat="1" applyFont="1" applyFill="1" applyBorder="1" applyAlignment="1">
      <alignment vertical="center"/>
    </xf>
    <xf numFmtId="0" fontId="6" fillId="4" borderId="0" xfId="0" applyFont="1" applyFill="1"/>
    <xf numFmtId="0" fontId="2" fillId="4" borderId="0" xfId="0" applyFont="1" applyFill="1" applyAlignment="1">
      <alignment vertical="center"/>
    </xf>
    <xf numFmtId="0" fontId="2" fillId="4" borderId="0" xfId="0" applyFont="1" applyFill="1"/>
    <xf numFmtId="0" fontId="51" fillId="4" borderId="0" xfId="0" applyFont="1" applyFill="1"/>
    <xf numFmtId="169" fontId="2" fillId="4" borderId="0" xfId="3" applyNumberFormat="1" applyFont="1" applyFill="1" applyBorder="1" applyAlignment="1">
      <alignment horizontal="right" vertical="center"/>
    </xf>
    <xf numFmtId="1" fontId="2" fillId="4" borderId="0" xfId="0" applyNumberFormat="1" applyFont="1" applyFill="1" applyAlignment="1">
      <alignment horizontal="right" vertical="center"/>
    </xf>
    <xf numFmtId="1" fontId="51" fillId="4" borderId="0" xfId="0" applyNumberFormat="1" applyFont="1" applyFill="1" applyAlignment="1">
      <alignment horizontal="right" vertical="center"/>
    </xf>
    <xf numFmtId="169" fontId="2" fillId="4" borderId="0" xfId="3" applyNumberFormat="1" applyFont="1" applyFill="1" applyBorder="1" applyAlignment="1">
      <alignment horizontal="right"/>
    </xf>
    <xf numFmtId="0" fontId="2" fillId="4" borderId="0" xfId="0" applyFont="1" applyFill="1" applyAlignment="1">
      <alignment horizontal="left" vertical="center" indent="1"/>
    </xf>
    <xf numFmtId="0" fontId="2" fillId="4" borderId="35" xfId="0" applyFont="1" applyFill="1" applyBorder="1" applyAlignment="1">
      <alignment horizontal="left" vertical="center"/>
    </xf>
    <xf numFmtId="0" fontId="2" fillId="4" borderId="35" xfId="0" applyFont="1" applyFill="1" applyBorder="1"/>
    <xf numFmtId="0" fontId="51" fillId="4" borderId="35" xfId="0" applyFont="1" applyFill="1" applyBorder="1"/>
    <xf numFmtId="1" fontId="2" fillId="4" borderId="35" xfId="0" applyNumberFormat="1" applyFont="1" applyFill="1" applyBorder="1" applyAlignment="1">
      <alignment horizontal="right" vertical="center"/>
    </xf>
    <xf numFmtId="1" fontId="51" fillId="4" borderId="35" xfId="0" applyNumberFormat="1" applyFont="1" applyFill="1" applyBorder="1" applyAlignment="1">
      <alignment horizontal="right" vertical="center"/>
    </xf>
    <xf numFmtId="169" fontId="2" fillId="4" borderId="0" xfId="3" applyNumberFormat="1" applyFont="1" applyFill="1" applyBorder="1" applyAlignment="1">
      <alignment vertical="center"/>
    </xf>
    <xf numFmtId="0" fontId="72" fillId="4" borderId="0" xfId="0" applyFont="1" applyFill="1" applyAlignment="1">
      <alignment vertical="center" wrapText="1"/>
    </xf>
    <xf numFmtId="170" fontId="45" fillId="4" borderId="0" xfId="3" applyNumberFormat="1" applyFont="1" applyFill="1" applyBorder="1" applyAlignment="1">
      <alignment vertical="center"/>
    </xf>
    <xf numFmtId="170" fontId="45" fillId="0" borderId="0" xfId="3" applyNumberFormat="1" applyFont="1" applyFill="1" applyBorder="1" applyAlignment="1">
      <alignment vertical="center"/>
    </xf>
    <xf numFmtId="169" fontId="2" fillId="4" borderId="0" xfId="3" applyNumberFormat="1" applyFont="1" applyFill="1" applyBorder="1"/>
    <xf numFmtId="170" fontId="0" fillId="4" borderId="0" xfId="3" applyNumberFormat="1" applyFont="1" applyFill="1" applyBorder="1"/>
    <xf numFmtId="170" fontId="51" fillId="4" borderId="0" xfId="3" applyNumberFormat="1" applyFont="1" applyFill="1" applyBorder="1" applyAlignment="1">
      <alignment horizontal="right"/>
    </xf>
    <xf numFmtId="10" fontId="2" fillId="4" borderId="0" xfId="1" applyNumberFormat="1" applyFont="1" applyFill="1" applyBorder="1" applyAlignment="1">
      <alignment horizontal="right"/>
    </xf>
    <xf numFmtId="165" fontId="0" fillId="4" borderId="0" xfId="3" applyNumberFormat="1" applyFont="1" applyFill="1" applyBorder="1" applyAlignment="1">
      <alignment vertical="center"/>
    </xf>
    <xf numFmtId="170" fontId="0" fillId="4" borderId="0" xfId="3" applyNumberFormat="1" applyFont="1" applyFill="1" applyBorder="1" applyAlignment="1">
      <alignment vertical="center"/>
    </xf>
    <xf numFmtId="169" fontId="0" fillId="4" borderId="0" xfId="3" applyNumberFormat="1" applyFont="1" applyFill="1" applyBorder="1" applyAlignment="1">
      <alignment vertical="center"/>
    </xf>
    <xf numFmtId="9" fontId="45" fillId="4" borderId="0" xfId="0" applyNumberFormat="1" applyFont="1" applyFill="1" applyAlignment="1">
      <alignment horizontal="right" vertical="center"/>
    </xf>
    <xf numFmtId="0" fontId="45" fillId="4" borderId="0" xfId="0" applyFont="1" applyFill="1" applyAlignment="1">
      <alignment horizontal="right" vertical="center" wrapText="1"/>
    </xf>
    <xf numFmtId="0" fontId="45" fillId="4" borderId="0" xfId="0" applyFont="1" applyFill="1" applyAlignment="1">
      <alignment horizontal="right" vertical="center"/>
    </xf>
    <xf numFmtId="0" fontId="54" fillId="11" borderId="0" xfId="0" applyFont="1" applyFill="1" applyAlignment="1">
      <alignment horizontal="justify" vertical="center" wrapText="1"/>
    </xf>
    <xf numFmtId="0" fontId="3" fillId="4" borderId="13" xfId="0" applyFont="1" applyFill="1" applyBorder="1"/>
    <xf numFmtId="0" fontId="0" fillId="4" borderId="13" xfId="0" applyFill="1" applyBorder="1"/>
    <xf numFmtId="169" fontId="0" fillId="4" borderId="13" xfId="3" applyNumberFormat="1" applyFont="1" applyFill="1" applyBorder="1"/>
    <xf numFmtId="164" fontId="0" fillId="4" borderId="0" xfId="3" applyFont="1" applyFill="1"/>
    <xf numFmtId="0" fontId="2" fillId="4" borderId="13" xfId="0" applyFont="1" applyFill="1" applyBorder="1"/>
    <xf numFmtId="169" fontId="0" fillId="0" borderId="0" xfId="0" applyNumberFormat="1"/>
    <xf numFmtId="164" fontId="0" fillId="4" borderId="0" xfId="3" applyFont="1" applyFill="1" applyBorder="1"/>
    <xf numFmtId="0" fontId="78" fillId="4" borderId="0" xfId="0" applyFont="1" applyFill="1"/>
    <xf numFmtId="0" fontId="79" fillId="4" borderId="0" xfId="0" applyFont="1" applyFill="1"/>
    <xf numFmtId="0" fontId="0" fillId="4" borderId="0" xfId="0" applyFill="1" applyAlignment="1">
      <alignment horizontal="left"/>
    </xf>
    <xf numFmtId="0" fontId="23" fillId="4" borderId="0" xfId="0" applyFont="1" applyFill="1"/>
    <xf numFmtId="164" fontId="2" fillId="4" borderId="0" xfId="3" applyFont="1" applyFill="1"/>
    <xf numFmtId="164" fontId="2" fillId="4" borderId="13" xfId="3" applyFont="1" applyFill="1" applyBorder="1"/>
    <xf numFmtId="164" fontId="2" fillId="4" borderId="0" xfId="3" applyFont="1" applyFill="1" applyBorder="1"/>
    <xf numFmtId="0" fontId="75" fillId="11" borderId="0" xfId="0" applyFont="1" applyFill="1" applyAlignment="1">
      <alignment vertical="center" wrapText="1"/>
    </xf>
    <xf numFmtId="0" fontId="75" fillId="4" borderId="0" xfId="0" applyFont="1" applyFill="1" applyAlignment="1">
      <alignment vertical="center" wrapText="1"/>
    </xf>
    <xf numFmtId="0" fontId="0" fillId="0" borderId="13" xfId="0" applyBorder="1"/>
    <xf numFmtId="169" fontId="0" fillId="0" borderId="13" xfId="3" applyNumberFormat="1" applyFont="1" applyFill="1" applyBorder="1" applyAlignment="1">
      <alignment horizontal="center"/>
    </xf>
    <xf numFmtId="0" fontId="2" fillId="0" borderId="13" xfId="0" applyFont="1" applyBorder="1"/>
    <xf numFmtId="9" fontId="0" fillId="0" borderId="13" xfId="0" applyNumberFormat="1" applyBorder="1" applyAlignment="1">
      <alignment horizontal="center"/>
    </xf>
    <xf numFmtId="0" fontId="0" fillId="0" borderId="13" xfId="0"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35" xfId="0" applyFill="1" applyBorder="1" applyAlignment="1">
      <alignment vertical="center"/>
    </xf>
    <xf numFmtId="0" fontId="79" fillId="4" borderId="0" xfId="0" applyFont="1" applyFill="1" applyAlignment="1">
      <alignment vertical="center"/>
    </xf>
    <xf numFmtId="0" fontId="82" fillId="4" borderId="0" xfId="0" applyFont="1" applyFill="1" applyAlignment="1">
      <alignment vertical="center"/>
    </xf>
    <xf numFmtId="0" fontId="75" fillId="4" borderId="0" xfId="0" applyFont="1" applyFill="1" applyAlignment="1">
      <alignment horizontal="justify" vertical="center" wrapText="1"/>
    </xf>
    <xf numFmtId="0" fontId="0" fillId="4" borderId="0" xfId="0" applyFill="1" applyAlignment="1">
      <alignment vertical="center" wrapText="1"/>
    </xf>
    <xf numFmtId="0" fontId="83"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6" fillId="4" borderId="0" xfId="0" applyFont="1" applyFill="1"/>
    <xf numFmtId="0" fontId="84" fillId="11" borderId="35" xfId="0" applyFont="1" applyFill="1" applyBorder="1"/>
    <xf numFmtId="0" fontId="0" fillId="11" borderId="35" xfId="0" applyFill="1" applyBorder="1"/>
    <xf numFmtId="0" fontId="2" fillId="4" borderId="35" xfId="0" applyFont="1" applyFill="1" applyBorder="1" applyAlignment="1">
      <alignment wrapText="1"/>
    </xf>
    <xf numFmtId="0" fontId="0" fillId="4" borderId="35" xfId="0" applyFill="1" applyBorder="1" applyAlignment="1">
      <alignment wrapText="1"/>
    </xf>
    <xf numFmtId="0" fontId="3" fillId="4" borderId="35" xfId="0" applyFont="1" applyFill="1" applyBorder="1" applyAlignment="1">
      <alignment wrapText="1"/>
    </xf>
    <xf numFmtId="0" fontId="2" fillId="4" borderId="12" xfId="0" applyFont="1" applyFill="1" applyBorder="1"/>
    <xf numFmtId="169" fontId="2" fillId="4" borderId="12" xfId="3" applyNumberFormat="1" applyFont="1" applyFill="1" applyBorder="1"/>
    <xf numFmtId="169" fontId="3" fillId="4" borderId="12" xfId="3" applyNumberFormat="1" applyFont="1" applyFill="1" applyBorder="1"/>
    <xf numFmtId="0" fontId="24" fillId="4" borderId="12" xfId="0" applyFont="1" applyFill="1" applyBorder="1"/>
    <xf numFmtId="9" fontId="24" fillId="4" borderId="12" xfId="1" applyFont="1" applyFill="1" applyBorder="1"/>
    <xf numFmtId="9" fontId="20" fillId="4" borderId="12" xfId="1" applyFont="1" applyFill="1" applyBorder="1"/>
    <xf numFmtId="0" fontId="85" fillId="4" borderId="0" xfId="0" applyFont="1" applyFill="1"/>
    <xf numFmtId="0" fontId="20" fillId="11" borderId="35" xfId="0" applyFont="1" applyFill="1" applyBorder="1"/>
    <xf numFmtId="0" fontId="2" fillId="11" borderId="35" xfId="0" applyFont="1" applyFill="1" applyBorder="1"/>
    <xf numFmtId="170" fontId="3" fillId="4" borderId="12" xfId="3" applyNumberFormat="1" applyFont="1" applyFill="1" applyBorder="1"/>
    <xf numFmtId="9" fontId="3" fillId="4" borderId="12" xfId="1" applyFont="1" applyFill="1" applyBorder="1"/>
    <xf numFmtId="0" fontId="20" fillId="4" borderId="0" xfId="0" applyFont="1" applyFill="1"/>
    <xf numFmtId="0" fontId="14" fillId="4" borderId="0" xfId="2" applyFill="1" applyAlignment="1" applyProtection="1">
      <alignment horizontal="right"/>
    </xf>
    <xf numFmtId="3" fontId="0" fillId="4" borderId="0" xfId="0" applyNumberFormat="1" applyFill="1"/>
    <xf numFmtId="0" fontId="84" fillId="11" borderId="0" xfId="0" applyFont="1" applyFill="1" applyAlignment="1">
      <alignment horizontal="left"/>
    </xf>
    <xf numFmtId="0" fontId="84" fillId="11" borderId="0" xfId="0" applyFont="1" applyFill="1" applyAlignment="1">
      <alignment horizontal="right"/>
    </xf>
    <xf numFmtId="0" fontId="0" fillId="11" borderId="0" xfId="0" applyFill="1" applyAlignment="1">
      <alignment horizontal="left"/>
    </xf>
    <xf numFmtId="0" fontId="0" fillId="11" borderId="0" xfId="0" applyFill="1"/>
    <xf numFmtId="0" fontId="0" fillId="4" borderId="35" xfId="0" applyFill="1" applyBorder="1" applyAlignment="1">
      <alignment horizontal="right" wrapText="1"/>
    </xf>
    <xf numFmtId="0" fontId="0" fillId="4" borderId="35" xfId="0" quotePrefix="1"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0" fontId="0" fillId="4" borderId="0" xfId="0" applyFill="1" applyAlignment="1">
      <alignment wrapText="1"/>
    </xf>
    <xf numFmtId="170" fontId="0" fillId="4" borderId="0" xfId="3" applyNumberFormat="1" applyFont="1" applyFill="1"/>
    <xf numFmtId="171" fontId="6" fillId="4" borderId="0" xfId="0" applyNumberFormat="1" applyFont="1" applyFill="1"/>
    <xf numFmtId="171" fontId="0" fillId="4" borderId="0" xfId="0" applyNumberFormat="1" applyFill="1"/>
    <xf numFmtId="170" fontId="2" fillId="4" borderId="0" xfId="3" applyNumberFormat="1" applyFont="1" applyFill="1" applyAlignment="1">
      <alignment horizontal="center"/>
    </xf>
    <xf numFmtId="0" fontId="0" fillId="4" borderId="12" xfId="0" applyFill="1" applyBorder="1"/>
    <xf numFmtId="170" fontId="23" fillId="4" borderId="12" xfId="3" applyNumberFormat="1" applyFont="1" applyFill="1" applyBorder="1" applyAlignment="1">
      <alignment horizontal="center"/>
    </xf>
    <xf numFmtId="0" fontId="20" fillId="11" borderId="0" xfId="0" applyFont="1" applyFill="1" applyAlignment="1">
      <alignment horizontal="left"/>
    </xf>
    <xf numFmtId="165" fontId="2" fillId="4" borderId="0" xfId="1" applyNumberFormat="1" applyFont="1" applyFill="1" applyAlignment="1">
      <alignment horizontal="right"/>
    </xf>
    <xf numFmtId="0" fontId="2" fillId="4" borderId="0" xfId="0" applyFont="1" applyFill="1" applyAlignment="1">
      <alignment horizontal="center"/>
    </xf>
    <xf numFmtId="170" fontId="2" fillId="4" borderId="0" xfId="11" applyNumberFormat="1" applyFont="1" applyFill="1" applyAlignment="1">
      <alignment horizontal="right"/>
    </xf>
    <xf numFmtId="165" fontId="23" fillId="4" borderId="12" xfId="1" applyNumberFormat="1" applyFont="1" applyFill="1" applyBorder="1" applyAlignment="1">
      <alignment horizontal="right"/>
    </xf>
    <xf numFmtId="170" fontId="23" fillId="4" borderId="0" xfId="3" applyNumberFormat="1" applyFont="1" applyFill="1" applyBorder="1" applyAlignment="1">
      <alignment horizontal="center"/>
    </xf>
    <xf numFmtId="10" fontId="2" fillId="4" borderId="0" xfId="1" applyNumberFormat="1" applyFont="1" applyFill="1" applyAlignment="1">
      <alignment horizontal="center"/>
    </xf>
    <xf numFmtId="10" fontId="23" fillId="4" borderId="12" xfId="1" applyNumberFormat="1" applyFont="1" applyFill="1" applyBorder="1" applyAlignment="1">
      <alignment horizontal="center"/>
    </xf>
    <xf numFmtId="0" fontId="20" fillId="11" borderId="0" xfId="0" applyFont="1" applyFill="1" applyAlignment="1">
      <alignment horizontal="right"/>
    </xf>
    <xf numFmtId="0" fontId="2" fillId="11" borderId="0" xfId="0" applyFont="1" applyFill="1"/>
    <xf numFmtId="0" fontId="2" fillId="4" borderId="35" xfId="0" applyFont="1" applyFill="1" applyBorder="1" applyAlignment="1">
      <alignment horizontal="right" wrapText="1"/>
    </xf>
    <xf numFmtId="0" fontId="2" fillId="4" borderId="0" xfId="0" applyFont="1" applyFill="1" applyAlignment="1">
      <alignment wrapText="1"/>
    </xf>
    <xf numFmtId="0" fontId="76" fillId="0" borderId="0" xfId="0" applyFont="1"/>
    <xf numFmtId="0" fontId="3" fillId="11" borderId="0" xfId="0" applyFont="1" applyFill="1"/>
    <xf numFmtId="0" fontId="3" fillId="4" borderId="12" xfId="0" applyFont="1" applyFill="1" applyBorder="1"/>
    <xf numFmtId="0" fontId="23" fillId="11" borderId="0" xfId="0" applyFont="1" applyFill="1"/>
    <xf numFmtId="0" fontId="2" fillId="4" borderId="35" xfId="0" applyFont="1" applyFill="1" applyBorder="1" applyAlignment="1">
      <alignment horizontal="right"/>
    </xf>
    <xf numFmtId="170" fontId="2" fillId="4" borderId="0" xfId="3" applyNumberFormat="1" applyFont="1" applyFill="1"/>
    <xf numFmtId="0" fontId="23" fillId="4" borderId="12" xfId="0" applyFont="1" applyFill="1" applyBorder="1"/>
    <xf numFmtId="170" fontId="23" fillId="4" borderId="12" xfId="3" applyNumberFormat="1" applyFont="1" applyFill="1" applyBorder="1" applyAlignment="1">
      <alignment horizontal="right"/>
    </xf>
    <xf numFmtId="170" fontId="2" fillId="4" borderId="0" xfId="3" applyNumberFormat="1" applyFont="1" applyFill="1" applyAlignment="1">
      <alignment horizontal="right"/>
    </xf>
    <xf numFmtId="0" fontId="2" fillId="4" borderId="0" xfId="0" quotePrefix="1" applyFont="1" applyFill="1" applyAlignment="1">
      <alignment vertical="center"/>
    </xf>
    <xf numFmtId="0" fontId="2" fillId="4" borderId="0" xfId="0" quotePrefix="1" applyFont="1" applyFill="1"/>
    <xf numFmtId="10" fontId="2" fillId="4" borderId="12" xfId="1" applyNumberFormat="1" applyFont="1" applyFill="1" applyBorder="1" applyAlignment="1">
      <alignment horizontal="right"/>
    </xf>
    <xf numFmtId="10" fontId="3" fillId="4" borderId="12" xfId="1" applyNumberFormat="1" applyFont="1" applyFill="1" applyBorder="1"/>
    <xf numFmtId="0" fontId="87" fillId="4" borderId="0" xfId="0" applyFont="1" applyFill="1"/>
    <xf numFmtId="10" fontId="23" fillId="4" borderId="12" xfId="1" applyNumberFormat="1" applyFont="1" applyFill="1" applyBorder="1" applyAlignment="1">
      <alignment horizontal="right"/>
    </xf>
    <xf numFmtId="10" fontId="2" fillId="4" borderId="0" xfId="1" applyNumberFormat="1" applyFont="1" applyFill="1" applyAlignment="1">
      <alignment horizontal="right"/>
    </xf>
    <xf numFmtId="10" fontId="2" fillId="4" borderId="35" xfId="1" applyNumberFormat="1" applyFont="1" applyFill="1" applyBorder="1" applyAlignment="1">
      <alignment horizontal="right"/>
    </xf>
    <xf numFmtId="170" fontId="0" fillId="4" borderId="12" xfId="3" applyNumberFormat="1" applyFont="1" applyFill="1" applyBorder="1"/>
    <xf numFmtId="164" fontId="23" fillId="4" borderId="12" xfId="3" applyFont="1" applyFill="1" applyBorder="1" applyAlignment="1">
      <alignment horizontal="right"/>
    </xf>
    <xf numFmtId="10" fontId="23" fillId="0" borderId="12" xfId="1" applyNumberFormat="1" applyFont="1" applyFill="1" applyBorder="1" applyAlignment="1">
      <alignment horizontal="right"/>
    </xf>
    <xf numFmtId="0" fontId="88" fillId="4" borderId="0" xfId="0" applyFont="1" applyFill="1"/>
    <xf numFmtId="0" fontId="89" fillId="4" borderId="0" xfId="0" applyFont="1" applyFill="1"/>
    <xf numFmtId="0" fontId="90" fillId="11" borderId="0" xfId="0" applyFont="1" applyFill="1" applyAlignment="1">
      <alignment horizontal="left"/>
    </xf>
    <xf numFmtId="0" fontId="91" fillId="11" borderId="0" xfId="0" applyFont="1" applyFill="1"/>
    <xf numFmtId="0" fontId="89" fillId="4" borderId="35" xfId="0" applyFont="1" applyFill="1" applyBorder="1"/>
    <xf numFmtId="0" fontId="89" fillId="4" borderId="35" xfId="0" applyFont="1" applyFill="1" applyBorder="1" applyAlignment="1">
      <alignment horizontal="right" wrapText="1"/>
    </xf>
    <xf numFmtId="0" fontId="91" fillId="4" borderId="35" xfId="0" applyFont="1" applyFill="1" applyBorder="1" applyAlignment="1">
      <alignment horizontal="right" wrapText="1"/>
    </xf>
    <xf numFmtId="2" fontId="89" fillId="4" borderId="0" xfId="0" applyNumberFormat="1" applyFont="1" applyFill="1"/>
    <xf numFmtId="0" fontId="92" fillId="4" borderId="0" xfId="0" applyFont="1" applyFill="1"/>
    <xf numFmtId="0" fontId="91" fillId="4" borderId="12" xfId="0" applyFont="1" applyFill="1" applyBorder="1"/>
    <xf numFmtId="2" fontId="91" fillId="4" borderId="12" xfId="3" applyNumberFormat="1" applyFont="1" applyFill="1" applyBorder="1"/>
    <xf numFmtId="0" fontId="91" fillId="4" borderId="0" xfId="0" applyFont="1" applyFill="1"/>
    <xf numFmtId="2" fontId="91" fillId="4" borderId="0" xfId="3" applyNumberFormat="1" applyFont="1" applyFill="1" applyBorder="1"/>
    <xf numFmtId="0" fontId="89" fillId="4" borderId="35" xfId="0" applyFont="1" applyFill="1" applyBorder="1" applyAlignment="1">
      <alignment horizontal="center" wrapText="1"/>
    </xf>
    <xf numFmtId="0" fontId="91" fillId="4" borderId="35" xfId="0" applyFont="1" applyFill="1" applyBorder="1" applyAlignment="1">
      <alignment horizontal="center" wrapText="1"/>
    </xf>
    <xf numFmtId="0" fontId="93" fillId="4" borderId="0" xfId="0" applyFont="1" applyFill="1"/>
    <xf numFmtId="2" fontId="89" fillId="4" borderId="0" xfId="3" applyNumberFormat="1" applyFont="1" applyFill="1" applyAlignment="1">
      <alignment horizontal="center"/>
    </xf>
    <xf numFmtId="2" fontId="91" fillId="4" borderId="12" xfId="3" applyNumberFormat="1" applyFont="1" applyFill="1" applyBorder="1" applyAlignment="1">
      <alignment horizontal="center"/>
    </xf>
    <xf numFmtId="164" fontId="89" fillId="4" borderId="0" xfId="3" applyFont="1" applyFill="1"/>
    <xf numFmtId="2" fontId="91" fillId="4" borderId="0" xfId="3" applyNumberFormat="1" applyFont="1" applyFill="1" applyBorder="1" applyAlignment="1">
      <alignment horizontal="center"/>
    </xf>
    <xf numFmtId="0" fontId="90" fillId="11" borderId="35" xfId="0" applyFont="1" applyFill="1" applyBorder="1" applyAlignment="1">
      <alignment horizontal="left"/>
    </xf>
    <xf numFmtId="0" fontId="91" fillId="11" borderId="35" xfId="0" applyFont="1" applyFill="1" applyBorder="1"/>
    <xf numFmtId="0" fontId="89" fillId="4" borderId="0" xfId="0" applyFont="1" applyFill="1" applyAlignment="1">
      <alignment horizontal="center" wrapText="1"/>
    </xf>
    <xf numFmtId="2" fontId="89" fillId="4" borderId="35" xfId="3" applyNumberFormat="1" applyFont="1" applyFill="1" applyBorder="1" applyAlignment="1">
      <alignment horizontal="center"/>
    </xf>
    <xf numFmtId="2" fontId="89" fillId="4" borderId="0" xfId="3" applyNumberFormat="1" applyFont="1" applyFill="1" applyBorder="1" applyAlignment="1">
      <alignment horizontal="center" wrapText="1"/>
    </xf>
    <xf numFmtId="0" fontId="94" fillId="4" borderId="0" xfId="2" applyFont="1" applyFill="1" applyAlignment="1" applyProtection="1">
      <alignment horizontal="right"/>
    </xf>
    <xf numFmtId="0" fontId="50" fillId="9" borderId="0" xfId="0" applyFont="1" applyFill="1" applyAlignment="1">
      <alignment horizontal="center"/>
    </xf>
    <xf numFmtId="0" fontId="50" fillId="3" borderId="0" xfId="0" applyFont="1" applyFill="1" applyAlignment="1">
      <alignment horizontal="center"/>
    </xf>
    <xf numFmtId="0" fontId="44"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9" fillId="0" borderId="0" xfId="0" applyFont="1" applyAlignment="1">
      <alignment horizontal="left"/>
    </xf>
    <xf numFmtId="0" fontId="15" fillId="0" borderId="0" xfId="0" applyFont="1" applyAlignment="1">
      <alignment horizontal="left"/>
    </xf>
    <xf numFmtId="0" fontId="20" fillId="6" borderId="10" xfId="0" quotePrefix="1" applyFont="1" applyFill="1" applyBorder="1" applyAlignment="1">
      <alignment horizontal="left" vertical="center"/>
    </xf>
    <xf numFmtId="0" fontId="20" fillId="6" borderId="12" xfId="0" quotePrefix="1" applyFont="1" applyFill="1" applyBorder="1" applyAlignment="1">
      <alignment horizontal="left" vertical="center"/>
    </xf>
    <xf numFmtId="0" fontId="20" fillId="6" borderId="11" xfId="0" quotePrefix="1" applyFont="1" applyFill="1" applyBorder="1" applyAlignment="1">
      <alignment horizontal="left" vertical="center"/>
    </xf>
    <xf numFmtId="168" fontId="56" fillId="10" borderId="0" xfId="9" applyNumberFormat="1" applyFont="1" applyFill="1" applyAlignment="1">
      <alignment horizontal="center" wrapText="1"/>
    </xf>
    <xf numFmtId="0" fontId="60" fillId="4" borderId="0" xfId="0" applyFont="1" applyFill="1" applyAlignment="1">
      <alignment horizontal="left" wrapText="1"/>
    </xf>
    <xf numFmtId="0" fontId="54" fillId="4" borderId="0" xfId="0" applyFont="1" applyFill="1" applyAlignment="1">
      <alignment horizontal="center" vertical="center" wrapText="1"/>
    </xf>
    <xf numFmtId="0" fontId="0" fillId="4" borderId="0" xfId="0" applyFill="1" applyAlignment="1">
      <alignment horizontal="center" vertical="center"/>
    </xf>
    <xf numFmtId="0" fontId="0" fillId="4" borderId="35" xfId="0" applyFill="1" applyBorder="1" applyAlignment="1">
      <alignment horizontal="center" vertical="center"/>
    </xf>
    <xf numFmtId="0" fontId="54" fillId="4" borderId="0" xfId="0" applyFont="1" applyFill="1" applyAlignment="1">
      <alignment horizontal="left" vertical="center"/>
    </xf>
    <xf numFmtId="0" fontId="75" fillId="11" borderId="0" xfId="0" applyFont="1" applyFill="1" applyAlignment="1">
      <alignment horizontal="center" vertical="center" wrapText="1"/>
    </xf>
    <xf numFmtId="0" fontId="73" fillId="4" borderId="0" xfId="0" applyFont="1" applyFill="1" applyAlignment="1">
      <alignment horizontal="center" vertical="center" wrapText="1"/>
    </xf>
    <xf numFmtId="0" fontId="3" fillId="4" borderId="0" xfId="0" applyFont="1" applyFill="1" applyAlignment="1">
      <alignment vertical="center"/>
    </xf>
    <xf numFmtId="0" fontId="54" fillId="0" borderId="0" xfId="0" applyFont="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1" fillId="4" borderId="35" xfId="0" applyFont="1" applyFill="1" applyBorder="1" applyAlignment="1">
      <alignment horizontal="center"/>
    </xf>
    <xf numFmtId="0" fontId="24" fillId="4" borderId="35" xfId="0" applyFont="1" applyFill="1" applyBorder="1" applyAlignment="1">
      <alignment horizontal="center"/>
    </xf>
    <xf numFmtId="0" fontId="43"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20"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20" xfId="2" quotePrefix="1" applyFill="1" applyBorder="1" applyAlignment="1">
      <alignment horizontal="center" vertical="center" wrapText="1"/>
    </xf>
    <xf numFmtId="0" fontId="14" fillId="0" borderId="23" xfId="2" quotePrefix="1" applyFill="1" applyBorder="1" applyAlignment="1">
      <alignment horizontal="center" vertical="center" wrapText="1"/>
    </xf>
    <xf numFmtId="0" fontId="14" fillId="0" borderId="20" xfId="2" quotePrefix="1" applyBorder="1" applyAlignment="1">
      <alignment horizontal="center"/>
    </xf>
    <xf numFmtId="0" fontId="14" fillId="0" borderId="23" xfId="2" quotePrefix="1" applyBorder="1" applyAlignment="1">
      <alignment horizontal="center"/>
    </xf>
    <xf numFmtId="0" fontId="14" fillId="0" borderId="32" xfId="2" quotePrefix="1" applyFill="1" applyBorder="1" applyAlignment="1">
      <alignment horizontal="center" vertical="center" wrapText="1"/>
    </xf>
    <xf numFmtId="0" fontId="14" fillId="0" borderId="24" xfId="2" quotePrefix="1" applyFill="1" applyBorder="1" applyAlignment="1">
      <alignment horizontal="center"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18" fillId="2" borderId="0" xfId="0" applyFont="1" applyFill="1" applyAlignment="1">
      <alignment horizontal="left" vertical="center" wrapText="1"/>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14" fillId="0" borderId="20" xfId="2" quotePrefix="1" applyBorder="1" applyAlignment="1" applyProtection="1">
      <alignment horizontal="center" vertical="center" wrapText="1"/>
      <protection locked="0"/>
    </xf>
    <xf numFmtId="0" fontId="14" fillId="0" borderId="23" xfId="2" quotePrefix="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14" fillId="0" borderId="0" xfId="2" quotePrefix="1" applyAlignment="1">
      <alignment horizontal="center"/>
    </xf>
    <xf numFmtId="0" fontId="14" fillId="0" borderId="25" xfId="2" quotePrefix="1" applyBorder="1" applyAlignment="1">
      <alignment horizontal="center" vertical="center" wrapText="1"/>
    </xf>
    <xf numFmtId="0" fontId="14" fillId="0" borderId="24" xfId="2" quotePrefix="1" applyBorder="1" applyAlignment="1">
      <alignment horizontal="center" vertical="center" wrapText="1"/>
    </xf>
  </cellXfs>
  <cellStyles count="12">
    <cellStyle name="Comma 2" xfId="3" xr:uid="{00000000-0005-0000-0000-000000000000}"/>
    <cellStyle name="Hyperlink 2" xfId="10" xr:uid="{0D7E81B5-1C43-427F-9DCC-57588BC35E36}"/>
    <cellStyle name="Komma 2" xfId="11" xr:uid="{EC68DF54-3667-40D4-8079-E0F118932234}"/>
    <cellStyle name="Link" xfId="2" builtinId="8"/>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F0B1C74E-3697-48AF-A51F-358A225D0729}"/>
    <cellStyle name="Pro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289560</xdr:colOff>
          <xdr:row>11</xdr:row>
          <xdr:rowOff>30480</xdr:rowOff>
        </xdr:from>
        <xdr:to>
          <xdr:col>4</xdr:col>
          <xdr:colOff>220980</xdr:colOff>
          <xdr:row>12</xdr:row>
          <xdr:rowOff>175260</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0000-000001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4. Skjul faner til ECBC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259080</xdr:colOff>
          <xdr:row>3</xdr:row>
          <xdr:rowOff>144780</xdr:rowOff>
        </xdr:from>
        <xdr:to>
          <xdr:col>4</xdr:col>
          <xdr:colOff>182880</xdr:colOff>
          <xdr:row>5</xdr:row>
          <xdr:rowOff>99060</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0000-000002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1. Gem rapport til HTT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259080</xdr:colOff>
          <xdr:row>6</xdr:row>
          <xdr:rowOff>68580</xdr:rowOff>
        </xdr:from>
        <xdr:to>
          <xdr:col>4</xdr:col>
          <xdr:colOff>182880</xdr:colOff>
          <xdr:row>8</xdr:row>
          <xdr:rowOff>22860</xdr:rowOff>
        </xdr:to>
        <xdr:sp macro="" textlink="">
          <xdr:nvSpPr>
            <xdr:cNvPr id="17411" name="Button 3" hidden="1">
              <a:extLst>
                <a:ext uri="{63B3BB69-23CF-44E3-9099-C40C66FF867C}">
                  <a14:compatExt spid="_x0000_s17411"/>
                </a:ext>
                <a:ext uri="{FF2B5EF4-FFF2-40B4-BE49-F238E27FC236}">
                  <a16:creationId xmlns:a16="http://schemas.microsoft.com/office/drawing/2014/main" id="{00000000-0008-0000-0000-000003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2. Ingen formler (eng. Excel)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259080</xdr:colOff>
          <xdr:row>8</xdr:row>
          <xdr:rowOff>144780</xdr:rowOff>
        </xdr:from>
        <xdr:to>
          <xdr:col>4</xdr:col>
          <xdr:colOff>182880</xdr:colOff>
          <xdr:row>10</xdr:row>
          <xdr:rowOff>76200</xdr:rowOff>
        </xdr:to>
        <xdr:sp macro="" textlink="">
          <xdr:nvSpPr>
            <xdr:cNvPr id="17412" name="Button 4" hidden="1">
              <a:extLst>
                <a:ext uri="{63B3BB69-23CF-44E3-9099-C40C66FF867C}">
                  <a14:compatExt spid="_x0000_s17412"/>
                </a:ext>
                <a:ext uri="{FF2B5EF4-FFF2-40B4-BE49-F238E27FC236}">
                  <a16:creationId xmlns:a16="http://schemas.microsoft.com/office/drawing/2014/main" id="{00000000-0008-0000-0000-000004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3. Gem rapport til NTT-mappe</a:t>
              </a:r>
            </a:p>
          </xdr:txBody>
        </xdr:sp>
        <xdr:clientData fPrintsWithSheet="0"/>
      </xdr:twoCellAnchor>
    </mc:Choice>
    <mc:Fallback/>
  </mc:AlternateContent>
  <xdr:twoCellAnchor>
    <xdr:from>
      <xdr:col>0</xdr:col>
      <xdr:colOff>0</xdr:colOff>
      <xdr:row>1</xdr:row>
      <xdr:rowOff>110490</xdr:rowOff>
    </xdr:from>
    <xdr:to>
      <xdr:col>5</xdr:col>
      <xdr:colOff>274320</xdr:colOff>
      <xdr:row>3</xdr:row>
      <xdr:rowOff>34290</xdr:rowOff>
    </xdr:to>
    <xdr:sp macro="" textlink="">
      <xdr:nvSpPr>
        <xdr:cNvPr id="2" name="TextBox 1">
          <a:extLst>
            <a:ext uri="{FF2B5EF4-FFF2-40B4-BE49-F238E27FC236}">
              <a16:creationId xmlns:a16="http://schemas.microsoft.com/office/drawing/2014/main" id="{A762FE04-F2B1-4DF4-9786-E68CDBFDA2C3}"/>
            </a:ext>
          </a:extLst>
        </xdr:cNvPr>
        <xdr:cNvSpPr txBox="1"/>
      </xdr:nvSpPr>
      <xdr:spPr>
        <a:xfrm>
          <a:off x="0" y="345440"/>
          <a:ext cx="393509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latin typeface="Nykredit Sans" pitchFamily="2" charset="0"/>
            </a:rPr>
            <a:t>Indsæt</a:t>
          </a:r>
          <a:r>
            <a:rPr lang="da-DK" sz="1100" baseline="0">
              <a:latin typeface="Nykredit Sans" pitchFamily="2" charset="0"/>
            </a:rPr>
            <a:t> værdier som </a:t>
          </a:r>
          <a:r>
            <a:rPr lang="da-DK" sz="1100" u="sng" baseline="0">
              <a:latin typeface="Nykredit Sans" pitchFamily="2" charset="0"/>
            </a:rPr>
            <a:t>ikke</a:t>
          </a:r>
          <a:r>
            <a:rPr lang="da-DK" sz="1100" u="none" baseline="0">
              <a:latin typeface="Nykredit Sans" pitchFamily="2" charset="0"/>
            </a:rPr>
            <a:t> kommer fra SAS-output</a:t>
          </a:r>
          <a:endParaRPr lang="da-DK" sz="1100">
            <a:latin typeface="Nykredit Sans" pitchFamily="2" charset="0"/>
          </a:endParaRPr>
        </a:p>
      </xdr:txBody>
    </xdr:sp>
    <xdr:clientData/>
  </xdr:twoCellAnchor>
  <mc:AlternateContent xmlns:mc="http://schemas.openxmlformats.org/markup-compatibility/2006">
    <mc:Choice xmlns:a14="http://schemas.microsoft.com/office/drawing/2010/main" Requires="a14">
      <xdr:twoCellAnchor>
        <xdr:from>
          <xdr:col>0</xdr:col>
          <xdr:colOff>266700</xdr:colOff>
          <xdr:row>13</xdr:row>
          <xdr:rowOff>114300</xdr:rowOff>
        </xdr:from>
        <xdr:to>
          <xdr:col>4</xdr:col>
          <xdr:colOff>190500</xdr:colOff>
          <xdr:row>15</xdr:row>
          <xdr:rowOff>60960</xdr:rowOff>
        </xdr:to>
        <xdr:sp macro="" textlink="">
          <xdr:nvSpPr>
            <xdr:cNvPr id="17413" name="Button 5" hidden="1">
              <a:extLst>
                <a:ext uri="{63B3BB69-23CF-44E3-9099-C40C66FF867C}">
                  <a14:compatExt spid="_x0000_s17413"/>
                </a:ext>
                <a:ext uri="{FF2B5EF4-FFF2-40B4-BE49-F238E27FC236}">
                  <a16:creationId xmlns:a16="http://schemas.microsoft.com/office/drawing/2014/main" id="{00000000-0008-0000-0000-000005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5. Gem rapport i ECBC-mappe i xlsx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289560</xdr:colOff>
          <xdr:row>18</xdr:row>
          <xdr:rowOff>175260</xdr:rowOff>
        </xdr:from>
        <xdr:to>
          <xdr:col>4</xdr:col>
          <xdr:colOff>289560</xdr:colOff>
          <xdr:row>21</xdr:row>
          <xdr:rowOff>22860</xdr:rowOff>
        </xdr:to>
        <xdr:sp macro="" textlink="">
          <xdr:nvSpPr>
            <xdr:cNvPr id="17414" name="Button 6" hidden="1">
              <a:extLst>
                <a:ext uri="{63B3BB69-23CF-44E3-9099-C40C66FF867C}">
                  <a14:compatExt spid="_x0000_s17414"/>
                </a:ext>
                <a:ext uri="{FF2B5EF4-FFF2-40B4-BE49-F238E27FC236}">
                  <a16:creationId xmlns:a16="http://schemas.microsoft.com/office/drawing/2014/main" id="{00000000-0008-0000-0000-000006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6. Ingen formler i NTT-faner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304800</xdr:colOff>
          <xdr:row>21</xdr:row>
          <xdr:rowOff>137160</xdr:rowOff>
        </xdr:from>
        <xdr:to>
          <xdr:col>4</xdr:col>
          <xdr:colOff>289560</xdr:colOff>
          <xdr:row>23</xdr:row>
          <xdr:rowOff>175260</xdr:rowOff>
        </xdr:to>
        <xdr:sp macro="" textlink="">
          <xdr:nvSpPr>
            <xdr:cNvPr id="17415" name="Button 7" hidden="1">
              <a:extLst>
                <a:ext uri="{63B3BB69-23CF-44E3-9099-C40C66FF867C}">
                  <a14:compatExt spid="_x0000_s17415"/>
                </a:ext>
                <a:ext uri="{FF2B5EF4-FFF2-40B4-BE49-F238E27FC236}">
                  <a16:creationId xmlns:a16="http://schemas.microsoft.com/office/drawing/2014/main" id="{00000000-0008-0000-0000-000007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7. Gem rapport i ECBC-mappe i xlsx</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235323</xdr:colOff>
      <xdr:row>0</xdr:row>
      <xdr:rowOff>123264</xdr:rowOff>
    </xdr:from>
    <xdr:ext cx="14870206" cy="488639"/>
    <xdr:pic>
      <xdr:nvPicPr>
        <xdr:cNvPr id="2" name="Picture 3">
          <a:extLst>
            <a:ext uri="{FF2B5EF4-FFF2-40B4-BE49-F238E27FC236}">
              <a16:creationId xmlns:a16="http://schemas.microsoft.com/office/drawing/2014/main" id="{5EC24CBF-5724-48D0-98C0-28BCAB3BBA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3" y="123264"/>
          <a:ext cx="1487020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945378</xdr:colOff>
      <xdr:row>2</xdr:row>
      <xdr:rowOff>176894</xdr:rowOff>
    </xdr:from>
    <xdr:ext cx="1360154" cy="409511"/>
    <xdr:pic>
      <xdr:nvPicPr>
        <xdr:cNvPr id="3" name="Picture 2">
          <a:extLst>
            <a:ext uri="{FF2B5EF4-FFF2-40B4-BE49-F238E27FC236}">
              <a16:creationId xmlns:a16="http://schemas.microsoft.com/office/drawing/2014/main" id="{E903DC84-0F73-4DFC-881B-4ED335CECA2D}"/>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32653" y="557894"/>
          <a:ext cx="1360154" cy="409511"/>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235324</xdr:colOff>
      <xdr:row>0</xdr:row>
      <xdr:rowOff>123265</xdr:rowOff>
    </xdr:from>
    <xdr:ext cx="14928637" cy="488639"/>
    <xdr:pic>
      <xdr:nvPicPr>
        <xdr:cNvPr id="2" name="Picture 3">
          <a:extLst>
            <a:ext uri="{FF2B5EF4-FFF2-40B4-BE49-F238E27FC236}">
              <a16:creationId xmlns:a16="http://schemas.microsoft.com/office/drawing/2014/main" id="{B65EBC52-4EED-4CAA-9E8D-59EBC623C3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4" y="123265"/>
          <a:ext cx="1492863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1150604</xdr:colOff>
      <xdr:row>2</xdr:row>
      <xdr:rowOff>190499</xdr:rowOff>
    </xdr:from>
    <xdr:ext cx="1273467" cy="381026"/>
    <xdr:pic>
      <xdr:nvPicPr>
        <xdr:cNvPr id="3" name="Picture 2">
          <a:extLst>
            <a:ext uri="{FF2B5EF4-FFF2-40B4-BE49-F238E27FC236}">
              <a16:creationId xmlns:a16="http://schemas.microsoft.com/office/drawing/2014/main" id="{1667667F-0BE9-418C-B8B4-C5767E14E69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561679" y="571499"/>
          <a:ext cx="1273467" cy="381026"/>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22411</xdr:colOff>
      <xdr:row>20</xdr:row>
      <xdr:rowOff>76201</xdr:rowOff>
    </xdr:from>
    <xdr:to>
      <xdr:col>2</xdr:col>
      <xdr:colOff>3664323</xdr:colOff>
      <xdr:row>34</xdr:row>
      <xdr:rowOff>57150</xdr:rowOff>
    </xdr:to>
    <xdr:sp macro="" textlink="">
      <xdr:nvSpPr>
        <xdr:cNvPr id="2" name="Tekstboks 2">
          <a:extLst>
            <a:ext uri="{FF2B5EF4-FFF2-40B4-BE49-F238E27FC236}">
              <a16:creationId xmlns:a16="http://schemas.microsoft.com/office/drawing/2014/main" id="{A3E374D7-9E90-4E0E-BB9A-546DA1ED4215}"/>
            </a:ext>
          </a:extLst>
        </xdr:cNvPr>
        <xdr:cNvSpPr txBox="1"/>
      </xdr:nvSpPr>
      <xdr:spPr>
        <a:xfrm>
          <a:off x="251011" y="9972676"/>
          <a:ext cx="4880162" cy="26479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a:t>
          </a:r>
          <a:r>
            <a:rPr lang="en-GB" sz="1100">
              <a:solidFill>
                <a:schemeClr val="dk1"/>
              </a:solidFill>
              <a:effectLst/>
              <a:latin typeface="+mn-lt"/>
              <a:ea typeface="+mn-ea"/>
              <a:cs typeface="+mn-cs"/>
            </a:rPr>
            <a:t>Nykredit</a:t>
          </a:r>
          <a:r>
            <a:rPr lang="en-GB" sz="1100" baseline="0">
              <a:solidFill>
                <a:schemeClr val="dk1"/>
              </a:solidFill>
              <a:effectLst/>
              <a:latin typeface="+mn-lt"/>
              <a:ea typeface="+mn-ea"/>
              <a:cs typeface="+mn-cs"/>
            </a:rPr>
            <a:t> Realkredit A/S</a:t>
          </a:r>
          <a:endParaRPr lang="da-DK">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Issuer type:</a:t>
          </a:r>
          <a:r>
            <a:rPr lang="en-GB" sz="1100">
              <a:solidFill>
                <a:schemeClr val="dk1"/>
              </a:solidFill>
              <a:latin typeface="+mn-lt"/>
              <a:ea typeface="+mn-ea"/>
              <a:cs typeface="+mn-cs"/>
            </a:rPr>
            <a:t> </a:t>
          </a:r>
          <a:r>
            <a:rPr lang="en-GB" sz="1100">
              <a:solidFill>
                <a:schemeClr val="dk1"/>
              </a:solidFill>
              <a:effectLst/>
              <a:latin typeface="+mn-lt"/>
              <a:ea typeface="+mn-ea"/>
              <a:cs typeface="+mn-cs"/>
            </a:rPr>
            <a:t>Specialized mortgage bank</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Cover pool:</a:t>
          </a:r>
          <a:r>
            <a:rPr lang="en-GB" sz="1100">
              <a:solidFill>
                <a:schemeClr val="dk1"/>
              </a:solidFill>
              <a:latin typeface="+mn-lt"/>
              <a:ea typeface="+mn-ea"/>
              <a:cs typeface="+mn-cs"/>
            </a:rPr>
            <a:t> </a:t>
          </a:r>
          <a:r>
            <a:rPr lang="en-GB" sz="1100">
              <a:solidFill>
                <a:schemeClr val="dk1"/>
              </a:solidFill>
              <a:effectLst/>
              <a:latin typeface="+mn-lt"/>
              <a:ea typeface="+mn-ea"/>
              <a:cs typeface="+mn-cs"/>
            </a:rPr>
            <a:t>Capital Centre</a:t>
          </a:r>
          <a:r>
            <a:rPr lang="en-GB" sz="1100" baseline="0">
              <a:solidFill>
                <a:schemeClr val="dk1"/>
              </a:solidFill>
              <a:effectLst/>
              <a:latin typeface="+mn-lt"/>
              <a:ea typeface="+mn-ea"/>
              <a:cs typeface="+mn-cs"/>
            </a:rPr>
            <a:t> </a:t>
          </a:r>
          <a:r>
            <a:rPr lang="da-DK" sz="1100" baseline="0">
              <a:solidFill>
                <a:schemeClr val="dk1"/>
              </a:solidFill>
              <a:effectLst/>
              <a:latin typeface="+mn-lt"/>
              <a:ea typeface="+mn-ea"/>
              <a:cs typeface="+mn-cs"/>
            </a:rPr>
            <a:t>I</a:t>
          </a:r>
          <a:endParaRPr lang="da-DK">
            <a:solidFill>
              <a:srgbClr val="FF0000"/>
            </a:solidFill>
            <a:effectLst/>
          </a:endParaRP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Joint funding consolidated cover pools</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https://www.nykredit.com/en-gb/investor-relations/debt/ecbc-cover-pool-data/</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Homepage:</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https://www.nykredit.com/en-gb/investor-relations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Quarterly</a:t>
          </a:r>
        </a:p>
        <a:p>
          <a:r>
            <a:rPr lang="en-GB" sz="1100" b="1">
              <a:solidFill>
                <a:schemeClr val="dk1"/>
              </a:solidFill>
              <a:effectLst/>
              <a:latin typeface="+mn-lt"/>
              <a:ea typeface="+mn-ea"/>
              <a:cs typeface="+mn-cs"/>
            </a:rPr>
            <a:t>Published  </a:t>
          </a:r>
          <a:r>
            <a:rPr lang="en-GB" sz="1100" b="0">
              <a:solidFill>
                <a:schemeClr val="dk1"/>
              </a:solidFill>
              <a:effectLst/>
              <a:latin typeface="+mn-lt"/>
              <a:ea typeface="+mn-ea"/>
              <a:cs typeface="+mn-cs"/>
            </a:rPr>
            <a:t>08/05/2025</a:t>
          </a:r>
          <a:endParaRPr lang="da-DK">
            <a:effectLst/>
          </a:endParaRPr>
        </a:p>
        <a:p>
          <a:r>
            <a:rPr lang="en-GB" sz="1100" b="1">
              <a:solidFill>
                <a:schemeClr val="dk1"/>
              </a:solidFill>
              <a:effectLst/>
              <a:latin typeface="+mn-lt"/>
              <a:ea typeface="+mn-ea"/>
              <a:cs typeface="+mn-cs"/>
            </a:rPr>
            <a:t>Data</a:t>
          </a:r>
          <a:r>
            <a:rPr lang="en-GB" sz="1100" b="1" baseline="0">
              <a:solidFill>
                <a:schemeClr val="dk1"/>
              </a:solidFill>
              <a:effectLst/>
              <a:latin typeface="+mn-lt"/>
              <a:ea typeface="+mn-ea"/>
              <a:cs typeface="+mn-cs"/>
            </a:rPr>
            <a:t> per  </a:t>
          </a:r>
          <a:r>
            <a:rPr lang="en-GB" sz="1100" b="0" baseline="0">
              <a:solidFill>
                <a:schemeClr val="dk1"/>
              </a:solidFill>
              <a:effectLst/>
              <a:latin typeface="+mn-lt"/>
              <a:ea typeface="+mn-ea"/>
              <a:cs typeface="+mn-cs"/>
            </a:rPr>
            <a:t>31/03/2025</a:t>
          </a:r>
          <a:endParaRPr lang="da-DK">
            <a:effectLst/>
          </a:endParaRPr>
        </a:p>
        <a:p>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190500</xdr:colOff>
      <xdr:row>0</xdr:row>
      <xdr:rowOff>0</xdr:rowOff>
    </xdr:from>
    <xdr:ext cx="8331760" cy="489697"/>
    <xdr:pic>
      <xdr:nvPicPr>
        <xdr:cNvPr id="2" name="Picture 3">
          <a:extLst>
            <a:ext uri="{FF2B5EF4-FFF2-40B4-BE49-F238E27FC236}">
              <a16:creationId xmlns:a16="http://schemas.microsoft.com/office/drawing/2014/main" id="{4C2B2C41-C7E1-4E8F-B44A-6918DD9D15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8331760" cy="489697"/>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oneCellAnchor>
  <xdr:twoCellAnchor>
    <xdr:from>
      <xdr:col>0</xdr:col>
      <xdr:colOff>134472</xdr:colOff>
      <xdr:row>58</xdr:row>
      <xdr:rowOff>112057</xdr:rowOff>
    </xdr:from>
    <xdr:to>
      <xdr:col>5</xdr:col>
      <xdr:colOff>1255059</xdr:colOff>
      <xdr:row>76</xdr:row>
      <xdr:rowOff>89646</xdr:rowOff>
    </xdr:to>
    <xdr:sp macro="" textlink="">
      <xdr:nvSpPr>
        <xdr:cNvPr id="3" name="Tekstboks 2">
          <a:extLst>
            <a:ext uri="{FF2B5EF4-FFF2-40B4-BE49-F238E27FC236}">
              <a16:creationId xmlns:a16="http://schemas.microsoft.com/office/drawing/2014/main" id="{14B9239F-0EB1-4528-8FEE-10F0C932D786}"/>
            </a:ext>
          </a:extLst>
        </xdr:cNvPr>
        <xdr:cNvSpPr txBox="1"/>
      </xdr:nvSpPr>
      <xdr:spPr>
        <a:xfrm>
          <a:off x="134472" y="11513482"/>
          <a:ext cx="9997887"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This transparency template is compliant</a:t>
          </a:r>
          <a:r>
            <a:rPr lang="en-GB" sz="1100" baseline="0">
              <a:solidFill>
                <a:schemeClr val="dk1"/>
              </a:solidFill>
              <a:effectLst/>
              <a:latin typeface="Arial" panose="020B0604020202020204" pitchFamily="34" charset="0"/>
              <a:ea typeface="+mn-ea"/>
              <a:cs typeface="Arial" panose="020B0604020202020204" pitchFamily="34" charset="0"/>
            </a:rPr>
            <a:t> with the requirements in the Covered Bond Directive article 14 and</a:t>
          </a:r>
          <a:r>
            <a:rPr lang="en-GB" sz="1100">
              <a:solidFill>
                <a:schemeClr val="dk1"/>
              </a:solidFill>
              <a:effectLst/>
              <a:latin typeface="Arial" panose="020B0604020202020204" pitchFamily="34" charset="0"/>
              <a:ea typeface="+mn-ea"/>
              <a:cs typeface="Arial" panose="020B0604020202020204" pitchFamily="34" charset="0"/>
            </a:rPr>
            <a:t> is used with ECBC labelled covered bonds.</a:t>
          </a:r>
          <a:endParaRPr lang="da-DK">
            <a:effectLst/>
            <a:latin typeface="Arial" panose="020B0604020202020204" pitchFamily="34" charset="0"/>
            <a:cs typeface="Arial" panose="020B0604020202020204" pitchFamily="34" charset="0"/>
          </a:endParaRPr>
        </a:p>
        <a:p>
          <a:endParaRPr lang="en-GB" sz="1100">
            <a:solidFill>
              <a:schemeClr val="dk1"/>
            </a:solidFill>
            <a:latin typeface="Arial" pitchFamily="34" charset="0"/>
            <a:ea typeface="+mn-ea"/>
            <a:cs typeface="Arial" pitchFamily="34" charset="0"/>
          </a:endParaRP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xdr:txBody>
    </xdr:sp>
    <xdr:clientData/>
  </xdr:twoCellAnchor>
  <xdr:oneCellAnchor>
    <xdr:from>
      <xdr:col>3</xdr:col>
      <xdr:colOff>4397187</xdr:colOff>
      <xdr:row>2</xdr:row>
      <xdr:rowOff>134469</xdr:rowOff>
    </xdr:from>
    <xdr:ext cx="1509833" cy="454317"/>
    <xdr:pic>
      <xdr:nvPicPr>
        <xdr:cNvPr id="4" name="Picture 2">
          <a:extLst>
            <a:ext uri="{FF2B5EF4-FFF2-40B4-BE49-F238E27FC236}">
              <a16:creationId xmlns:a16="http://schemas.microsoft.com/office/drawing/2014/main" id="{CC5EFE46-FB25-4EF6-B01E-19DBB46FB4BB}"/>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968937" y="439269"/>
          <a:ext cx="1509833" cy="454317"/>
        </a:xfrm>
        <a:prstGeom prst="rect">
          <a:avLst/>
        </a:prstGeom>
        <a:noFill/>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0</xdr:row>
      <xdr:rowOff>11205</xdr:rowOff>
    </xdr:from>
    <xdr:ext cx="8863853" cy="488639"/>
    <xdr:pic>
      <xdr:nvPicPr>
        <xdr:cNvPr id="2" name="Picture 3">
          <a:extLst>
            <a:ext uri="{FF2B5EF4-FFF2-40B4-BE49-F238E27FC236}">
              <a16:creationId xmlns:a16="http://schemas.microsoft.com/office/drawing/2014/main" id="{8A15A8B4-6A04-4161-8840-CA6788EA7C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1205"/>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638735</xdr:colOff>
      <xdr:row>2</xdr:row>
      <xdr:rowOff>145676</xdr:rowOff>
    </xdr:from>
    <xdr:ext cx="1509833" cy="454317"/>
    <xdr:pic>
      <xdr:nvPicPr>
        <xdr:cNvPr id="3" name="Picture 2">
          <a:extLst>
            <a:ext uri="{FF2B5EF4-FFF2-40B4-BE49-F238E27FC236}">
              <a16:creationId xmlns:a16="http://schemas.microsoft.com/office/drawing/2014/main" id="{66CB0EAA-9438-480A-9E8A-3C3DBB3F7FF7}"/>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506260" y="450476"/>
          <a:ext cx="1509833" cy="454317"/>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190498</xdr:colOff>
      <xdr:row>0</xdr:row>
      <xdr:rowOff>44823</xdr:rowOff>
    </xdr:from>
    <xdr:ext cx="12313446" cy="491020"/>
    <xdr:pic>
      <xdr:nvPicPr>
        <xdr:cNvPr id="2" name="Picture 3">
          <a:extLst>
            <a:ext uri="{FF2B5EF4-FFF2-40B4-BE49-F238E27FC236}">
              <a16:creationId xmlns:a16="http://schemas.microsoft.com/office/drawing/2014/main" id="{FFC5C252-092D-495B-8D3F-55456311C0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3" y="44823"/>
          <a:ext cx="12313446" cy="4910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6</xdr:col>
      <xdr:colOff>495774</xdr:colOff>
      <xdr:row>2</xdr:row>
      <xdr:rowOff>94616</xdr:rowOff>
    </xdr:from>
    <xdr:ext cx="2345242" cy="552049"/>
    <xdr:pic>
      <xdr:nvPicPr>
        <xdr:cNvPr id="3" name="Picture 2">
          <a:extLst>
            <a:ext uri="{FF2B5EF4-FFF2-40B4-BE49-F238E27FC236}">
              <a16:creationId xmlns:a16="http://schemas.microsoft.com/office/drawing/2014/main" id="{91DBBFD8-7957-411C-AD2C-50C274EC761D}"/>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9849324" y="475616"/>
          <a:ext cx="2345242" cy="552049"/>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257735</xdr:colOff>
      <xdr:row>0</xdr:row>
      <xdr:rowOff>123264</xdr:rowOff>
    </xdr:from>
    <xdr:ext cx="12214412" cy="488639"/>
    <xdr:pic>
      <xdr:nvPicPr>
        <xdr:cNvPr id="2" name="Picture 3">
          <a:extLst>
            <a:ext uri="{FF2B5EF4-FFF2-40B4-BE49-F238E27FC236}">
              <a16:creationId xmlns:a16="http://schemas.microsoft.com/office/drawing/2014/main" id="{643E2051-EC09-4F66-B4C5-1CB1FDC364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535" y="123264"/>
          <a:ext cx="122144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746872</xdr:colOff>
      <xdr:row>3</xdr:row>
      <xdr:rowOff>3</xdr:rowOff>
    </xdr:from>
    <xdr:ext cx="1340650" cy="414615"/>
    <xdr:pic>
      <xdr:nvPicPr>
        <xdr:cNvPr id="3" name="Picture 2">
          <a:extLst>
            <a:ext uri="{FF2B5EF4-FFF2-40B4-BE49-F238E27FC236}">
              <a16:creationId xmlns:a16="http://schemas.microsoft.com/office/drawing/2014/main" id="{28A2119F-A21B-4862-BD23-835C57C93CF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0776697" y="571503"/>
          <a:ext cx="1340650" cy="414615"/>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246530</xdr:colOff>
      <xdr:row>0</xdr:row>
      <xdr:rowOff>123265</xdr:rowOff>
    </xdr:from>
    <xdr:ext cx="13523099" cy="488639"/>
    <xdr:pic>
      <xdr:nvPicPr>
        <xdr:cNvPr id="2" name="Picture 3">
          <a:extLst>
            <a:ext uri="{FF2B5EF4-FFF2-40B4-BE49-F238E27FC236}">
              <a16:creationId xmlns:a16="http://schemas.microsoft.com/office/drawing/2014/main" id="{2C7293CE-7531-4ECF-891B-22B0A34542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5"/>
          <a:ext cx="13523099"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379088</xdr:colOff>
      <xdr:row>3</xdr:row>
      <xdr:rowOff>3202</xdr:rowOff>
    </xdr:from>
    <xdr:ext cx="1509833" cy="454317"/>
    <xdr:pic>
      <xdr:nvPicPr>
        <xdr:cNvPr id="3" name="Picture 2">
          <a:extLst>
            <a:ext uri="{FF2B5EF4-FFF2-40B4-BE49-F238E27FC236}">
              <a16:creationId xmlns:a16="http://schemas.microsoft.com/office/drawing/2014/main" id="{54A65F64-2E91-4FD0-9B32-916DDE0B58B7}"/>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047338" y="574702"/>
          <a:ext cx="1509833" cy="454317"/>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246530</xdr:colOff>
      <xdr:row>0</xdr:row>
      <xdr:rowOff>123264</xdr:rowOff>
    </xdr:from>
    <xdr:ext cx="14835787" cy="488639"/>
    <xdr:pic>
      <xdr:nvPicPr>
        <xdr:cNvPr id="2" name="Picture 3">
          <a:extLst>
            <a:ext uri="{FF2B5EF4-FFF2-40B4-BE49-F238E27FC236}">
              <a16:creationId xmlns:a16="http://schemas.microsoft.com/office/drawing/2014/main" id="{4A4B58FE-1EFF-49D0-9457-6F79A2FD94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4"/>
          <a:ext cx="1483578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8</xdr:col>
      <xdr:colOff>270382</xdr:colOff>
      <xdr:row>2</xdr:row>
      <xdr:rowOff>181696</xdr:rowOff>
    </xdr:from>
    <xdr:ext cx="1452383" cy="439431"/>
    <xdr:pic>
      <xdr:nvPicPr>
        <xdr:cNvPr id="3" name="Picture 2">
          <a:extLst>
            <a:ext uri="{FF2B5EF4-FFF2-40B4-BE49-F238E27FC236}">
              <a16:creationId xmlns:a16="http://schemas.microsoft.com/office/drawing/2014/main" id="{156017F6-377E-4DB7-83CC-7F4DF6CB6E2F}"/>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52982" y="562696"/>
          <a:ext cx="1452383" cy="439431"/>
        </a:xfrm>
        <a:prstGeom prst="rect">
          <a:avLst/>
        </a:prstGeom>
        <a:noFill/>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0A17847-3E9C-48A4-A90E-952439C816C9}" name="Table1" displayName="Table1" ref="H2:M3" totalsRowShown="0">
  <autoFilter ref="H2:M3" xr:uid="{718F13A6-E2D7-4FBF-A799-0E30197299A6}"/>
  <tableColumns count="6">
    <tableColumn id="1" xr3:uid="{F90E2D12-776C-45A2-814D-F56B2385C427}" name="Årstal"/>
    <tableColumn id="3" xr3:uid="{3F99FCB2-CF02-4687-A275-0B0391845DA9}" name="Kvartal"/>
    <tableColumn id="2" xr3:uid="{6D9F7CD6-14AB-48CD-A3CA-D0C7B627CC82}" name="Kapitalcenter"/>
    <tableColumn id="4" xr3:uid="{5B7AC6FB-79F4-4097-8824-CE88BA55AD5A}" name="Måned"/>
    <tableColumn id="5" xr3:uid="{80B84E55-1C65-4F56-A6E8-182825073258}" name="Rapporteringsdato"/>
    <tableColumn id="6" xr3:uid="{5700A744-A8B7-4CF2-9DAF-21C0F6470C0D}" name="Cut-off dat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8DE6F0C-E874-4619-A970-6878A20ADCB9}" name="Table2" displayName="Table2" ref="A46:A52" totalsRowShown="0">
  <autoFilter ref="A46:A52" xr:uid="{24CD511C-73EB-4732-9FC8-08E3DBE1E9FE}"/>
  <tableColumns count="1">
    <tableColumn id="1" xr3:uid="{2E17AEE6-14ED-40C1-B94A-8C7D5E252123}" name="Mulige kapitalcentre "/>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C10D603-4310-4E49-AEAA-54A6307D3A74}" name="Table3" displayName="Table3" ref="A54:A58" totalsRowShown="0">
  <autoFilter ref="A54:A58" xr:uid="{54B247F8-2BD9-4A29-836C-66286F51EB5A}"/>
  <tableColumns count="1">
    <tableColumn id="1" xr3:uid="{DCD3271D-BC38-4DEB-8363-69F0AB9F5C2B}" name="Mulige kvartal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C294906-4B30-4C29-BFD2-952274184D27}" name="Table4" displayName="Table4" ref="A60:A64" totalsRowShown="0">
  <autoFilter ref="A60:A64" xr:uid="{4851A8CA-B611-4696-9F89-8D5B173DF455}"/>
  <tableColumns count="1">
    <tableColumn id="1" xr3:uid="{5F196220-514A-4BA0-A503-28F0FCE18EE7}" name="Mulige måneder"/>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table" Target="../tables/table4.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hyperlink" Target="https://www.nykredit.com/siteassets/ir/files/bond-issuance/prospects/base-prospectus/2024/base-prospectus-8-may-2024.pdf"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hypo.org/emf/market-initiative/covid-19-emf-ecbc-response/" TargetMode="External"/><Relationship Id="rId1" Type="http://schemas.openxmlformats.org/officeDocument/2006/relationships/hyperlink" Target="https://hypo.org/emf/market-initiative/covid-19-emf-ecbc-respons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hyperlink" Target="http://eur-lex.europa.eu/legal-content/EN/TXT/?uri=CELEX%3A32015R0061" TargetMode="External"/><Relationship Id="rId7" Type="http://schemas.openxmlformats.org/officeDocument/2006/relationships/printerSettings" Target="../printerSettings/printerSettings5.bin"/><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coveredbondlabel.com/issuer/64-nykredit-realkredit-a-s" TargetMode="External"/><Relationship Id="rId5" Type="http://schemas.openxmlformats.org/officeDocument/2006/relationships/hyperlink" Target="https://www.nykredit.com/en-gb/investor-relations/" TargetMode="External"/><Relationship Id="rId4" Type="http://schemas.openxmlformats.org/officeDocument/2006/relationships/hyperlink" Target="https://eur-lex.europa.eu/eli/dir/2019/2162/oj" TargetMode="Externa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E61CA-4098-40D8-9493-BAE135645ECE}">
  <sheetPr codeName="Sheet1"/>
  <dimension ref="A1:M66"/>
  <sheetViews>
    <sheetView workbookViewId="0">
      <selection activeCell="I17" sqref="I17"/>
    </sheetView>
  </sheetViews>
  <sheetFormatPr defaultRowHeight="14.4" x14ac:dyDescent="0.3"/>
  <cols>
    <col min="1" max="1" width="17.44140625" customWidth="1"/>
    <col min="8" max="8" width="15.33203125" customWidth="1"/>
    <col min="9" max="9" width="15.44140625" customWidth="1"/>
    <col min="10" max="10" width="20.5546875" bestFit="1" customWidth="1"/>
    <col min="11" max="11" width="13.5546875" customWidth="1"/>
    <col min="12" max="12" width="23.33203125" customWidth="1"/>
    <col min="13" max="13" width="21.5546875" customWidth="1"/>
    <col min="16" max="16" width="32.44140625" bestFit="1" customWidth="1"/>
    <col min="17" max="17" width="68" customWidth="1"/>
  </cols>
  <sheetData>
    <row r="1" spans="1:13" ht="18" x14ac:dyDescent="0.35">
      <c r="A1" s="457" t="s">
        <v>3027</v>
      </c>
      <c r="B1" s="457"/>
      <c r="C1" s="457"/>
      <c r="D1" s="457"/>
      <c r="E1" s="457"/>
    </row>
    <row r="2" spans="1:13" x14ac:dyDescent="0.3">
      <c r="H2" t="s">
        <v>3028</v>
      </c>
      <c r="I2" t="s">
        <v>3029</v>
      </c>
      <c r="J2" t="s">
        <v>3030</v>
      </c>
      <c r="K2" t="s">
        <v>3031</v>
      </c>
      <c r="L2" t="s">
        <v>3032</v>
      </c>
      <c r="M2" t="s">
        <v>73</v>
      </c>
    </row>
    <row r="3" spans="1:13" x14ac:dyDescent="0.3">
      <c r="H3">
        <v>2025</v>
      </c>
      <c r="I3" t="s">
        <v>3033</v>
      </c>
      <c r="J3" t="s">
        <v>3020</v>
      </c>
      <c r="K3" s="214" t="s">
        <v>3034</v>
      </c>
      <c r="L3" s="215" t="s">
        <v>3035</v>
      </c>
      <c r="M3" s="215" t="s">
        <v>3036</v>
      </c>
    </row>
    <row r="5" spans="1:13" x14ac:dyDescent="0.3">
      <c r="L5" t="s">
        <v>3037</v>
      </c>
    </row>
    <row r="6" spans="1:13" x14ac:dyDescent="0.3">
      <c r="L6" s="214" t="s">
        <v>3038</v>
      </c>
    </row>
    <row r="18" spans="1:8" ht="18" x14ac:dyDescent="0.35">
      <c r="A18" s="458" t="s">
        <v>3039</v>
      </c>
      <c r="B18" s="458"/>
      <c r="C18" s="458"/>
      <c r="D18" s="458"/>
      <c r="E18" s="458"/>
    </row>
    <row r="26" spans="1:8" x14ac:dyDescent="0.3">
      <c r="H26" s="214"/>
    </row>
    <row r="28" spans="1:8" x14ac:dyDescent="0.3">
      <c r="H28" s="214"/>
    </row>
    <row r="39" spans="1:1" x14ac:dyDescent="0.3">
      <c r="A39" t="s">
        <v>3040</v>
      </c>
    </row>
    <row r="40" spans="1:1" x14ac:dyDescent="0.3">
      <c r="A40" t="str" cm="1">
        <f t="array" ref="A40">"S:\Product_Reporting\3_Ekstern\3002 HTT NTT\"&amp;$H$3&amp;"-"&amp;Table1[Måned]&amp;"\3002_05 HTT\"</f>
        <v>S:\Product_Reporting\3_Ekstern\3002 HTT NTT\2025-03\3002_05 HTT\</v>
      </c>
    </row>
    <row r="41" spans="1:1" x14ac:dyDescent="0.3">
      <c r="A41" t="s">
        <v>3030</v>
      </c>
    </row>
    <row r="42" spans="1:1" x14ac:dyDescent="0.3">
      <c r="A42" t="str" cm="1">
        <f t="array" ref="A42">Table1[Kapitalcenter]</f>
        <v>H</v>
      </c>
    </row>
    <row r="43" spans="1:1" x14ac:dyDescent="0.3">
      <c r="A43" t="str" cm="1">
        <f t="array" ref="A43">Table1[Årstal]&amp;"_"&amp;Table1[Kvartal]</f>
        <v>2025_Q1</v>
      </c>
    </row>
    <row r="44" spans="1:1" x14ac:dyDescent="0.3">
      <c r="A44" t="str" cm="1">
        <f t="array" ref="A44">"S:\Product_Reporting\3_Ekstern\3002 HTT NTT\"&amp;$H$3&amp;"-"&amp;Table1[Måned]&amp;"\3002_06 NTT\"</f>
        <v>S:\Product_Reporting\3_Ekstern\3002 HTT NTT\2025-03\3002_06 NTT\</v>
      </c>
    </row>
    <row r="45" spans="1:1" x14ac:dyDescent="0.3">
      <c r="A45" s="216" t="str" cm="1">
        <f t="array" ref="A45">"S:\ECBC Labbeling af Covered Bonds\"&amp;Table1[Årstal]&amp;Table1[Kvartal]&amp;"\Til S&amp;P\"</f>
        <v>S:\ECBC Labbeling af Covered Bonds\2025Q1\Til S&amp;P\</v>
      </c>
    </row>
    <row r="46" spans="1:1" x14ac:dyDescent="0.3">
      <c r="A46" t="s">
        <v>3041</v>
      </c>
    </row>
    <row r="47" spans="1:1" x14ac:dyDescent="0.3">
      <c r="A47" t="s">
        <v>3017</v>
      </c>
    </row>
    <row r="48" spans="1:1" x14ac:dyDescent="0.3">
      <c r="A48" t="s">
        <v>3018</v>
      </c>
    </row>
    <row r="49" spans="1:1" x14ac:dyDescent="0.3">
      <c r="A49" t="s">
        <v>3019</v>
      </c>
    </row>
    <row r="50" spans="1:1" x14ac:dyDescent="0.3">
      <c r="A50" t="s">
        <v>3020</v>
      </c>
    </row>
    <row r="51" spans="1:1" x14ac:dyDescent="0.3">
      <c r="A51" t="s">
        <v>3021</v>
      </c>
    </row>
    <row r="52" spans="1:1" x14ac:dyDescent="0.3">
      <c r="A52" t="s">
        <v>3022</v>
      </c>
    </row>
    <row r="54" spans="1:1" x14ac:dyDescent="0.3">
      <c r="A54" t="s">
        <v>3042</v>
      </c>
    </row>
    <row r="55" spans="1:1" x14ac:dyDescent="0.3">
      <c r="A55" t="s">
        <v>3033</v>
      </c>
    </row>
    <row r="56" spans="1:1" x14ac:dyDescent="0.3">
      <c r="A56" t="s">
        <v>3043</v>
      </c>
    </row>
    <row r="57" spans="1:1" x14ac:dyDescent="0.3">
      <c r="A57" t="s">
        <v>3044</v>
      </c>
    </row>
    <row r="58" spans="1:1" x14ac:dyDescent="0.3">
      <c r="A58" t="s">
        <v>3045</v>
      </c>
    </row>
    <row r="60" spans="1:1" x14ac:dyDescent="0.3">
      <c r="A60" t="s">
        <v>3046</v>
      </c>
    </row>
    <row r="61" spans="1:1" x14ac:dyDescent="0.3">
      <c r="A61" s="214" t="s">
        <v>3034</v>
      </c>
    </row>
    <row r="62" spans="1:1" x14ac:dyDescent="0.3">
      <c r="A62" s="214" t="s">
        <v>3047</v>
      </c>
    </row>
    <row r="63" spans="1:1" x14ac:dyDescent="0.3">
      <c r="A63" s="214" t="s">
        <v>3048</v>
      </c>
    </row>
    <row r="64" spans="1:1" x14ac:dyDescent="0.3">
      <c r="A64" s="214" t="s">
        <v>3049</v>
      </c>
    </row>
    <row r="66" spans="1:1" x14ac:dyDescent="0.3">
      <c r="A66" s="216" t="str" cm="1">
        <f t="array" ref="A66">"S:\ECBC Labbeling af Covered Bonds\"&amp;Table1[Årstal]&amp;Table1[Kvartal]&amp;"\"</f>
        <v>S:\ECBC Labbeling af Covered Bonds\2025Q1\</v>
      </c>
    </row>
  </sheetData>
  <mergeCells count="2">
    <mergeCell ref="A1:E1"/>
    <mergeCell ref="A18:E18"/>
  </mergeCells>
  <dataValidations count="3">
    <dataValidation type="list" allowBlank="1" showInputMessage="1" showErrorMessage="1" sqref="I3" xr:uid="{05E90DE3-C930-4E46-A59A-04AB7302AFEF}">
      <formula1>$A$55:$A$58</formula1>
    </dataValidation>
    <dataValidation type="list" allowBlank="1" showInputMessage="1" showErrorMessage="1" sqref="K3" xr:uid="{070BC63F-7A0E-44E2-8DA1-C7A1EE6DBF55}">
      <formula1>$A$61:$A$64</formula1>
    </dataValidation>
    <dataValidation type="list" allowBlank="1" showInputMessage="1" showErrorMessage="1" promptTitle="Vælg kapitalcenter" prompt="Listen skal opdateres, hvis der oprettes nye kapitalcentre." sqref="J3" xr:uid="{44BEB60B-B525-4C2C-922E-29D09AA33AB8}">
      <formula1>$A$47:$A$52</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Button 1">
              <controlPr defaultSize="0" print="0" autoFill="0" autoPict="0" macro="[0]!skjul_faner">
                <anchor moveWithCells="1" sizeWithCells="1">
                  <from>
                    <xdr:col>0</xdr:col>
                    <xdr:colOff>289560</xdr:colOff>
                    <xdr:row>11</xdr:row>
                    <xdr:rowOff>30480</xdr:rowOff>
                  </from>
                  <to>
                    <xdr:col>4</xdr:col>
                    <xdr:colOff>220980</xdr:colOff>
                    <xdr:row>12</xdr:row>
                    <xdr:rowOff>175260</xdr:rowOff>
                  </to>
                </anchor>
              </controlPr>
            </control>
          </mc:Choice>
        </mc:AlternateContent>
        <mc:AlternateContent xmlns:mc="http://schemas.openxmlformats.org/markup-compatibility/2006">
          <mc:Choice Requires="x14">
            <control shapeId="17410" r:id="rId5" name="Button 2">
              <controlPr defaultSize="0" print="0" autoFill="0" autoPict="0" macro="[0]!gem_rapport">
                <anchor moveWithCells="1" sizeWithCells="1">
                  <from>
                    <xdr:col>0</xdr:col>
                    <xdr:colOff>259080</xdr:colOff>
                    <xdr:row>3</xdr:row>
                    <xdr:rowOff>144780</xdr:rowOff>
                  </from>
                  <to>
                    <xdr:col>4</xdr:col>
                    <xdr:colOff>182880</xdr:colOff>
                    <xdr:row>5</xdr:row>
                    <xdr:rowOff>99060</xdr:rowOff>
                  </to>
                </anchor>
              </controlPr>
            </control>
          </mc:Choice>
        </mc:AlternateContent>
        <mc:AlternateContent xmlns:mc="http://schemas.openxmlformats.org/markup-compatibility/2006">
          <mc:Choice Requires="x14">
            <control shapeId="17411" r:id="rId6" name="Button 3">
              <controlPr defaultSize="0" print="0" autoFill="0" autoPict="0" macro="[0]!ingen_formler">
                <anchor moveWithCells="1" sizeWithCells="1">
                  <from>
                    <xdr:col>0</xdr:col>
                    <xdr:colOff>259080</xdr:colOff>
                    <xdr:row>6</xdr:row>
                    <xdr:rowOff>68580</xdr:rowOff>
                  </from>
                  <to>
                    <xdr:col>4</xdr:col>
                    <xdr:colOff>182880</xdr:colOff>
                    <xdr:row>8</xdr:row>
                    <xdr:rowOff>22860</xdr:rowOff>
                  </to>
                </anchor>
              </controlPr>
            </control>
          </mc:Choice>
        </mc:AlternateContent>
        <mc:AlternateContent xmlns:mc="http://schemas.openxmlformats.org/markup-compatibility/2006">
          <mc:Choice Requires="x14">
            <control shapeId="17412" r:id="rId7" name="Button 4">
              <controlPr defaultSize="0" print="0" autoFill="0" autoPict="0" macro="[0]!gem_rapport_ntt">
                <anchor moveWithCells="1" sizeWithCells="1">
                  <from>
                    <xdr:col>0</xdr:col>
                    <xdr:colOff>259080</xdr:colOff>
                    <xdr:row>8</xdr:row>
                    <xdr:rowOff>144780</xdr:rowOff>
                  </from>
                  <to>
                    <xdr:col>4</xdr:col>
                    <xdr:colOff>182880</xdr:colOff>
                    <xdr:row>10</xdr:row>
                    <xdr:rowOff>76200</xdr:rowOff>
                  </to>
                </anchor>
              </controlPr>
            </control>
          </mc:Choice>
        </mc:AlternateContent>
        <mc:AlternateContent xmlns:mc="http://schemas.openxmlformats.org/markup-compatibility/2006">
          <mc:Choice Requires="x14">
            <control shapeId="17413" r:id="rId8" name="Button 5">
              <controlPr defaultSize="0" print="0" autoFill="0" autoPict="0" macro="[0]!gem_rapport_ECBC">
                <anchor moveWithCells="1" sizeWithCells="1">
                  <from>
                    <xdr:col>0</xdr:col>
                    <xdr:colOff>266700</xdr:colOff>
                    <xdr:row>13</xdr:row>
                    <xdr:rowOff>114300</xdr:rowOff>
                  </from>
                  <to>
                    <xdr:col>4</xdr:col>
                    <xdr:colOff>190500</xdr:colOff>
                    <xdr:row>15</xdr:row>
                    <xdr:rowOff>60960</xdr:rowOff>
                  </to>
                </anchor>
              </controlPr>
            </control>
          </mc:Choice>
        </mc:AlternateContent>
        <mc:AlternateContent xmlns:mc="http://schemas.openxmlformats.org/markup-compatibility/2006">
          <mc:Choice Requires="x14">
            <control shapeId="17414" r:id="rId9" name="Button 6">
              <controlPr defaultSize="0" print="0" autoFill="0" autoPict="0" macro="[0]!ingen_formler_ntt">
                <anchor moveWithCells="1" sizeWithCells="1">
                  <from>
                    <xdr:col>0</xdr:col>
                    <xdr:colOff>289560</xdr:colOff>
                    <xdr:row>18</xdr:row>
                    <xdr:rowOff>175260</xdr:rowOff>
                  </from>
                  <to>
                    <xdr:col>4</xdr:col>
                    <xdr:colOff>289560</xdr:colOff>
                    <xdr:row>21</xdr:row>
                    <xdr:rowOff>22860</xdr:rowOff>
                  </to>
                </anchor>
              </controlPr>
            </control>
          </mc:Choice>
        </mc:AlternateContent>
        <mc:AlternateContent xmlns:mc="http://schemas.openxmlformats.org/markup-compatibility/2006">
          <mc:Choice Requires="x14">
            <control shapeId="17415" r:id="rId10" name="Button 7">
              <controlPr defaultSize="0" print="0" autoFill="0" autoPict="0" macro="[0]!gem_rapport_endelig_inkl_ntt">
                <anchor moveWithCells="1" sizeWithCells="1">
                  <from>
                    <xdr:col>0</xdr:col>
                    <xdr:colOff>304800</xdr:colOff>
                    <xdr:row>21</xdr:row>
                    <xdr:rowOff>137160</xdr:rowOff>
                  </from>
                  <to>
                    <xdr:col>4</xdr:col>
                    <xdr:colOff>289560</xdr:colOff>
                    <xdr:row>23</xdr:row>
                    <xdr:rowOff>175260</xdr:rowOff>
                  </to>
                </anchor>
              </controlPr>
            </control>
          </mc:Choice>
        </mc:AlternateContent>
      </controls>
    </mc:Choice>
  </mc:AlternateContent>
  <tableParts count="4">
    <tablePart r:id="rId11"/>
    <tablePart r:id="rId12"/>
    <tablePart r:id="rId13"/>
    <tablePart r:id="rId1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E36E00"/>
  </sheetPr>
  <dimension ref="A1:G257"/>
  <sheetViews>
    <sheetView zoomScale="75" zoomScaleNormal="75" workbookViewId="0">
      <selection activeCell="A2" sqref="A2"/>
    </sheetView>
  </sheetViews>
  <sheetFormatPr defaultColWidth="8.88671875" defaultRowHeight="14.4" outlineLevelRow="1" x14ac:dyDescent="0.3"/>
  <cols>
    <col min="1" max="1" width="10.5546875" style="45" customWidth="1"/>
    <col min="2" max="2" width="60.5546875" style="45" customWidth="1"/>
    <col min="3" max="4" width="40.5546875" style="45" customWidth="1"/>
    <col min="5" max="5" width="6.5546875" style="45" customWidth="1"/>
    <col min="6" max="6" width="40.5546875" style="45" customWidth="1"/>
    <col min="7" max="7" width="40.5546875" style="43" customWidth="1"/>
    <col min="8" max="16384" width="8.88671875" style="75"/>
  </cols>
  <sheetData>
    <row r="1" spans="1:7" ht="31.2" x14ac:dyDescent="0.3">
      <c r="A1" s="42" t="s">
        <v>947</v>
      </c>
      <c r="B1" s="42"/>
      <c r="C1" s="43"/>
      <c r="D1" s="43"/>
      <c r="E1" s="43"/>
      <c r="F1" s="202" t="s">
        <v>3010</v>
      </c>
    </row>
    <row r="2" spans="1:7" ht="15" thickBot="1" x14ac:dyDescent="0.35">
      <c r="A2" s="43"/>
      <c r="B2" s="43"/>
      <c r="C2" s="43"/>
      <c r="D2" s="43"/>
      <c r="E2" s="43"/>
      <c r="F2" s="43"/>
    </row>
    <row r="3" spans="1:7" ht="18.600000000000001" thickBot="1" x14ac:dyDescent="0.35">
      <c r="A3" s="46"/>
      <c r="B3" s="47" t="s">
        <v>56</v>
      </c>
      <c r="C3" s="48" t="s">
        <v>57</v>
      </c>
      <c r="D3" s="46"/>
      <c r="E3" s="46"/>
      <c r="F3" s="46"/>
      <c r="G3" s="46"/>
    </row>
    <row r="4" spans="1:7" ht="15" thickBot="1" x14ac:dyDescent="0.35"/>
    <row r="5" spans="1:7" ht="18.600000000000001" thickBot="1" x14ac:dyDescent="0.35">
      <c r="A5" s="49"/>
      <c r="B5" s="91" t="s">
        <v>948</v>
      </c>
      <c r="C5" s="49"/>
      <c r="E5" s="51"/>
      <c r="F5" s="51"/>
    </row>
    <row r="6" spans="1:7" ht="15" thickBot="1" x14ac:dyDescent="0.35">
      <c r="B6" s="92" t="s">
        <v>949</v>
      </c>
    </row>
    <row r="7" spans="1:7" x14ac:dyDescent="0.3">
      <c r="B7" s="55"/>
    </row>
    <row r="8" spans="1:7" ht="36" x14ac:dyDescent="0.3">
      <c r="A8" s="56" t="s">
        <v>65</v>
      </c>
      <c r="B8" s="56" t="s">
        <v>949</v>
      </c>
      <c r="C8" s="57"/>
      <c r="D8" s="57"/>
      <c r="E8" s="57"/>
      <c r="F8" s="57"/>
      <c r="G8" s="58"/>
    </row>
    <row r="9" spans="1:7" ht="15" customHeight="1" x14ac:dyDescent="0.3">
      <c r="A9" s="64"/>
      <c r="B9" s="65" t="s">
        <v>763</v>
      </c>
      <c r="C9" s="64" t="s">
        <v>950</v>
      </c>
      <c r="D9" s="64"/>
      <c r="E9" s="66"/>
      <c r="F9" s="64"/>
      <c r="G9" s="67"/>
    </row>
    <row r="10" spans="1:7" x14ac:dyDescent="0.3">
      <c r="A10" s="45" t="s">
        <v>951</v>
      </c>
      <c r="B10" s="45" t="s">
        <v>952</v>
      </c>
      <c r="C10" s="127" t="s">
        <v>67</v>
      </c>
    </row>
    <row r="11" spans="1:7" outlineLevel="1" x14ac:dyDescent="0.3">
      <c r="A11" s="45" t="s">
        <v>953</v>
      </c>
      <c r="B11" s="60" t="s">
        <v>460</v>
      </c>
      <c r="C11" s="127"/>
    </row>
    <row r="12" spans="1:7" outlineLevel="1" x14ac:dyDescent="0.3">
      <c r="A12" s="45" t="s">
        <v>954</v>
      </c>
      <c r="B12" s="60" t="s">
        <v>462</v>
      </c>
      <c r="C12" s="127"/>
    </row>
    <row r="13" spans="1:7" outlineLevel="1" x14ac:dyDescent="0.3">
      <c r="A13" s="45" t="s">
        <v>955</v>
      </c>
      <c r="B13" s="60"/>
    </row>
    <row r="14" spans="1:7" outlineLevel="1" x14ac:dyDescent="0.3">
      <c r="A14" s="45" t="s">
        <v>956</v>
      </c>
      <c r="B14" s="60"/>
    </row>
    <row r="15" spans="1:7" outlineLevel="1" x14ac:dyDescent="0.3">
      <c r="A15" s="45" t="s">
        <v>957</v>
      </c>
      <c r="B15" s="60"/>
    </row>
    <row r="16" spans="1:7" outlineLevel="1" x14ac:dyDescent="0.3">
      <c r="A16" s="45" t="s">
        <v>958</v>
      </c>
      <c r="B16" s="60"/>
    </row>
    <row r="17" spans="1:7" ht="15" customHeight="1" x14ac:dyDescent="0.3">
      <c r="A17" s="64"/>
      <c r="B17" s="65" t="s">
        <v>959</v>
      </c>
      <c r="C17" s="64" t="s">
        <v>960</v>
      </c>
      <c r="D17" s="64"/>
      <c r="E17" s="66"/>
      <c r="F17" s="67"/>
      <c r="G17" s="67"/>
    </row>
    <row r="18" spans="1:7" x14ac:dyDescent="0.3">
      <c r="A18" s="45" t="s">
        <v>961</v>
      </c>
      <c r="B18" s="45" t="s">
        <v>469</v>
      </c>
      <c r="C18" s="123" t="s">
        <v>67</v>
      </c>
    </row>
    <row r="19" spans="1:7" outlineLevel="1" x14ac:dyDescent="0.3">
      <c r="A19" s="45" t="s">
        <v>962</v>
      </c>
      <c r="C19" s="123"/>
    </row>
    <row r="20" spans="1:7" outlineLevel="1" x14ac:dyDescent="0.3">
      <c r="A20" s="45" t="s">
        <v>963</v>
      </c>
      <c r="C20" s="123"/>
    </row>
    <row r="21" spans="1:7" outlineLevel="1" x14ac:dyDescent="0.3">
      <c r="A21" s="45" t="s">
        <v>964</v>
      </c>
      <c r="C21" s="123"/>
    </row>
    <row r="22" spans="1:7" outlineLevel="1" x14ac:dyDescent="0.3">
      <c r="A22" s="45" t="s">
        <v>965</v>
      </c>
      <c r="C22" s="123"/>
    </row>
    <row r="23" spans="1:7" outlineLevel="1" x14ac:dyDescent="0.3">
      <c r="A23" s="45" t="s">
        <v>966</v>
      </c>
      <c r="C23" s="123"/>
    </row>
    <row r="24" spans="1:7" outlineLevel="1" x14ac:dyDescent="0.3">
      <c r="A24" s="45" t="s">
        <v>967</v>
      </c>
      <c r="C24" s="123"/>
    </row>
    <row r="25" spans="1:7" ht="15" customHeight="1" x14ac:dyDescent="0.3">
      <c r="A25" s="64"/>
      <c r="B25" s="65" t="s">
        <v>968</v>
      </c>
      <c r="C25" s="64" t="s">
        <v>960</v>
      </c>
      <c r="D25" s="64"/>
      <c r="E25" s="66"/>
      <c r="F25" s="67"/>
      <c r="G25" s="67"/>
    </row>
    <row r="26" spans="1:7" x14ac:dyDescent="0.3">
      <c r="A26" s="45" t="s">
        <v>969</v>
      </c>
      <c r="B26" s="87" t="s">
        <v>478</v>
      </c>
      <c r="C26" s="123">
        <f>SUM(C27:C53)</f>
        <v>0</v>
      </c>
      <c r="D26" s="87"/>
      <c r="F26" s="87"/>
      <c r="G26" s="45"/>
    </row>
    <row r="27" spans="1:7" x14ac:dyDescent="0.3">
      <c r="A27" s="45" t="s">
        <v>970</v>
      </c>
      <c r="B27" s="45" t="s">
        <v>480</v>
      </c>
      <c r="C27" s="123" t="s">
        <v>67</v>
      </c>
      <c r="D27" s="87"/>
      <c r="F27" s="87"/>
      <c r="G27" s="45"/>
    </row>
    <row r="28" spans="1:7" x14ac:dyDescent="0.3">
      <c r="A28" s="45" t="s">
        <v>971</v>
      </c>
      <c r="B28" s="45" t="s">
        <v>482</v>
      </c>
      <c r="C28" s="123" t="s">
        <v>67</v>
      </c>
      <c r="D28" s="87"/>
      <c r="F28" s="87"/>
      <c r="G28" s="45"/>
    </row>
    <row r="29" spans="1:7" x14ac:dyDescent="0.3">
      <c r="A29" s="45" t="s">
        <v>972</v>
      </c>
      <c r="B29" s="45" t="s">
        <v>484</v>
      </c>
      <c r="C29" s="123" t="s">
        <v>67</v>
      </c>
      <c r="D29" s="87"/>
      <c r="F29" s="87"/>
      <c r="G29" s="45"/>
    </row>
    <row r="30" spans="1:7" x14ac:dyDescent="0.3">
      <c r="A30" s="45" t="s">
        <v>973</v>
      </c>
      <c r="B30" s="45" t="s">
        <v>486</v>
      </c>
      <c r="C30" s="123" t="s">
        <v>67</v>
      </c>
      <c r="D30" s="87"/>
      <c r="F30" s="87"/>
      <c r="G30" s="45"/>
    </row>
    <row r="31" spans="1:7" x14ac:dyDescent="0.3">
      <c r="A31" s="45" t="s">
        <v>974</v>
      </c>
      <c r="B31" s="45" t="s">
        <v>488</v>
      </c>
      <c r="C31" s="123" t="s">
        <v>67</v>
      </c>
      <c r="D31" s="87"/>
      <c r="F31" s="87"/>
      <c r="G31" s="45"/>
    </row>
    <row r="32" spans="1:7" x14ac:dyDescent="0.3">
      <c r="A32" s="45" t="s">
        <v>975</v>
      </c>
      <c r="B32" s="45" t="s">
        <v>2233</v>
      </c>
      <c r="C32" s="123" t="s">
        <v>67</v>
      </c>
      <c r="D32" s="87"/>
      <c r="F32" s="87"/>
      <c r="G32" s="45"/>
    </row>
    <row r="33" spans="1:7" x14ac:dyDescent="0.3">
      <c r="A33" s="45" t="s">
        <v>976</v>
      </c>
      <c r="B33" s="45" t="s">
        <v>491</v>
      </c>
      <c r="C33" s="123" t="s">
        <v>67</v>
      </c>
      <c r="D33" s="87"/>
      <c r="F33" s="87"/>
      <c r="G33" s="45"/>
    </row>
    <row r="34" spans="1:7" x14ac:dyDescent="0.3">
      <c r="A34" s="45" t="s">
        <v>977</v>
      </c>
      <c r="B34" s="45" t="s">
        <v>493</v>
      </c>
      <c r="C34" s="123" t="s">
        <v>67</v>
      </c>
      <c r="D34" s="87"/>
      <c r="F34" s="87"/>
      <c r="G34" s="45"/>
    </row>
    <row r="35" spans="1:7" x14ac:dyDescent="0.3">
      <c r="A35" s="45" t="s">
        <v>978</v>
      </c>
      <c r="B35" s="45" t="s">
        <v>495</v>
      </c>
      <c r="C35" s="123" t="s">
        <v>67</v>
      </c>
      <c r="D35" s="87"/>
      <c r="F35" s="87"/>
      <c r="G35" s="45"/>
    </row>
    <row r="36" spans="1:7" x14ac:dyDescent="0.3">
      <c r="A36" s="45" t="s">
        <v>979</v>
      </c>
      <c r="B36" s="45" t="s">
        <v>497</v>
      </c>
      <c r="C36" s="123" t="s">
        <v>67</v>
      </c>
      <c r="D36" s="87"/>
      <c r="F36" s="87"/>
      <c r="G36" s="45"/>
    </row>
    <row r="37" spans="1:7" x14ac:dyDescent="0.3">
      <c r="A37" s="45" t="s">
        <v>980</v>
      </c>
      <c r="B37" s="45" t="s">
        <v>499</v>
      </c>
      <c r="C37" s="123" t="s">
        <v>67</v>
      </c>
      <c r="D37" s="87"/>
      <c r="F37" s="87"/>
      <c r="G37" s="45"/>
    </row>
    <row r="38" spans="1:7" x14ac:dyDescent="0.3">
      <c r="A38" s="45" t="s">
        <v>981</v>
      </c>
      <c r="B38" s="45" t="s">
        <v>501</v>
      </c>
      <c r="C38" s="123" t="s">
        <v>67</v>
      </c>
      <c r="D38" s="87"/>
      <c r="F38" s="87"/>
      <c r="G38" s="45"/>
    </row>
    <row r="39" spans="1:7" x14ac:dyDescent="0.3">
      <c r="A39" s="45" t="s">
        <v>982</v>
      </c>
      <c r="B39" s="45" t="s">
        <v>503</v>
      </c>
      <c r="C39" s="123" t="s">
        <v>67</v>
      </c>
      <c r="D39" s="87"/>
      <c r="F39" s="87"/>
      <c r="G39" s="45"/>
    </row>
    <row r="40" spans="1:7" x14ac:dyDescent="0.3">
      <c r="A40" s="45" t="s">
        <v>983</v>
      </c>
      <c r="B40" s="45" t="s">
        <v>505</v>
      </c>
      <c r="C40" s="123" t="s">
        <v>67</v>
      </c>
      <c r="D40" s="87"/>
      <c r="F40" s="87"/>
      <c r="G40" s="45"/>
    </row>
    <row r="41" spans="1:7" x14ac:dyDescent="0.3">
      <c r="A41" s="45" t="s">
        <v>984</v>
      </c>
      <c r="B41" s="45" t="s">
        <v>507</v>
      </c>
      <c r="C41" s="123" t="s">
        <v>67</v>
      </c>
      <c r="D41" s="87"/>
      <c r="F41" s="87"/>
      <c r="G41" s="45"/>
    </row>
    <row r="42" spans="1:7" x14ac:dyDescent="0.3">
      <c r="A42" s="45" t="s">
        <v>985</v>
      </c>
      <c r="B42" s="45" t="s">
        <v>2</v>
      </c>
      <c r="C42" s="123" t="s">
        <v>67</v>
      </c>
      <c r="D42" s="87"/>
      <c r="F42" s="87"/>
      <c r="G42" s="45"/>
    </row>
    <row r="43" spans="1:7" x14ac:dyDescent="0.3">
      <c r="A43" s="45" t="s">
        <v>986</v>
      </c>
      <c r="B43" s="45" t="s">
        <v>510</v>
      </c>
      <c r="C43" s="123" t="s">
        <v>67</v>
      </c>
      <c r="D43" s="87"/>
      <c r="F43" s="87"/>
      <c r="G43" s="45"/>
    </row>
    <row r="44" spans="1:7" x14ac:dyDescent="0.3">
      <c r="A44" s="45" t="s">
        <v>987</v>
      </c>
      <c r="B44" s="45" t="s">
        <v>512</v>
      </c>
      <c r="C44" s="123" t="s">
        <v>67</v>
      </c>
      <c r="D44" s="87"/>
      <c r="F44" s="87"/>
      <c r="G44" s="45"/>
    </row>
    <row r="45" spans="1:7" x14ac:dyDescent="0.3">
      <c r="A45" s="45" t="s">
        <v>988</v>
      </c>
      <c r="B45" s="45" t="s">
        <v>514</v>
      </c>
      <c r="C45" s="123" t="s">
        <v>67</v>
      </c>
      <c r="D45" s="87"/>
      <c r="F45" s="87"/>
      <c r="G45" s="45"/>
    </row>
    <row r="46" spans="1:7" x14ac:dyDescent="0.3">
      <c r="A46" s="45" t="s">
        <v>989</v>
      </c>
      <c r="B46" s="45" t="s">
        <v>516</v>
      </c>
      <c r="C46" s="123" t="s">
        <v>67</v>
      </c>
      <c r="D46" s="87"/>
      <c r="F46" s="87"/>
      <c r="G46" s="45"/>
    </row>
    <row r="47" spans="1:7" x14ac:dyDescent="0.3">
      <c r="A47" s="45" t="s">
        <v>990</v>
      </c>
      <c r="B47" s="45" t="s">
        <v>518</v>
      </c>
      <c r="C47" s="123" t="s">
        <v>67</v>
      </c>
      <c r="D47" s="87"/>
      <c r="F47" s="87"/>
      <c r="G47" s="45"/>
    </row>
    <row r="48" spans="1:7" x14ac:dyDescent="0.3">
      <c r="A48" s="45" t="s">
        <v>991</v>
      </c>
      <c r="B48" s="45" t="s">
        <v>520</v>
      </c>
      <c r="C48" s="123" t="s">
        <v>67</v>
      </c>
      <c r="D48" s="87"/>
      <c r="F48" s="87"/>
      <c r="G48" s="45"/>
    </row>
    <row r="49" spans="1:7" x14ac:dyDescent="0.3">
      <c r="A49" s="45" t="s">
        <v>992</v>
      </c>
      <c r="B49" s="45" t="s">
        <v>522</v>
      </c>
      <c r="C49" s="123" t="s">
        <v>67</v>
      </c>
      <c r="D49" s="87"/>
      <c r="F49" s="87"/>
      <c r="G49" s="45"/>
    </row>
    <row r="50" spans="1:7" x14ac:dyDescent="0.3">
      <c r="A50" s="45" t="s">
        <v>993</v>
      </c>
      <c r="B50" s="45" t="s">
        <v>524</v>
      </c>
      <c r="C50" s="123" t="s">
        <v>67</v>
      </c>
      <c r="D50" s="87"/>
      <c r="F50" s="87"/>
      <c r="G50" s="45"/>
    </row>
    <row r="51" spans="1:7" x14ac:dyDescent="0.3">
      <c r="A51" s="45" t="s">
        <v>994</v>
      </c>
      <c r="B51" s="45" t="s">
        <v>526</v>
      </c>
      <c r="C51" s="123" t="s">
        <v>67</v>
      </c>
      <c r="D51" s="87"/>
      <c r="F51" s="87"/>
      <c r="G51" s="45"/>
    </row>
    <row r="52" spans="1:7" x14ac:dyDescent="0.3">
      <c r="A52" s="45" t="s">
        <v>995</v>
      </c>
      <c r="B52" s="45" t="s">
        <v>528</v>
      </c>
      <c r="C52" s="123" t="s">
        <v>67</v>
      </c>
      <c r="D52" s="87"/>
      <c r="F52" s="87"/>
      <c r="G52" s="45"/>
    </row>
    <row r="53" spans="1:7" x14ac:dyDescent="0.3">
      <c r="A53" s="45" t="s">
        <v>996</v>
      </c>
      <c r="B53" s="45" t="s">
        <v>5</v>
      </c>
      <c r="C53" s="123" t="s">
        <v>67</v>
      </c>
      <c r="D53" s="87"/>
      <c r="F53" s="87"/>
      <c r="G53" s="45"/>
    </row>
    <row r="54" spans="1:7" x14ac:dyDescent="0.3">
      <c r="A54" s="45" t="s">
        <v>997</v>
      </c>
      <c r="B54" s="87" t="s">
        <v>293</v>
      </c>
      <c r="C54" s="125">
        <f>SUM(C55:C57)</f>
        <v>0</v>
      </c>
      <c r="D54" s="87"/>
      <c r="F54" s="87"/>
      <c r="G54" s="45"/>
    </row>
    <row r="55" spans="1:7" x14ac:dyDescent="0.3">
      <c r="A55" s="45" t="s">
        <v>998</v>
      </c>
      <c r="B55" s="45" t="s">
        <v>534</v>
      </c>
      <c r="C55" s="123" t="s">
        <v>67</v>
      </c>
      <c r="D55" s="87"/>
      <c r="F55" s="87"/>
      <c r="G55" s="45"/>
    </row>
    <row r="56" spans="1:7" x14ac:dyDescent="0.3">
      <c r="A56" s="45" t="s">
        <v>999</v>
      </c>
      <c r="B56" s="45" t="s">
        <v>536</v>
      </c>
      <c r="C56" s="123" t="s">
        <v>67</v>
      </c>
      <c r="D56" s="87"/>
      <c r="F56" s="87"/>
      <c r="G56" s="45"/>
    </row>
    <row r="57" spans="1:7" x14ac:dyDescent="0.3">
      <c r="A57" s="45" t="s">
        <v>1000</v>
      </c>
      <c r="B57" s="45" t="s">
        <v>1</v>
      </c>
      <c r="C57" s="123" t="s">
        <v>67</v>
      </c>
      <c r="D57" s="87"/>
      <c r="F57" s="87"/>
      <c r="G57" s="45"/>
    </row>
    <row r="58" spans="1:7" x14ac:dyDescent="0.3">
      <c r="A58" s="45" t="s">
        <v>1001</v>
      </c>
      <c r="B58" s="87" t="s">
        <v>123</v>
      </c>
      <c r="C58" s="125">
        <f>SUM(C59:C69)</f>
        <v>0</v>
      </c>
      <c r="D58" s="87"/>
      <c r="F58" s="87"/>
      <c r="G58" s="45"/>
    </row>
    <row r="59" spans="1:7" x14ac:dyDescent="0.3">
      <c r="A59" s="45" t="s">
        <v>1002</v>
      </c>
      <c r="B59" s="62" t="s">
        <v>295</v>
      </c>
      <c r="C59" s="123" t="s">
        <v>67</v>
      </c>
      <c r="D59" s="87"/>
      <c r="F59" s="87"/>
      <c r="G59" s="45"/>
    </row>
    <row r="60" spans="1:7" x14ac:dyDescent="0.3">
      <c r="A60" s="45" t="s">
        <v>1003</v>
      </c>
      <c r="B60" s="45" t="s">
        <v>531</v>
      </c>
      <c r="C60" s="123" t="s">
        <v>67</v>
      </c>
      <c r="D60" s="87"/>
      <c r="F60" s="87"/>
      <c r="G60" s="45"/>
    </row>
    <row r="61" spans="1:7" x14ac:dyDescent="0.3">
      <c r="A61" s="45" t="s">
        <v>1004</v>
      </c>
      <c r="B61" s="62" t="s">
        <v>297</v>
      </c>
      <c r="C61" s="123" t="s">
        <v>67</v>
      </c>
      <c r="D61" s="87"/>
      <c r="F61" s="87"/>
      <c r="G61" s="45"/>
    </row>
    <row r="62" spans="1:7" x14ac:dyDescent="0.3">
      <c r="A62" s="45" t="s">
        <v>1005</v>
      </c>
      <c r="B62" s="62" t="s">
        <v>299</v>
      </c>
      <c r="C62" s="123" t="s">
        <v>67</v>
      </c>
      <c r="D62" s="87"/>
      <c r="F62" s="87"/>
      <c r="G62" s="45"/>
    </row>
    <row r="63" spans="1:7" x14ac:dyDescent="0.3">
      <c r="A63" s="45" t="s">
        <v>1006</v>
      </c>
      <c r="B63" s="62" t="s">
        <v>11</v>
      </c>
      <c r="C63" s="123" t="s">
        <v>67</v>
      </c>
      <c r="D63" s="87"/>
      <c r="F63" s="87"/>
      <c r="G63" s="45"/>
    </row>
    <row r="64" spans="1:7" x14ac:dyDescent="0.3">
      <c r="A64" s="45" t="s">
        <v>1007</v>
      </c>
      <c r="B64" s="62" t="s">
        <v>302</v>
      </c>
      <c r="C64" s="123" t="s">
        <v>67</v>
      </c>
      <c r="D64" s="87"/>
      <c r="F64" s="87"/>
      <c r="G64" s="45"/>
    </row>
    <row r="65" spans="1:7" x14ac:dyDescent="0.3">
      <c r="A65" s="45" t="s">
        <v>1008</v>
      </c>
      <c r="B65" s="62" t="s">
        <v>304</v>
      </c>
      <c r="C65" s="123" t="s">
        <v>67</v>
      </c>
      <c r="D65" s="87"/>
      <c r="F65" s="87"/>
      <c r="G65" s="45"/>
    </row>
    <row r="66" spans="1:7" x14ac:dyDescent="0.3">
      <c r="A66" s="45" t="s">
        <v>1009</v>
      </c>
      <c r="B66" s="62" t="s">
        <v>306</v>
      </c>
      <c r="C66" s="123" t="s">
        <v>67</v>
      </c>
      <c r="D66" s="87"/>
      <c r="F66" s="87"/>
      <c r="G66" s="45"/>
    </row>
    <row r="67" spans="1:7" x14ac:dyDescent="0.3">
      <c r="A67" s="45" t="s">
        <v>1010</v>
      </c>
      <c r="B67" s="62" t="s">
        <v>308</v>
      </c>
      <c r="C67" s="123" t="s">
        <v>67</v>
      </c>
      <c r="D67" s="87"/>
      <c r="F67" s="87"/>
      <c r="G67" s="45"/>
    </row>
    <row r="68" spans="1:7" x14ac:dyDescent="0.3">
      <c r="A68" s="45" t="s">
        <v>1011</v>
      </c>
      <c r="B68" s="62" t="s">
        <v>310</v>
      </c>
      <c r="C68" s="123" t="s">
        <v>67</v>
      </c>
      <c r="D68" s="87"/>
      <c r="F68" s="87"/>
      <c r="G68" s="45"/>
    </row>
    <row r="69" spans="1:7" x14ac:dyDescent="0.3">
      <c r="A69" s="45" t="s">
        <v>1012</v>
      </c>
      <c r="B69" s="62" t="s">
        <v>123</v>
      </c>
      <c r="C69" s="123" t="s">
        <v>67</v>
      </c>
      <c r="D69" s="87"/>
      <c r="F69" s="87"/>
      <c r="G69" s="45"/>
    </row>
    <row r="70" spans="1:7" outlineLevel="1" x14ac:dyDescent="0.3">
      <c r="A70" s="45" t="s">
        <v>1013</v>
      </c>
      <c r="B70" s="74" t="s">
        <v>127</v>
      </c>
      <c r="C70" s="123"/>
      <c r="G70" s="45"/>
    </row>
    <row r="71" spans="1:7" outlineLevel="1" x14ac:dyDescent="0.3">
      <c r="A71" s="45" t="s">
        <v>1014</v>
      </c>
      <c r="B71" s="74" t="s">
        <v>127</v>
      </c>
      <c r="C71" s="123"/>
      <c r="G71" s="45"/>
    </row>
    <row r="72" spans="1:7" outlineLevel="1" x14ac:dyDescent="0.3">
      <c r="A72" s="45" t="s">
        <v>1015</v>
      </c>
      <c r="B72" s="74" t="s">
        <v>127</v>
      </c>
      <c r="C72" s="123"/>
      <c r="G72" s="45"/>
    </row>
    <row r="73" spans="1:7" outlineLevel="1" x14ac:dyDescent="0.3">
      <c r="A73" s="45" t="s">
        <v>1016</v>
      </c>
      <c r="B73" s="74" t="s">
        <v>127</v>
      </c>
      <c r="C73" s="123"/>
      <c r="G73" s="45"/>
    </row>
    <row r="74" spans="1:7" outlineLevel="1" x14ac:dyDescent="0.3">
      <c r="A74" s="45" t="s">
        <v>1017</v>
      </c>
      <c r="B74" s="74" t="s">
        <v>127</v>
      </c>
      <c r="C74" s="123"/>
      <c r="G74" s="45"/>
    </row>
    <row r="75" spans="1:7" outlineLevel="1" x14ac:dyDescent="0.3">
      <c r="A75" s="45" t="s">
        <v>1018</v>
      </c>
      <c r="B75" s="74" t="s">
        <v>127</v>
      </c>
      <c r="C75" s="123"/>
      <c r="G75" s="45"/>
    </row>
    <row r="76" spans="1:7" outlineLevel="1" x14ac:dyDescent="0.3">
      <c r="A76" s="45" t="s">
        <v>1019</v>
      </c>
      <c r="B76" s="74" t="s">
        <v>127</v>
      </c>
      <c r="C76" s="123"/>
      <c r="G76" s="45"/>
    </row>
    <row r="77" spans="1:7" outlineLevel="1" x14ac:dyDescent="0.3">
      <c r="A77" s="45" t="s">
        <v>1020</v>
      </c>
      <c r="B77" s="74" t="s">
        <v>127</v>
      </c>
      <c r="C77" s="123"/>
      <c r="G77" s="45"/>
    </row>
    <row r="78" spans="1:7" outlineLevel="1" x14ac:dyDescent="0.3">
      <c r="A78" s="45" t="s">
        <v>1021</v>
      </c>
      <c r="B78" s="74" t="s">
        <v>127</v>
      </c>
      <c r="C78" s="123"/>
      <c r="G78" s="45"/>
    </row>
    <row r="79" spans="1:7" outlineLevel="1" x14ac:dyDescent="0.3">
      <c r="A79" s="45" t="s">
        <v>1022</v>
      </c>
      <c r="B79" s="74" t="s">
        <v>127</v>
      </c>
      <c r="C79" s="123"/>
      <c r="G79" s="45"/>
    </row>
    <row r="80" spans="1:7" ht="15" customHeight="1" x14ac:dyDescent="0.3">
      <c r="A80" s="64"/>
      <c r="B80" s="65" t="s">
        <v>1023</v>
      </c>
      <c r="C80" s="64" t="s">
        <v>960</v>
      </c>
      <c r="D80" s="64"/>
      <c r="E80" s="66"/>
      <c r="F80" s="67"/>
      <c r="G80" s="67"/>
    </row>
    <row r="81" spans="1:7" x14ac:dyDescent="0.3">
      <c r="A81" s="45" t="s">
        <v>1024</v>
      </c>
      <c r="B81" s="45" t="s">
        <v>592</v>
      </c>
      <c r="C81" s="123" t="s">
        <v>67</v>
      </c>
      <c r="E81" s="43"/>
    </row>
    <row r="82" spans="1:7" x14ac:dyDescent="0.3">
      <c r="A82" s="45" t="s">
        <v>1025</v>
      </c>
      <c r="B82" s="45" t="s">
        <v>594</v>
      </c>
      <c r="C82" s="123" t="s">
        <v>67</v>
      </c>
      <c r="E82" s="43"/>
    </row>
    <row r="83" spans="1:7" x14ac:dyDescent="0.3">
      <c r="A83" s="45" t="s">
        <v>1026</v>
      </c>
      <c r="B83" s="45" t="s">
        <v>123</v>
      </c>
      <c r="C83" s="123" t="s">
        <v>67</v>
      </c>
      <c r="E83" s="43"/>
    </row>
    <row r="84" spans="1:7" outlineLevel="1" x14ac:dyDescent="0.3">
      <c r="A84" s="45" t="s">
        <v>1027</v>
      </c>
      <c r="C84" s="123"/>
      <c r="E84" s="43"/>
    </row>
    <row r="85" spans="1:7" outlineLevel="1" x14ac:dyDescent="0.3">
      <c r="A85" s="45" t="s">
        <v>1028</v>
      </c>
      <c r="C85" s="123"/>
      <c r="E85" s="43"/>
    </row>
    <row r="86" spans="1:7" outlineLevel="1" x14ac:dyDescent="0.3">
      <c r="A86" s="45" t="s">
        <v>1029</v>
      </c>
      <c r="C86" s="123"/>
      <c r="E86" s="43"/>
    </row>
    <row r="87" spans="1:7" outlineLevel="1" x14ac:dyDescent="0.3">
      <c r="A87" s="45" t="s">
        <v>1030</v>
      </c>
      <c r="C87" s="123"/>
      <c r="E87" s="43"/>
    </row>
    <row r="88" spans="1:7" outlineLevel="1" x14ac:dyDescent="0.3">
      <c r="A88" s="45" t="s">
        <v>1031</v>
      </c>
      <c r="C88" s="123"/>
      <c r="E88" s="43"/>
    </row>
    <row r="89" spans="1:7" outlineLevel="1" x14ac:dyDescent="0.3">
      <c r="A89" s="45" t="s">
        <v>1032</v>
      </c>
      <c r="C89" s="123"/>
      <c r="E89" s="43"/>
    </row>
    <row r="90" spans="1:7" ht="15" customHeight="1" x14ac:dyDescent="0.3">
      <c r="A90" s="64"/>
      <c r="B90" s="65" t="s">
        <v>1033</v>
      </c>
      <c r="C90" s="64" t="s">
        <v>960</v>
      </c>
      <c r="D90" s="64"/>
      <c r="E90" s="66"/>
      <c r="F90" s="67"/>
      <c r="G90" s="67"/>
    </row>
    <row r="91" spans="1:7" x14ac:dyDescent="0.3">
      <c r="A91" s="45" t="s">
        <v>1034</v>
      </c>
      <c r="B91" s="45" t="s">
        <v>604</v>
      </c>
      <c r="C91" s="123" t="s">
        <v>67</v>
      </c>
      <c r="E91" s="43"/>
    </row>
    <row r="92" spans="1:7" x14ac:dyDescent="0.3">
      <c r="A92" s="45" t="s">
        <v>1035</v>
      </c>
      <c r="B92" s="45" t="s">
        <v>606</v>
      </c>
      <c r="C92" s="123" t="s">
        <v>67</v>
      </c>
      <c r="E92" s="43"/>
    </row>
    <row r="93" spans="1:7" x14ac:dyDescent="0.3">
      <c r="A93" s="45" t="s">
        <v>1036</v>
      </c>
      <c r="B93" s="45" t="s">
        <v>123</v>
      </c>
      <c r="C93" s="123" t="s">
        <v>67</v>
      </c>
      <c r="E93" s="43"/>
    </row>
    <row r="94" spans="1:7" outlineLevel="1" x14ac:dyDescent="0.3">
      <c r="A94" s="45" t="s">
        <v>1037</v>
      </c>
      <c r="C94" s="123"/>
      <c r="E94" s="43"/>
    </row>
    <row r="95" spans="1:7" outlineLevel="1" x14ac:dyDescent="0.3">
      <c r="A95" s="45" t="s">
        <v>1038</v>
      </c>
      <c r="C95" s="123"/>
      <c r="E95" s="43"/>
    </row>
    <row r="96" spans="1:7" outlineLevel="1" x14ac:dyDescent="0.3">
      <c r="A96" s="45" t="s">
        <v>1039</v>
      </c>
      <c r="C96" s="123"/>
      <c r="E96" s="43"/>
    </row>
    <row r="97" spans="1:7" outlineLevel="1" x14ac:dyDescent="0.3">
      <c r="A97" s="45" t="s">
        <v>1040</v>
      </c>
      <c r="C97" s="123"/>
      <c r="E97" s="43"/>
    </row>
    <row r="98" spans="1:7" outlineLevel="1" x14ac:dyDescent="0.3">
      <c r="A98" s="45" t="s">
        <v>1041</v>
      </c>
      <c r="C98" s="123"/>
      <c r="E98" s="43"/>
    </row>
    <row r="99" spans="1:7" outlineLevel="1" x14ac:dyDescent="0.3">
      <c r="A99" s="45" t="s">
        <v>1042</v>
      </c>
      <c r="C99" s="123"/>
      <c r="E99" s="43"/>
    </row>
    <row r="100" spans="1:7" ht="15" customHeight="1" x14ac:dyDescent="0.3">
      <c r="A100" s="64"/>
      <c r="B100" s="65" t="s">
        <v>1043</v>
      </c>
      <c r="C100" s="64" t="s">
        <v>960</v>
      </c>
      <c r="D100" s="64"/>
      <c r="E100" s="66"/>
      <c r="F100" s="67"/>
      <c r="G100" s="67"/>
    </row>
    <row r="101" spans="1:7" x14ac:dyDescent="0.3">
      <c r="A101" s="45" t="s">
        <v>1044</v>
      </c>
      <c r="B101" s="41" t="s">
        <v>616</v>
      </c>
      <c r="C101" s="123" t="s">
        <v>67</v>
      </c>
      <c r="E101" s="43"/>
    </row>
    <row r="102" spans="1:7" x14ac:dyDescent="0.3">
      <c r="A102" s="45" t="s">
        <v>1045</v>
      </c>
      <c r="B102" s="41" t="s">
        <v>2983</v>
      </c>
      <c r="C102" s="123" t="s">
        <v>67</v>
      </c>
      <c r="E102" s="43"/>
    </row>
    <row r="103" spans="1:7" x14ac:dyDescent="0.3">
      <c r="A103" s="45" t="s">
        <v>1046</v>
      </c>
      <c r="B103" s="41" t="s">
        <v>2984</v>
      </c>
      <c r="C103" s="123" t="s">
        <v>67</v>
      </c>
    </row>
    <row r="104" spans="1:7" x14ac:dyDescent="0.3">
      <c r="A104" s="45" t="s">
        <v>1047</v>
      </c>
      <c r="B104" s="41" t="s">
        <v>2985</v>
      </c>
      <c r="C104" s="123" t="s">
        <v>67</v>
      </c>
    </row>
    <row r="105" spans="1:7" x14ac:dyDescent="0.3">
      <c r="A105" s="45" t="s">
        <v>1048</v>
      </c>
      <c r="B105" s="41" t="s">
        <v>2986</v>
      </c>
      <c r="C105" s="123" t="s">
        <v>67</v>
      </c>
    </row>
    <row r="106" spans="1:7" outlineLevel="1" x14ac:dyDescent="0.3">
      <c r="A106" s="45" t="s">
        <v>1049</v>
      </c>
      <c r="B106" s="41"/>
      <c r="C106" s="123"/>
    </row>
    <row r="107" spans="1:7" outlineLevel="1" x14ac:dyDescent="0.3">
      <c r="A107" s="45" t="s">
        <v>1050</v>
      </c>
      <c r="B107" s="41"/>
      <c r="C107" s="123"/>
    </row>
    <row r="108" spans="1:7" outlineLevel="1" x14ac:dyDescent="0.3">
      <c r="A108" s="45" t="s">
        <v>1051</v>
      </c>
      <c r="B108" s="41"/>
      <c r="C108" s="123"/>
    </row>
    <row r="109" spans="1:7" outlineLevel="1" x14ac:dyDescent="0.3">
      <c r="A109" s="45" t="s">
        <v>1052</v>
      </c>
      <c r="B109" s="41"/>
      <c r="C109" s="123"/>
    </row>
    <row r="110" spans="1:7" ht="15" customHeight="1" x14ac:dyDescent="0.3">
      <c r="A110" s="64"/>
      <c r="B110" s="64" t="s">
        <v>1053</v>
      </c>
      <c r="C110" s="64" t="s">
        <v>960</v>
      </c>
      <c r="D110" s="64"/>
      <c r="E110" s="66"/>
      <c r="F110" s="67"/>
      <c r="G110" s="67"/>
    </row>
    <row r="111" spans="1:7" x14ac:dyDescent="0.3">
      <c r="A111" s="45" t="s">
        <v>1054</v>
      </c>
      <c r="B111" s="45" t="s">
        <v>627</v>
      </c>
      <c r="C111" s="123" t="s">
        <v>67</v>
      </c>
      <c r="E111" s="43"/>
    </row>
    <row r="112" spans="1:7" outlineLevel="1" x14ac:dyDescent="0.3">
      <c r="A112" s="45" t="s">
        <v>1055</v>
      </c>
      <c r="B112" s="115" t="s">
        <v>2604</v>
      </c>
      <c r="C112" s="121" t="s">
        <v>67</v>
      </c>
      <c r="E112" s="43"/>
    </row>
    <row r="113" spans="1:7" outlineLevel="1" x14ac:dyDescent="0.3">
      <c r="A113" s="45" t="s">
        <v>1056</v>
      </c>
      <c r="C113" s="123"/>
      <c r="E113" s="43"/>
    </row>
    <row r="114" spans="1:7" outlineLevel="1" x14ac:dyDescent="0.3">
      <c r="A114" s="45" t="s">
        <v>1057</v>
      </c>
      <c r="C114" s="123"/>
      <c r="E114" s="43"/>
    </row>
    <row r="115" spans="1:7" outlineLevel="1" x14ac:dyDescent="0.3">
      <c r="A115" s="45" t="s">
        <v>1058</v>
      </c>
      <c r="C115" s="123"/>
      <c r="E115" s="43"/>
    </row>
    <row r="116" spans="1:7" ht="15" customHeight="1" x14ac:dyDescent="0.3">
      <c r="A116" s="64"/>
      <c r="B116" s="65" t="s">
        <v>1059</v>
      </c>
      <c r="C116" s="64" t="s">
        <v>632</v>
      </c>
      <c r="D116" s="64" t="s">
        <v>633</v>
      </c>
      <c r="E116" s="66"/>
      <c r="F116" s="64" t="s">
        <v>960</v>
      </c>
      <c r="G116" s="64" t="s">
        <v>634</v>
      </c>
    </row>
    <row r="117" spans="1:7" x14ac:dyDescent="0.3">
      <c r="A117" s="45" t="s">
        <v>1060</v>
      </c>
      <c r="B117" s="62" t="s">
        <v>636</v>
      </c>
      <c r="C117" s="126" t="s">
        <v>67</v>
      </c>
      <c r="D117" s="59"/>
      <c r="E117" s="59"/>
      <c r="F117" s="77"/>
      <c r="G117" s="77"/>
    </row>
    <row r="118" spans="1:7" x14ac:dyDescent="0.3">
      <c r="A118" s="59"/>
      <c r="B118" s="88"/>
      <c r="C118" s="59"/>
      <c r="D118" s="59"/>
      <c r="E118" s="59"/>
      <c r="F118" s="77"/>
      <c r="G118" s="77"/>
    </row>
    <row r="119" spans="1:7" x14ac:dyDescent="0.3">
      <c r="B119" s="62" t="s">
        <v>637</v>
      </c>
      <c r="C119" s="59"/>
      <c r="D119" s="59"/>
      <c r="E119" s="59"/>
      <c r="F119" s="77"/>
      <c r="G119" s="77"/>
    </row>
    <row r="120" spans="1:7" x14ac:dyDescent="0.3">
      <c r="A120" s="45" t="s">
        <v>1061</v>
      </c>
      <c r="B120" s="62" t="s">
        <v>559</v>
      </c>
      <c r="C120" s="126" t="s">
        <v>67</v>
      </c>
      <c r="D120" s="127" t="s">
        <v>67</v>
      </c>
      <c r="E120" s="59"/>
      <c r="F120" s="133" t="str">
        <f t="shared" ref="F120:F143" si="0">IF($C$144=0,"",IF(C120="[for completion]","",C120/$C$144))</f>
        <v/>
      </c>
      <c r="G120" s="133" t="str">
        <f t="shared" ref="G120:G143" si="1">IF($D$144=0,"",IF(D120="[for completion]","",D120/$D$144))</f>
        <v/>
      </c>
    </row>
    <row r="121" spans="1:7" x14ac:dyDescent="0.3">
      <c r="A121" s="45" t="s">
        <v>1062</v>
      </c>
      <c r="B121" s="62" t="s">
        <v>559</v>
      </c>
      <c r="C121" s="126" t="s">
        <v>67</v>
      </c>
      <c r="D121" s="127" t="s">
        <v>67</v>
      </c>
      <c r="E121" s="59"/>
      <c r="F121" s="133" t="str">
        <f t="shared" si="0"/>
        <v/>
      </c>
      <c r="G121" s="133" t="str">
        <f t="shared" si="1"/>
        <v/>
      </c>
    </row>
    <row r="122" spans="1:7" x14ac:dyDescent="0.3">
      <c r="A122" s="45" t="s">
        <v>1063</v>
      </c>
      <c r="B122" s="62" t="s">
        <v>559</v>
      </c>
      <c r="C122" s="126" t="s">
        <v>67</v>
      </c>
      <c r="D122" s="127" t="s">
        <v>67</v>
      </c>
      <c r="E122" s="59"/>
      <c r="F122" s="133" t="str">
        <f t="shared" si="0"/>
        <v/>
      </c>
      <c r="G122" s="133" t="str">
        <f t="shared" si="1"/>
        <v/>
      </c>
    </row>
    <row r="123" spans="1:7" x14ac:dyDescent="0.3">
      <c r="A123" s="45" t="s">
        <v>1064</v>
      </c>
      <c r="B123" s="62" t="s">
        <v>559</v>
      </c>
      <c r="C123" s="126" t="s">
        <v>67</v>
      </c>
      <c r="D123" s="127" t="s">
        <v>67</v>
      </c>
      <c r="E123" s="59"/>
      <c r="F123" s="133" t="str">
        <f t="shared" si="0"/>
        <v/>
      </c>
      <c r="G123" s="133" t="str">
        <f t="shared" si="1"/>
        <v/>
      </c>
    </row>
    <row r="124" spans="1:7" x14ac:dyDescent="0.3">
      <c r="A124" s="45" t="s">
        <v>1065</v>
      </c>
      <c r="B124" s="62" t="s">
        <v>559</v>
      </c>
      <c r="C124" s="126" t="s">
        <v>67</v>
      </c>
      <c r="D124" s="127" t="s">
        <v>67</v>
      </c>
      <c r="E124" s="59"/>
      <c r="F124" s="133" t="str">
        <f t="shared" si="0"/>
        <v/>
      </c>
      <c r="G124" s="133" t="str">
        <f t="shared" si="1"/>
        <v/>
      </c>
    </row>
    <row r="125" spans="1:7" x14ac:dyDescent="0.3">
      <c r="A125" s="45" t="s">
        <v>1066</v>
      </c>
      <c r="B125" s="62" t="s">
        <v>559</v>
      </c>
      <c r="C125" s="126" t="s">
        <v>67</v>
      </c>
      <c r="D125" s="127" t="s">
        <v>67</v>
      </c>
      <c r="E125" s="59"/>
      <c r="F125" s="133" t="str">
        <f t="shared" si="0"/>
        <v/>
      </c>
      <c r="G125" s="133" t="str">
        <f t="shared" si="1"/>
        <v/>
      </c>
    </row>
    <row r="126" spans="1:7" x14ac:dyDescent="0.3">
      <c r="A126" s="45" t="s">
        <v>1067</v>
      </c>
      <c r="B126" s="62" t="s">
        <v>559</v>
      </c>
      <c r="C126" s="126" t="s">
        <v>67</v>
      </c>
      <c r="D126" s="127" t="s">
        <v>67</v>
      </c>
      <c r="E126" s="59"/>
      <c r="F126" s="133" t="str">
        <f t="shared" si="0"/>
        <v/>
      </c>
      <c r="G126" s="133" t="str">
        <f t="shared" si="1"/>
        <v/>
      </c>
    </row>
    <row r="127" spans="1:7" x14ac:dyDescent="0.3">
      <c r="A127" s="45" t="s">
        <v>1068</v>
      </c>
      <c r="B127" s="62" t="s">
        <v>559</v>
      </c>
      <c r="C127" s="126" t="s">
        <v>67</v>
      </c>
      <c r="D127" s="127" t="s">
        <v>67</v>
      </c>
      <c r="E127" s="59"/>
      <c r="F127" s="133" t="str">
        <f t="shared" si="0"/>
        <v/>
      </c>
      <c r="G127" s="133" t="str">
        <f t="shared" si="1"/>
        <v/>
      </c>
    </row>
    <row r="128" spans="1:7" x14ac:dyDescent="0.3">
      <c r="A128" s="45" t="s">
        <v>1069</v>
      </c>
      <c r="B128" s="62" t="s">
        <v>559</v>
      </c>
      <c r="C128" s="126" t="s">
        <v>67</v>
      </c>
      <c r="D128" s="127" t="s">
        <v>67</v>
      </c>
      <c r="E128" s="59"/>
      <c r="F128" s="133" t="str">
        <f t="shared" si="0"/>
        <v/>
      </c>
      <c r="G128" s="133" t="str">
        <f t="shared" si="1"/>
        <v/>
      </c>
    </row>
    <row r="129" spans="1:7" x14ac:dyDescent="0.3">
      <c r="A129" s="45" t="s">
        <v>1070</v>
      </c>
      <c r="B129" s="62" t="s">
        <v>559</v>
      </c>
      <c r="C129" s="126" t="s">
        <v>67</v>
      </c>
      <c r="D129" s="127" t="s">
        <v>67</v>
      </c>
      <c r="E129" s="62"/>
      <c r="F129" s="133" t="str">
        <f t="shared" si="0"/>
        <v/>
      </c>
      <c r="G129" s="133" t="str">
        <f t="shared" si="1"/>
        <v/>
      </c>
    </row>
    <row r="130" spans="1:7" x14ac:dyDescent="0.3">
      <c r="A130" s="45" t="s">
        <v>1071</v>
      </c>
      <c r="B130" s="62" t="s">
        <v>559</v>
      </c>
      <c r="C130" s="126" t="s">
        <v>67</v>
      </c>
      <c r="D130" s="127" t="s">
        <v>67</v>
      </c>
      <c r="E130" s="62"/>
      <c r="F130" s="133" t="str">
        <f t="shared" si="0"/>
        <v/>
      </c>
      <c r="G130" s="133" t="str">
        <f t="shared" si="1"/>
        <v/>
      </c>
    </row>
    <row r="131" spans="1:7" x14ac:dyDescent="0.3">
      <c r="A131" s="45" t="s">
        <v>1072</v>
      </c>
      <c r="B131" s="62" t="s">
        <v>559</v>
      </c>
      <c r="C131" s="126" t="s">
        <v>67</v>
      </c>
      <c r="D131" s="127" t="s">
        <v>67</v>
      </c>
      <c r="E131" s="62"/>
      <c r="F131" s="133" t="str">
        <f t="shared" si="0"/>
        <v/>
      </c>
      <c r="G131" s="133" t="str">
        <f t="shared" si="1"/>
        <v/>
      </c>
    </row>
    <row r="132" spans="1:7" x14ac:dyDescent="0.3">
      <c r="A132" s="45" t="s">
        <v>1073</v>
      </c>
      <c r="B132" s="62" t="s">
        <v>559</v>
      </c>
      <c r="C132" s="126" t="s">
        <v>67</v>
      </c>
      <c r="D132" s="127" t="s">
        <v>67</v>
      </c>
      <c r="E132" s="62"/>
      <c r="F132" s="133" t="str">
        <f t="shared" si="0"/>
        <v/>
      </c>
      <c r="G132" s="133" t="str">
        <f t="shared" si="1"/>
        <v/>
      </c>
    </row>
    <row r="133" spans="1:7" x14ac:dyDescent="0.3">
      <c r="A133" s="45" t="s">
        <v>1074</v>
      </c>
      <c r="B133" s="62" t="s">
        <v>559</v>
      </c>
      <c r="C133" s="126" t="s">
        <v>67</v>
      </c>
      <c r="D133" s="127" t="s">
        <v>67</v>
      </c>
      <c r="E133" s="62"/>
      <c r="F133" s="133" t="str">
        <f t="shared" si="0"/>
        <v/>
      </c>
      <c r="G133" s="133" t="str">
        <f t="shared" si="1"/>
        <v/>
      </c>
    </row>
    <row r="134" spans="1:7" x14ac:dyDescent="0.3">
      <c r="A134" s="45" t="s">
        <v>1075</v>
      </c>
      <c r="B134" s="62" t="s">
        <v>559</v>
      </c>
      <c r="C134" s="126" t="s">
        <v>67</v>
      </c>
      <c r="D134" s="127" t="s">
        <v>67</v>
      </c>
      <c r="E134" s="62"/>
      <c r="F134" s="133" t="str">
        <f t="shared" si="0"/>
        <v/>
      </c>
      <c r="G134" s="133" t="str">
        <f t="shared" si="1"/>
        <v/>
      </c>
    </row>
    <row r="135" spans="1:7" x14ac:dyDescent="0.3">
      <c r="A135" s="45" t="s">
        <v>1076</v>
      </c>
      <c r="B135" s="62" t="s">
        <v>559</v>
      </c>
      <c r="C135" s="126" t="s">
        <v>67</v>
      </c>
      <c r="D135" s="127" t="s">
        <v>67</v>
      </c>
      <c r="F135" s="133" t="str">
        <f t="shared" si="0"/>
        <v/>
      </c>
      <c r="G135" s="133" t="str">
        <f t="shared" si="1"/>
        <v/>
      </c>
    </row>
    <row r="136" spans="1:7" x14ac:dyDescent="0.3">
      <c r="A136" s="45" t="s">
        <v>1077</v>
      </c>
      <c r="B136" s="62" t="s">
        <v>559</v>
      </c>
      <c r="C136" s="126" t="s">
        <v>67</v>
      </c>
      <c r="D136" s="127" t="s">
        <v>67</v>
      </c>
      <c r="E136" s="81"/>
      <c r="F136" s="133" t="str">
        <f t="shared" si="0"/>
        <v/>
      </c>
      <c r="G136" s="133" t="str">
        <f t="shared" si="1"/>
        <v/>
      </c>
    </row>
    <row r="137" spans="1:7" x14ac:dyDescent="0.3">
      <c r="A137" s="45" t="s">
        <v>1078</v>
      </c>
      <c r="B137" s="62" t="s">
        <v>559</v>
      </c>
      <c r="C137" s="126" t="s">
        <v>67</v>
      </c>
      <c r="D137" s="127" t="s">
        <v>67</v>
      </c>
      <c r="E137" s="81"/>
      <c r="F137" s="133" t="str">
        <f t="shared" si="0"/>
        <v/>
      </c>
      <c r="G137" s="133" t="str">
        <f t="shared" si="1"/>
        <v/>
      </c>
    </row>
    <row r="138" spans="1:7" x14ac:dyDescent="0.3">
      <c r="A138" s="45" t="s">
        <v>1079</v>
      </c>
      <c r="B138" s="62" t="s">
        <v>559</v>
      </c>
      <c r="C138" s="126" t="s">
        <v>67</v>
      </c>
      <c r="D138" s="127" t="s">
        <v>67</v>
      </c>
      <c r="E138" s="81"/>
      <c r="F138" s="133" t="str">
        <f t="shared" si="0"/>
        <v/>
      </c>
      <c r="G138" s="133" t="str">
        <f t="shared" si="1"/>
        <v/>
      </c>
    </row>
    <row r="139" spans="1:7" x14ac:dyDescent="0.3">
      <c r="A139" s="45" t="s">
        <v>1080</v>
      </c>
      <c r="B139" s="62" t="s">
        <v>559</v>
      </c>
      <c r="C139" s="126" t="s">
        <v>67</v>
      </c>
      <c r="D139" s="127" t="s">
        <v>67</v>
      </c>
      <c r="E139" s="81"/>
      <c r="F139" s="133" t="str">
        <f t="shared" si="0"/>
        <v/>
      </c>
      <c r="G139" s="133" t="str">
        <f t="shared" si="1"/>
        <v/>
      </c>
    </row>
    <row r="140" spans="1:7" x14ac:dyDescent="0.3">
      <c r="A140" s="45" t="s">
        <v>1081</v>
      </c>
      <c r="B140" s="62" t="s">
        <v>559</v>
      </c>
      <c r="C140" s="126" t="s">
        <v>67</v>
      </c>
      <c r="D140" s="127" t="s">
        <v>67</v>
      </c>
      <c r="E140" s="81"/>
      <c r="F140" s="133" t="str">
        <f t="shared" si="0"/>
        <v/>
      </c>
      <c r="G140" s="133" t="str">
        <f t="shared" si="1"/>
        <v/>
      </c>
    </row>
    <row r="141" spans="1:7" x14ac:dyDescent="0.3">
      <c r="A141" s="45" t="s">
        <v>1082</v>
      </c>
      <c r="B141" s="62" t="s">
        <v>559</v>
      </c>
      <c r="C141" s="126" t="s">
        <v>67</v>
      </c>
      <c r="D141" s="127" t="s">
        <v>67</v>
      </c>
      <c r="E141" s="81"/>
      <c r="F141" s="133" t="str">
        <f t="shared" si="0"/>
        <v/>
      </c>
      <c r="G141" s="133" t="str">
        <f t="shared" si="1"/>
        <v/>
      </c>
    </row>
    <row r="142" spans="1:7" x14ac:dyDescent="0.3">
      <c r="A142" s="45" t="s">
        <v>1083</v>
      </c>
      <c r="B142" s="62" t="s">
        <v>559</v>
      </c>
      <c r="C142" s="126" t="s">
        <v>67</v>
      </c>
      <c r="D142" s="127" t="s">
        <v>67</v>
      </c>
      <c r="E142" s="81"/>
      <c r="F142" s="133" t="str">
        <f t="shared" si="0"/>
        <v/>
      </c>
      <c r="G142" s="133" t="str">
        <f t="shared" si="1"/>
        <v/>
      </c>
    </row>
    <row r="143" spans="1:7" x14ac:dyDescent="0.3">
      <c r="A143" s="45" t="s">
        <v>1084</v>
      </c>
      <c r="B143" s="62" t="s">
        <v>559</v>
      </c>
      <c r="C143" s="126" t="s">
        <v>67</v>
      </c>
      <c r="D143" s="127" t="s">
        <v>67</v>
      </c>
      <c r="E143" s="81"/>
      <c r="F143" s="133" t="str">
        <f t="shared" si="0"/>
        <v/>
      </c>
      <c r="G143" s="133" t="str">
        <f t="shared" si="1"/>
        <v/>
      </c>
    </row>
    <row r="144" spans="1:7" x14ac:dyDescent="0.3">
      <c r="A144" s="45" t="s">
        <v>1085</v>
      </c>
      <c r="B144" s="72" t="s">
        <v>125</v>
      </c>
      <c r="C144" s="128">
        <f>SUM(C120:C143)</f>
        <v>0</v>
      </c>
      <c r="D144" s="70">
        <f>SUM(D120:D143)</f>
        <v>0</v>
      </c>
      <c r="E144" s="81"/>
      <c r="F144" s="134">
        <f>SUM(F120:F143)</f>
        <v>0</v>
      </c>
      <c r="G144" s="134">
        <f>SUM(G120:G143)</f>
        <v>0</v>
      </c>
    </row>
    <row r="145" spans="1:7" ht="15" customHeight="1" x14ac:dyDescent="0.3">
      <c r="A145" s="64"/>
      <c r="B145" s="65" t="s">
        <v>1086</v>
      </c>
      <c r="C145" s="64" t="s">
        <v>632</v>
      </c>
      <c r="D145" s="64" t="s">
        <v>633</v>
      </c>
      <c r="E145" s="66"/>
      <c r="F145" s="64" t="s">
        <v>960</v>
      </c>
      <c r="G145" s="64" t="s">
        <v>634</v>
      </c>
    </row>
    <row r="146" spans="1:7" x14ac:dyDescent="0.3">
      <c r="A146" s="45" t="s">
        <v>1087</v>
      </c>
      <c r="B146" s="45" t="s">
        <v>665</v>
      </c>
      <c r="C146" s="123" t="s">
        <v>67</v>
      </c>
      <c r="G146" s="45"/>
    </row>
    <row r="147" spans="1:7" x14ac:dyDescent="0.3">
      <c r="G147" s="45"/>
    </row>
    <row r="148" spans="1:7" x14ac:dyDescent="0.3">
      <c r="B148" s="62" t="s">
        <v>666</v>
      </c>
      <c r="G148" s="45"/>
    </row>
    <row r="149" spans="1:7" x14ac:dyDescent="0.3">
      <c r="A149" s="45" t="s">
        <v>1088</v>
      </c>
      <c r="B149" s="45" t="s">
        <v>668</v>
      </c>
      <c r="C149" s="126" t="s">
        <v>67</v>
      </c>
      <c r="D149" s="127" t="s">
        <v>67</v>
      </c>
      <c r="F149" s="133" t="str">
        <f t="shared" ref="F149:F163" si="2">IF($C$157=0,"",IF(C149="[for completion]","",C149/$C$157))</f>
        <v/>
      </c>
      <c r="G149" s="133" t="str">
        <f t="shared" ref="G149:G163" si="3">IF($D$157=0,"",IF(D149="[for completion]","",D149/$D$157))</f>
        <v/>
      </c>
    </row>
    <row r="150" spans="1:7" x14ac:dyDescent="0.3">
      <c r="A150" s="45" t="s">
        <v>1089</v>
      </c>
      <c r="B150" s="45" t="s">
        <v>670</v>
      </c>
      <c r="C150" s="126" t="s">
        <v>67</v>
      </c>
      <c r="D150" s="127" t="s">
        <v>67</v>
      </c>
      <c r="F150" s="133" t="str">
        <f t="shared" si="2"/>
        <v/>
      </c>
      <c r="G150" s="133" t="str">
        <f t="shared" si="3"/>
        <v/>
      </c>
    </row>
    <row r="151" spans="1:7" x14ac:dyDescent="0.3">
      <c r="A151" s="45" t="s">
        <v>1090</v>
      </c>
      <c r="B151" s="45" t="s">
        <v>672</v>
      </c>
      <c r="C151" s="126" t="s">
        <v>67</v>
      </c>
      <c r="D151" s="127" t="s">
        <v>67</v>
      </c>
      <c r="F151" s="133" t="str">
        <f t="shared" si="2"/>
        <v/>
      </c>
      <c r="G151" s="133" t="str">
        <f t="shared" si="3"/>
        <v/>
      </c>
    </row>
    <row r="152" spans="1:7" x14ac:dyDescent="0.3">
      <c r="A152" s="45" t="s">
        <v>1091</v>
      </c>
      <c r="B152" s="45" t="s">
        <v>674</v>
      </c>
      <c r="C152" s="126" t="s">
        <v>67</v>
      </c>
      <c r="D152" s="127" t="s">
        <v>67</v>
      </c>
      <c r="F152" s="133" t="str">
        <f t="shared" si="2"/>
        <v/>
      </c>
      <c r="G152" s="133" t="str">
        <f t="shared" si="3"/>
        <v/>
      </c>
    </row>
    <row r="153" spans="1:7" x14ac:dyDescent="0.3">
      <c r="A153" s="45" t="s">
        <v>1092</v>
      </c>
      <c r="B153" s="45" t="s">
        <v>676</v>
      </c>
      <c r="C153" s="126" t="s">
        <v>67</v>
      </c>
      <c r="D153" s="127" t="s">
        <v>67</v>
      </c>
      <c r="F153" s="133" t="str">
        <f t="shared" si="2"/>
        <v/>
      </c>
      <c r="G153" s="133" t="str">
        <f t="shared" si="3"/>
        <v/>
      </c>
    </row>
    <row r="154" spans="1:7" x14ac:dyDescent="0.3">
      <c r="A154" s="45" t="s">
        <v>1093</v>
      </c>
      <c r="B154" s="45" t="s">
        <v>678</v>
      </c>
      <c r="C154" s="126" t="s">
        <v>67</v>
      </c>
      <c r="D154" s="127" t="s">
        <v>67</v>
      </c>
      <c r="F154" s="133" t="str">
        <f t="shared" si="2"/>
        <v/>
      </c>
      <c r="G154" s="133" t="str">
        <f t="shared" si="3"/>
        <v/>
      </c>
    </row>
    <row r="155" spans="1:7" x14ac:dyDescent="0.3">
      <c r="A155" s="45" t="s">
        <v>1094</v>
      </c>
      <c r="B155" s="45" t="s">
        <v>680</v>
      </c>
      <c r="C155" s="126" t="s">
        <v>67</v>
      </c>
      <c r="D155" s="127" t="s">
        <v>67</v>
      </c>
      <c r="F155" s="133" t="str">
        <f t="shared" si="2"/>
        <v/>
      </c>
      <c r="G155" s="133" t="str">
        <f t="shared" si="3"/>
        <v/>
      </c>
    </row>
    <row r="156" spans="1:7" x14ac:dyDescent="0.3">
      <c r="A156" s="45" t="s">
        <v>1095</v>
      </c>
      <c r="B156" s="45" t="s">
        <v>682</v>
      </c>
      <c r="C156" s="126" t="s">
        <v>67</v>
      </c>
      <c r="D156" s="127" t="s">
        <v>67</v>
      </c>
      <c r="F156" s="133" t="str">
        <f t="shared" si="2"/>
        <v/>
      </c>
      <c r="G156" s="133" t="str">
        <f t="shared" si="3"/>
        <v/>
      </c>
    </row>
    <row r="157" spans="1:7" x14ac:dyDescent="0.3">
      <c r="A157" s="45" t="s">
        <v>1096</v>
      </c>
      <c r="B157" s="72" t="s">
        <v>125</v>
      </c>
      <c r="C157" s="126">
        <f>SUM(C149:C156)</f>
        <v>0</v>
      </c>
      <c r="D157" s="127">
        <f>SUM(D149:D156)</f>
        <v>0</v>
      </c>
      <c r="F157" s="123">
        <f>SUM(F149:F156)</f>
        <v>0</v>
      </c>
      <c r="G157" s="123">
        <f>SUM(G149:G156)</f>
        <v>0</v>
      </c>
    </row>
    <row r="158" spans="1:7" outlineLevel="1" x14ac:dyDescent="0.3">
      <c r="A158" s="45" t="s">
        <v>1097</v>
      </c>
      <c r="B158" s="74" t="s">
        <v>685</v>
      </c>
      <c r="C158" s="126"/>
      <c r="D158" s="127"/>
      <c r="F158" s="133" t="str">
        <f t="shared" si="2"/>
        <v/>
      </c>
      <c r="G158" s="133" t="str">
        <f t="shared" si="3"/>
        <v/>
      </c>
    </row>
    <row r="159" spans="1:7" outlineLevel="1" x14ac:dyDescent="0.3">
      <c r="A159" s="45" t="s">
        <v>1098</v>
      </c>
      <c r="B159" s="74" t="s">
        <v>687</v>
      </c>
      <c r="C159" s="126"/>
      <c r="D159" s="127"/>
      <c r="F159" s="133" t="str">
        <f t="shared" si="2"/>
        <v/>
      </c>
      <c r="G159" s="133" t="str">
        <f t="shared" si="3"/>
        <v/>
      </c>
    </row>
    <row r="160" spans="1:7" outlineLevel="1" x14ac:dyDescent="0.3">
      <c r="A160" s="45" t="s">
        <v>1099</v>
      </c>
      <c r="B160" s="74" t="s">
        <v>689</v>
      </c>
      <c r="C160" s="126"/>
      <c r="D160" s="127"/>
      <c r="F160" s="133" t="str">
        <f t="shared" si="2"/>
        <v/>
      </c>
      <c r="G160" s="133" t="str">
        <f t="shared" si="3"/>
        <v/>
      </c>
    </row>
    <row r="161" spans="1:7" outlineLevel="1" x14ac:dyDescent="0.3">
      <c r="A161" s="45" t="s">
        <v>1100</v>
      </c>
      <c r="B161" s="74" t="s">
        <v>691</v>
      </c>
      <c r="C161" s="126"/>
      <c r="D161" s="127"/>
      <c r="F161" s="133" t="str">
        <f t="shared" si="2"/>
        <v/>
      </c>
      <c r="G161" s="133" t="str">
        <f t="shared" si="3"/>
        <v/>
      </c>
    </row>
    <row r="162" spans="1:7" outlineLevel="1" x14ac:dyDescent="0.3">
      <c r="A162" s="45" t="s">
        <v>1101</v>
      </c>
      <c r="B162" s="74" t="s">
        <v>693</v>
      </c>
      <c r="C162" s="126"/>
      <c r="D162" s="127"/>
      <c r="F162" s="133" t="str">
        <f t="shared" si="2"/>
        <v/>
      </c>
      <c r="G162" s="133" t="str">
        <f t="shared" si="3"/>
        <v/>
      </c>
    </row>
    <row r="163" spans="1:7" outlineLevel="1" x14ac:dyDescent="0.3">
      <c r="A163" s="45" t="s">
        <v>1102</v>
      </c>
      <c r="B163" s="74" t="s">
        <v>695</v>
      </c>
      <c r="C163" s="126"/>
      <c r="D163" s="127"/>
      <c r="F163" s="133" t="str">
        <f t="shared" si="2"/>
        <v/>
      </c>
      <c r="G163" s="133" t="str">
        <f t="shared" si="3"/>
        <v/>
      </c>
    </row>
    <row r="164" spans="1:7" outlineLevel="1" x14ac:dyDescent="0.3">
      <c r="A164" s="45" t="s">
        <v>1103</v>
      </c>
      <c r="B164" s="74"/>
      <c r="F164" s="71"/>
      <c r="G164" s="71"/>
    </row>
    <row r="165" spans="1:7" outlineLevel="1" x14ac:dyDescent="0.3">
      <c r="A165" s="45" t="s">
        <v>1104</v>
      </c>
      <c r="B165" s="74"/>
      <c r="F165" s="71"/>
      <c r="G165" s="71"/>
    </row>
    <row r="166" spans="1:7" outlineLevel="1" x14ac:dyDescent="0.3">
      <c r="A166" s="45" t="s">
        <v>1105</v>
      </c>
      <c r="B166" s="74"/>
      <c r="F166" s="71"/>
      <c r="G166" s="71"/>
    </row>
    <row r="167" spans="1:7" ht="15" customHeight="1" x14ac:dyDescent="0.3">
      <c r="A167" s="64"/>
      <c r="B167" s="65" t="s">
        <v>1106</v>
      </c>
      <c r="C167" s="64" t="s">
        <v>632</v>
      </c>
      <c r="D167" s="64" t="s">
        <v>633</v>
      </c>
      <c r="E167" s="66"/>
      <c r="F167" s="64" t="s">
        <v>960</v>
      </c>
      <c r="G167" s="64" t="s">
        <v>634</v>
      </c>
    </row>
    <row r="168" spans="1:7" x14ac:dyDescent="0.3">
      <c r="A168" s="45" t="s">
        <v>1107</v>
      </c>
      <c r="B168" s="45" t="s">
        <v>665</v>
      </c>
      <c r="C168" s="123" t="s">
        <v>99</v>
      </c>
      <c r="G168" s="45"/>
    </row>
    <row r="169" spans="1:7" x14ac:dyDescent="0.3">
      <c r="G169" s="45"/>
    </row>
    <row r="170" spans="1:7" x14ac:dyDescent="0.3">
      <c r="B170" s="62" t="s">
        <v>666</v>
      </c>
      <c r="G170" s="45"/>
    </row>
    <row r="171" spans="1:7" x14ac:dyDescent="0.3">
      <c r="A171" s="45" t="s">
        <v>1108</v>
      </c>
      <c r="B171" s="45" t="s">
        <v>668</v>
      </c>
      <c r="C171" s="126" t="s">
        <v>99</v>
      </c>
      <c r="D171" s="127" t="s">
        <v>99</v>
      </c>
      <c r="F171" s="133" t="str">
        <f>IF($C$179=0,"",IF(C171="[Mark as ND1 if not relevant]","",C171/$C$179))</f>
        <v/>
      </c>
      <c r="G171" s="133" t="str">
        <f>IF($D$179=0,"",IF(D171="[Mark as ND1 if not relevant]","",D171/$D$179))</f>
        <v/>
      </c>
    </row>
    <row r="172" spans="1:7" x14ac:dyDescent="0.3">
      <c r="A172" s="45" t="s">
        <v>1109</v>
      </c>
      <c r="B172" s="45" t="s">
        <v>670</v>
      </c>
      <c r="C172" s="126" t="s">
        <v>99</v>
      </c>
      <c r="D172" s="127" t="s">
        <v>99</v>
      </c>
      <c r="F172" s="133" t="str">
        <f t="shared" ref="F172:F178" si="4">IF($C$179=0,"",IF(C172="[Mark as ND1 if not relevant]","",C172/$C$179))</f>
        <v/>
      </c>
      <c r="G172" s="133" t="str">
        <f t="shared" ref="G172:G178" si="5">IF($D$179=0,"",IF(D172="[Mark as ND1 if not relevant]","",D172/$D$179))</f>
        <v/>
      </c>
    </row>
    <row r="173" spans="1:7" x14ac:dyDescent="0.3">
      <c r="A173" s="45" t="s">
        <v>1110</v>
      </c>
      <c r="B173" s="45" t="s">
        <v>672</v>
      </c>
      <c r="C173" s="126" t="s">
        <v>99</v>
      </c>
      <c r="D173" s="127" t="s">
        <v>99</v>
      </c>
      <c r="F173" s="133" t="str">
        <f t="shared" si="4"/>
        <v/>
      </c>
      <c r="G173" s="133" t="str">
        <f t="shared" si="5"/>
        <v/>
      </c>
    </row>
    <row r="174" spans="1:7" x14ac:dyDescent="0.3">
      <c r="A174" s="45" t="s">
        <v>1111</v>
      </c>
      <c r="B174" s="45" t="s">
        <v>674</v>
      </c>
      <c r="C174" s="126" t="s">
        <v>99</v>
      </c>
      <c r="D174" s="127" t="s">
        <v>99</v>
      </c>
      <c r="F174" s="133" t="str">
        <f t="shared" si="4"/>
        <v/>
      </c>
      <c r="G174" s="133" t="str">
        <f t="shared" si="5"/>
        <v/>
      </c>
    </row>
    <row r="175" spans="1:7" x14ac:dyDescent="0.3">
      <c r="A175" s="45" t="s">
        <v>1112</v>
      </c>
      <c r="B175" s="45" t="s">
        <v>676</v>
      </c>
      <c r="C175" s="126" t="s">
        <v>99</v>
      </c>
      <c r="D175" s="127" t="s">
        <v>99</v>
      </c>
      <c r="F175" s="133" t="str">
        <f t="shared" si="4"/>
        <v/>
      </c>
      <c r="G175" s="133" t="str">
        <f t="shared" si="5"/>
        <v/>
      </c>
    </row>
    <row r="176" spans="1:7" x14ac:dyDescent="0.3">
      <c r="A176" s="45" t="s">
        <v>1113</v>
      </c>
      <c r="B176" s="45" t="s">
        <v>678</v>
      </c>
      <c r="C176" s="126" t="s">
        <v>99</v>
      </c>
      <c r="D176" s="127" t="s">
        <v>99</v>
      </c>
      <c r="F176" s="133" t="str">
        <f t="shared" si="4"/>
        <v/>
      </c>
      <c r="G176" s="133" t="str">
        <f t="shared" si="5"/>
        <v/>
      </c>
    </row>
    <row r="177" spans="1:7" x14ac:dyDescent="0.3">
      <c r="A177" s="45" t="s">
        <v>1114</v>
      </c>
      <c r="B177" s="45" t="s">
        <v>680</v>
      </c>
      <c r="C177" s="126" t="s">
        <v>99</v>
      </c>
      <c r="D177" s="127" t="s">
        <v>99</v>
      </c>
      <c r="F177" s="133" t="str">
        <f t="shared" si="4"/>
        <v/>
      </c>
      <c r="G177" s="133" t="str">
        <f t="shared" si="5"/>
        <v/>
      </c>
    </row>
    <row r="178" spans="1:7" x14ac:dyDescent="0.3">
      <c r="A178" s="45" t="s">
        <v>1115</v>
      </c>
      <c r="B178" s="45" t="s">
        <v>682</v>
      </c>
      <c r="C178" s="126" t="s">
        <v>99</v>
      </c>
      <c r="D178" s="127" t="s">
        <v>99</v>
      </c>
      <c r="F178" s="133" t="str">
        <f t="shared" si="4"/>
        <v/>
      </c>
      <c r="G178" s="133" t="str">
        <f t="shared" si="5"/>
        <v/>
      </c>
    </row>
    <row r="179" spans="1:7" x14ac:dyDescent="0.3">
      <c r="A179" s="45" t="s">
        <v>1116</v>
      </c>
      <c r="B179" s="72" t="s">
        <v>125</v>
      </c>
      <c r="C179" s="126">
        <f>SUM(C171:C178)</f>
        <v>0</v>
      </c>
      <c r="D179" s="127">
        <f>SUM(D171:D178)</f>
        <v>0</v>
      </c>
      <c r="F179" s="123">
        <f>SUM(F171:F178)</f>
        <v>0</v>
      </c>
      <c r="G179" s="123">
        <f>SUM(G171:G178)</f>
        <v>0</v>
      </c>
    </row>
    <row r="180" spans="1:7" outlineLevel="1" x14ac:dyDescent="0.3">
      <c r="A180" s="45" t="s">
        <v>1117</v>
      </c>
      <c r="B180" s="74" t="s">
        <v>685</v>
      </c>
      <c r="C180" s="126"/>
      <c r="D180" s="127"/>
      <c r="F180" s="133" t="str">
        <f t="shared" ref="F180:F185" si="6">IF($C$179=0,"",IF(C180="[for completion]","",C180/$C$179))</f>
        <v/>
      </c>
      <c r="G180" s="133" t="str">
        <f t="shared" ref="G180:G185" si="7">IF($D$179=0,"",IF(D180="[for completion]","",D180/$D$179))</f>
        <v/>
      </c>
    </row>
    <row r="181" spans="1:7" outlineLevel="1" x14ac:dyDescent="0.3">
      <c r="A181" s="45" t="s">
        <v>1118</v>
      </c>
      <c r="B181" s="74" t="s">
        <v>687</v>
      </c>
      <c r="C181" s="126"/>
      <c r="D181" s="127"/>
      <c r="F181" s="133" t="str">
        <f t="shared" si="6"/>
        <v/>
      </c>
      <c r="G181" s="133" t="str">
        <f t="shared" si="7"/>
        <v/>
      </c>
    </row>
    <row r="182" spans="1:7" outlineLevel="1" x14ac:dyDescent="0.3">
      <c r="A182" s="45" t="s">
        <v>1119</v>
      </c>
      <c r="B182" s="74" t="s">
        <v>689</v>
      </c>
      <c r="C182" s="126"/>
      <c r="D182" s="127"/>
      <c r="F182" s="133" t="str">
        <f t="shared" si="6"/>
        <v/>
      </c>
      <c r="G182" s="133" t="str">
        <f t="shared" si="7"/>
        <v/>
      </c>
    </row>
    <row r="183" spans="1:7" outlineLevel="1" x14ac:dyDescent="0.3">
      <c r="A183" s="45" t="s">
        <v>1120</v>
      </c>
      <c r="B183" s="74" t="s">
        <v>691</v>
      </c>
      <c r="C183" s="126"/>
      <c r="D183" s="127"/>
      <c r="F183" s="133" t="str">
        <f t="shared" si="6"/>
        <v/>
      </c>
      <c r="G183" s="133" t="str">
        <f t="shared" si="7"/>
        <v/>
      </c>
    </row>
    <row r="184" spans="1:7" outlineLevel="1" x14ac:dyDescent="0.3">
      <c r="A184" s="45" t="s">
        <v>1121</v>
      </c>
      <c r="B184" s="74" t="s">
        <v>693</v>
      </c>
      <c r="C184" s="126"/>
      <c r="D184" s="127"/>
      <c r="F184" s="133" t="str">
        <f t="shared" si="6"/>
        <v/>
      </c>
      <c r="G184" s="133" t="str">
        <f t="shared" si="7"/>
        <v/>
      </c>
    </row>
    <row r="185" spans="1:7" outlineLevel="1" x14ac:dyDescent="0.3">
      <c r="A185" s="45" t="s">
        <v>1122</v>
      </c>
      <c r="B185" s="74" t="s">
        <v>695</v>
      </c>
      <c r="C185" s="126"/>
      <c r="D185" s="127"/>
      <c r="F185" s="133" t="str">
        <f t="shared" si="6"/>
        <v/>
      </c>
      <c r="G185" s="133" t="str">
        <f t="shared" si="7"/>
        <v/>
      </c>
    </row>
    <row r="186" spans="1:7" outlineLevel="1" x14ac:dyDescent="0.3">
      <c r="A186" s="45" t="s">
        <v>1123</v>
      </c>
      <c r="B186" s="74"/>
      <c r="F186" s="71"/>
      <c r="G186" s="71"/>
    </row>
    <row r="187" spans="1:7" outlineLevel="1" x14ac:dyDescent="0.3">
      <c r="A187" s="45" t="s">
        <v>1124</v>
      </c>
      <c r="B187" s="74"/>
      <c r="F187" s="71"/>
      <c r="G187" s="71"/>
    </row>
    <row r="188" spans="1:7" outlineLevel="1" x14ac:dyDescent="0.3">
      <c r="A188" s="45" t="s">
        <v>1125</v>
      </c>
      <c r="B188" s="74"/>
      <c r="F188" s="71"/>
      <c r="G188" s="71"/>
    </row>
    <row r="189" spans="1:7" ht="15" customHeight="1" x14ac:dyDescent="0.3">
      <c r="A189" s="64"/>
      <c r="B189" s="65" t="s">
        <v>1126</v>
      </c>
      <c r="C189" s="64" t="s">
        <v>960</v>
      </c>
      <c r="D189" s="64" t="s">
        <v>2935</v>
      </c>
      <c r="E189" s="66"/>
      <c r="F189" s="64"/>
      <c r="G189" s="64"/>
    </row>
    <row r="190" spans="1:7" x14ac:dyDescent="0.3">
      <c r="A190" s="45" t="s">
        <v>1127</v>
      </c>
      <c r="B190" s="62" t="s">
        <v>559</v>
      </c>
      <c r="C190" s="123" t="s">
        <v>67</v>
      </c>
      <c r="D190" s="126" t="s">
        <v>67</v>
      </c>
      <c r="E190" s="123"/>
      <c r="F190" s="123"/>
      <c r="G190" s="81"/>
    </row>
    <row r="191" spans="1:7" x14ac:dyDescent="0.3">
      <c r="A191" s="45" t="s">
        <v>1128</v>
      </c>
      <c r="B191" s="62" t="s">
        <v>559</v>
      </c>
      <c r="C191" s="123" t="s">
        <v>67</v>
      </c>
      <c r="D191" s="126" t="s">
        <v>67</v>
      </c>
      <c r="E191" s="123"/>
      <c r="F191" s="123"/>
      <c r="G191" s="81"/>
    </row>
    <row r="192" spans="1:7" x14ac:dyDescent="0.3">
      <c r="A192" s="45" t="s">
        <v>1129</v>
      </c>
      <c r="B192" s="62" t="s">
        <v>559</v>
      </c>
      <c r="C192" s="123" t="s">
        <v>67</v>
      </c>
      <c r="D192" s="126" t="s">
        <v>67</v>
      </c>
      <c r="E192" s="81"/>
      <c r="F192" s="81"/>
      <c r="G192" s="81"/>
    </row>
    <row r="193" spans="1:7" x14ac:dyDescent="0.3">
      <c r="A193" s="45" t="s">
        <v>1130</v>
      </c>
      <c r="B193" s="62" t="s">
        <v>559</v>
      </c>
      <c r="C193" s="123" t="s">
        <v>67</v>
      </c>
      <c r="D193" s="126" t="s">
        <v>67</v>
      </c>
      <c r="E193" s="81"/>
      <c r="F193" s="81"/>
      <c r="G193" s="81"/>
    </row>
    <row r="194" spans="1:7" x14ac:dyDescent="0.3">
      <c r="A194" s="45" t="s">
        <v>1131</v>
      </c>
      <c r="B194" s="62" t="s">
        <v>559</v>
      </c>
      <c r="C194" s="123" t="s">
        <v>67</v>
      </c>
      <c r="D194" s="126" t="s">
        <v>67</v>
      </c>
      <c r="E194" s="81"/>
      <c r="F194" s="81"/>
      <c r="G194" s="81"/>
    </row>
    <row r="195" spans="1:7" x14ac:dyDescent="0.3">
      <c r="A195" s="45" t="s">
        <v>1132</v>
      </c>
      <c r="B195" s="62" t="s">
        <v>559</v>
      </c>
      <c r="C195" s="123" t="s">
        <v>67</v>
      </c>
      <c r="D195" s="126" t="s">
        <v>67</v>
      </c>
      <c r="E195" s="81"/>
      <c r="F195" s="81"/>
      <c r="G195" s="81"/>
    </row>
    <row r="196" spans="1:7" x14ac:dyDescent="0.3">
      <c r="A196" s="45" t="s">
        <v>1133</v>
      </c>
      <c r="B196" s="62" t="s">
        <v>559</v>
      </c>
      <c r="C196" s="123" t="s">
        <v>67</v>
      </c>
      <c r="D196" s="126" t="s">
        <v>67</v>
      </c>
      <c r="E196" s="81"/>
      <c r="F196" s="81"/>
      <c r="G196" s="81"/>
    </row>
    <row r="197" spans="1:7" x14ac:dyDescent="0.3">
      <c r="A197" s="45" t="s">
        <v>1134</v>
      </c>
      <c r="B197" s="62" t="s">
        <v>559</v>
      </c>
      <c r="C197" s="123" t="s">
        <v>67</v>
      </c>
      <c r="D197" s="126" t="s">
        <v>67</v>
      </c>
      <c r="E197" s="81"/>
      <c r="F197" s="81"/>
    </row>
    <row r="198" spans="1:7" x14ac:dyDescent="0.3">
      <c r="A198" s="45" t="s">
        <v>1135</v>
      </c>
      <c r="B198" s="62" t="s">
        <v>559</v>
      </c>
      <c r="C198" s="123" t="s">
        <v>67</v>
      </c>
      <c r="D198" s="126" t="s">
        <v>67</v>
      </c>
      <c r="E198" s="81"/>
      <c r="F198" s="81"/>
    </row>
    <row r="199" spans="1:7" x14ac:dyDescent="0.3">
      <c r="A199" s="45" t="s">
        <v>1136</v>
      </c>
      <c r="B199" s="62" t="s">
        <v>559</v>
      </c>
      <c r="C199" s="123" t="s">
        <v>67</v>
      </c>
      <c r="D199" s="126" t="s">
        <v>67</v>
      </c>
      <c r="E199" s="81"/>
      <c r="F199" s="81"/>
    </row>
    <row r="200" spans="1:7" x14ac:dyDescent="0.3">
      <c r="A200" s="45" t="s">
        <v>1137</v>
      </c>
      <c r="B200" s="62" t="s">
        <v>559</v>
      </c>
      <c r="C200" s="123" t="s">
        <v>67</v>
      </c>
      <c r="D200" s="126" t="s">
        <v>67</v>
      </c>
      <c r="E200" s="81"/>
      <c r="F200" s="81"/>
    </row>
    <row r="201" spans="1:7" x14ac:dyDescent="0.3">
      <c r="A201" s="45" t="s">
        <v>1138</v>
      </c>
      <c r="B201" s="62" t="s">
        <v>559</v>
      </c>
      <c r="C201" s="123" t="s">
        <v>67</v>
      </c>
      <c r="D201" s="126" t="s">
        <v>67</v>
      </c>
      <c r="E201" s="81"/>
      <c r="F201" s="81"/>
    </row>
    <row r="202" spans="1:7" x14ac:dyDescent="0.3">
      <c r="A202" s="45" t="s">
        <v>1139</v>
      </c>
      <c r="B202" s="62" t="s">
        <v>559</v>
      </c>
      <c r="C202" s="123" t="s">
        <v>67</v>
      </c>
      <c r="D202" s="126" t="s">
        <v>67</v>
      </c>
    </row>
    <row r="203" spans="1:7" x14ac:dyDescent="0.3">
      <c r="A203" s="45" t="s">
        <v>1140</v>
      </c>
      <c r="B203" s="62" t="s">
        <v>559</v>
      </c>
      <c r="C203" s="123" t="s">
        <v>67</v>
      </c>
      <c r="D203" s="126" t="s">
        <v>67</v>
      </c>
    </row>
    <row r="204" spans="1:7" x14ac:dyDescent="0.3">
      <c r="A204" s="45" t="s">
        <v>1141</v>
      </c>
      <c r="B204" s="62" t="s">
        <v>559</v>
      </c>
      <c r="C204" s="123" t="s">
        <v>67</v>
      </c>
      <c r="D204" s="126" t="s">
        <v>67</v>
      </c>
    </row>
    <row r="205" spans="1:7" x14ac:dyDescent="0.3">
      <c r="A205" s="45" t="s">
        <v>1142</v>
      </c>
      <c r="B205" s="62" t="s">
        <v>559</v>
      </c>
      <c r="C205" s="123" t="s">
        <v>67</v>
      </c>
      <c r="D205" s="126" t="s">
        <v>67</v>
      </c>
    </row>
    <row r="206" spans="1:7" x14ac:dyDescent="0.3">
      <c r="A206" s="45" t="s">
        <v>1143</v>
      </c>
      <c r="B206" s="62" t="s">
        <v>559</v>
      </c>
      <c r="C206" s="123" t="s">
        <v>67</v>
      </c>
      <c r="D206" s="126" t="s">
        <v>67</v>
      </c>
    </row>
    <row r="207" spans="1:7" outlineLevel="1" x14ac:dyDescent="0.3">
      <c r="A207" s="45" t="s">
        <v>1144</v>
      </c>
    </row>
    <row r="208" spans="1:7" outlineLevel="1" x14ac:dyDescent="0.3">
      <c r="A208" s="45" t="s">
        <v>1145</v>
      </c>
    </row>
    <row r="209" spans="1:7" outlineLevel="1" x14ac:dyDescent="0.3">
      <c r="A209" s="45" t="s">
        <v>1146</v>
      </c>
    </row>
    <row r="210" spans="1:7" outlineLevel="1" x14ac:dyDescent="0.3">
      <c r="A210" s="45" t="s">
        <v>1147</v>
      </c>
    </row>
    <row r="211" spans="1:7" outlineLevel="1" x14ac:dyDescent="0.3">
      <c r="A211" s="45" t="s">
        <v>1148</v>
      </c>
    </row>
    <row r="212" spans="1:7" x14ac:dyDescent="0.3">
      <c r="A212" s="64"/>
      <c r="B212" s="65" t="s">
        <v>2936</v>
      </c>
      <c r="C212" s="64" t="s">
        <v>960</v>
      </c>
      <c r="D212" s="64" t="s">
        <v>2935</v>
      </c>
      <c r="E212" s="66"/>
      <c r="F212" s="64"/>
      <c r="G212" s="64"/>
    </row>
    <row r="213" spans="1:7" x14ac:dyDescent="0.3">
      <c r="A213" s="199" t="s">
        <v>2937</v>
      </c>
      <c r="B213" s="207" t="s">
        <v>559</v>
      </c>
      <c r="C213" s="208" t="s">
        <v>67</v>
      </c>
      <c r="D213" s="126" t="s">
        <v>67</v>
      </c>
    </row>
    <row r="214" spans="1:7" x14ac:dyDescent="0.3">
      <c r="A214" s="199" t="s">
        <v>2938</v>
      </c>
      <c r="B214" s="207" t="s">
        <v>559</v>
      </c>
      <c r="C214" s="208" t="s">
        <v>67</v>
      </c>
      <c r="D214" s="126" t="s">
        <v>67</v>
      </c>
    </row>
    <row r="215" spans="1:7" x14ac:dyDescent="0.3">
      <c r="A215" s="199" t="s">
        <v>2939</v>
      </c>
      <c r="B215" s="207" t="s">
        <v>559</v>
      </c>
      <c r="C215" s="208" t="s">
        <v>67</v>
      </c>
      <c r="D215" s="126" t="s">
        <v>67</v>
      </c>
    </row>
    <row r="216" spans="1:7" x14ac:dyDescent="0.3">
      <c r="A216" s="199" t="s">
        <v>2940</v>
      </c>
      <c r="B216" s="207" t="s">
        <v>559</v>
      </c>
      <c r="C216" s="208" t="s">
        <v>67</v>
      </c>
      <c r="D216" s="126" t="s">
        <v>67</v>
      </c>
    </row>
    <row r="217" spans="1:7" x14ac:dyDescent="0.3">
      <c r="A217" s="199" t="s">
        <v>2941</v>
      </c>
      <c r="B217" s="207" t="s">
        <v>559</v>
      </c>
      <c r="C217" s="208" t="s">
        <v>67</v>
      </c>
      <c r="D217" s="126" t="s">
        <v>67</v>
      </c>
    </row>
    <row r="218" spans="1:7" x14ac:dyDescent="0.3">
      <c r="A218" s="199" t="s">
        <v>2942</v>
      </c>
      <c r="B218" s="207" t="s">
        <v>559</v>
      </c>
      <c r="C218" s="208" t="s">
        <v>67</v>
      </c>
      <c r="D218" s="126" t="s">
        <v>67</v>
      </c>
    </row>
    <row r="219" spans="1:7" x14ac:dyDescent="0.3">
      <c r="A219" s="199" t="s">
        <v>2943</v>
      </c>
      <c r="B219" s="207" t="s">
        <v>559</v>
      </c>
      <c r="C219" s="208" t="s">
        <v>67</v>
      </c>
      <c r="D219" s="126" t="s">
        <v>67</v>
      </c>
    </row>
    <row r="220" spans="1:7" x14ac:dyDescent="0.3">
      <c r="A220" s="199" t="s">
        <v>2944</v>
      </c>
      <c r="B220" s="207" t="s">
        <v>559</v>
      </c>
      <c r="C220" s="208" t="s">
        <v>67</v>
      </c>
      <c r="D220" s="126" t="s">
        <v>67</v>
      </c>
    </row>
    <row r="221" spans="1:7" x14ac:dyDescent="0.3">
      <c r="A221" s="199" t="s">
        <v>2945</v>
      </c>
      <c r="B221" s="207" t="s">
        <v>559</v>
      </c>
      <c r="C221" s="208" t="s">
        <v>67</v>
      </c>
      <c r="D221" s="126" t="s">
        <v>67</v>
      </c>
    </row>
    <row r="222" spans="1:7" x14ac:dyDescent="0.3">
      <c r="A222" s="199" t="s">
        <v>2946</v>
      </c>
      <c r="B222" s="207" t="s">
        <v>559</v>
      </c>
      <c r="C222" s="208" t="s">
        <v>67</v>
      </c>
      <c r="D222" s="126" t="s">
        <v>67</v>
      </c>
    </row>
    <row r="223" spans="1:7" x14ac:dyDescent="0.3">
      <c r="A223" s="199" t="s">
        <v>2947</v>
      </c>
      <c r="B223" s="207" t="s">
        <v>559</v>
      </c>
      <c r="C223" s="208" t="s">
        <v>67</v>
      </c>
      <c r="D223" s="126" t="s">
        <v>67</v>
      </c>
    </row>
    <row r="224" spans="1:7" x14ac:dyDescent="0.3">
      <c r="A224" s="199" t="s">
        <v>2948</v>
      </c>
      <c r="B224" s="207" t="s">
        <v>559</v>
      </c>
      <c r="C224" s="208" t="s">
        <v>67</v>
      </c>
      <c r="D224" s="126" t="s">
        <v>67</v>
      </c>
    </row>
    <row r="225" spans="1:7" x14ac:dyDescent="0.3">
      <c r="A225" s="199" t="s">
        <v>2949</v>
      </c>
      <c r="B225" s="207" t="s">
        <v>559</v>
      </c>
      <c r="C225" s="208" t="s">
        <v>67</v>
      </c>
      <c r="D225" s="126" t="s">
        <v>67</v>
      </c>
    </row>
    <row r="226" spans="1:7" x14ac:dyDescent="0.3">
      <c r="A226" s="199" t="s">
        <v>2950</v>
      </c>
      <c r="B226" s="207" t="s">
        <v>559</v>
      </c>
      <c r="C226" s="208" t="s">
        <v>67</v>
      </c>
      <c r="D226" s="126" t="s">
        <v>67</v>
      </c>
    </row>
    <row r="227" spans="1:7" x14ac:dyDescent="0.3">
      <c r="A227" s="199" t="s">
        <v>2951</v>
      </c>
      <c r="B227" s="207" t="s">
        <v>559</v>
      </c>
      <c r="C227" s="208" t="s">
        <v>67</v>
      </c>
      <c r="D227" s="126" t="s">
        <v>67</v>
      </c>
    </row>
    <row r="228" spans="1:7" x14ac:dyDescent="0.3">
      <c r="A228" s="199" t="s">
        <v>2952</v>
      </c>
      <c r="B228" s="207" t="s">
        <v>559</v>
      </c>
      <c r="C228" s="208" t="s">
        <v>67</v>
      </c>
      <c r="D228" s="126" t="s">
        <v>67</v>
      </c>
    </row>
    <row r="229" spans="1:7" x14ac:dyDescent="0.3">
      <c r="A229" s="199" t="s">
        <v>2953</v>
      </c>
      <c r="B229" s="207" t="s">
        <v>559</v>
      </c>
      <c r="C229" s="208" t="s">
        <v>67</v>
      </c>
      <c r="D229" s="126" t="s">
        <v>67</v>
      </c>
    </row>
    <row r="230" spans="1:7" x14ac:dyDescent="0.3">
      <c r="A230" s="45" t="s">
        <v>2987</v>
      </c>
      <c r="B230" s="207"/>
      <c r="C230" s="208"/>
      <c r="D230" s="126"/>
    </row>
    <row r="231" spans="1:7" x14ac:dyDescent="0.3">
      <c r="A231" s="45" t="s">
        <v>2988</v>
      </c>
      <c r="B231" s="207"/>
      <c r="C231" s="208"/>
      <c r="D231" s="126"/>
    </row>
    <row r="232" spans="1:7" x14ac:dyDescent="0.3">
      <c r="A232" s="45" t="s">
        <v>2989</v>
      </c>
      <c r="B232" s="207"/>
      <c r="C232" s="208"/>
      <c r="D232" s="126"/>
    </row>
    <row r="233" spans="1:7" x14ac:dyDescent="0.3">
      <c r="A233" s="45" t="s">
        <v>2990</v>
      </c>
      <c r="B233" s="207"/>
      <c r="C233" s="208"/>
      <c r="D233" s="126"/>
    </row>
    <row r="234" spans="1:7" x14ac:dyDescent="0.3">
      <c r="A234" s="45" t="s">
        <v>2991</v>
      </c>
      <c r="B234" s="207"/>
      <c r="C234" s="208"/>
      <c r="D234" s="126"/>
    </row>
    <row r="235" spans="1:7" x14ac:dyDescent="0.3">
      <c r="A235" s="64"/>
      <c r="B235" s="65" t="s">
        <v>2954</v>
      </c>
      <c r="C235" s="64" t="s">
        <v>960</v>
      </c>
      <c r="D235" s="64" t="s">
        <v>2935</v>
      </c>
      <c r="E235" s="66"/>
      <c r="F235" s="64"/>
      <c r="G235" s="64"/>
    </row>
    <row r="236" spans="1:7" x14ac:dyDescent="0.3">
      <c r="A236" s="199" t="s">
        <v>2955</v>
      </c>
      <c r="B236" s="207" t="s">
        <v>559</v>
      </c>
      <c r="C236" s="208" t="s">
        <v>67</v>
      </c>
      <c r="D236" s="126" t="s">
        <v>67</v>
      </c>
    </row>
    <row r="237" spans="1:7" x14ac:dyDescent="0.3">
      <c r="A237" s="199" t="s">
        <v>2956</v>
      </c>
      <c r="B237" s="207" t="s">
        <v>559</v>
      </c>
      <c r="C237" s="208" t="s">
        <v>67</v>
      </c>
      <c r="D237" s="126" t="s">
        <v>67</v>
      </c>
    </row>
    <row r="238" spans="1:7" x14ac:dyDescent="0.3">
      <c r="A238" s="199" t="s">
        <v>2957</v>
      </c>
      <c r="B238" s="207" t="s">
        <v>559</v>
      </c>
      <c r="C238" s="208" t="s">
        <v>67</v>
      </c>
      <c r="D238" s="126" t="s">
        <v>67</v>
      </c>
    </row>
    <row r="239" spans="1:7" x14ac:dyDescent="0.3">
      <c r="A239" s="199" t="s">
        <v>2958</v>
      </c>
      <c r="B239" s="207" t="s">
        <v>559</v>
      </c>
      <c r="C239" s="208" t="s">
        <v>67</v>
      </c>
      <c r="D239" s="126" t="s">
        <v>67</v>
      </c>
    </row>
    <row r="240" spans="1:7" x14ac:dyDescent="0.3">
      <c r="A240" s="199" t="s">
        <v>2959</v>
      </c>
      <c r="B240" s="207" t="s">
        <v>559</v>
      </c>
      <c r="C240" s="208" t="s">
        <v>67</v>
      </c>
      <c r="D240" s="126" t="s">
        <v>67</v>
      </c>
    </row>
    <row r="241" spans="1:4" x14ac:dyDescent="0.3">
      <c r="A241" s="199" t="s">
        <v>2960</v>
      </c>
      <c r="B241" s="207" t="s">
        <v>559</v>
      </c>
      <c r="C241" s="208" t="s">
        <v>67</v>
      </c>
      <c r="D241" s="126" t="s">
        <v>67</v>
      </c>
    </row>
    <row r="242" spans="1:4" x14ac:dyDescent="0.3">
      <c r="A242" s="199" t="s">
        <v>2961</v>
      </c>
      <c r="B242" s="207" t="s">
        <v>559</v>
      </c>
      <c r="C242" s="208" t="s">
        <v>67</v>
      </c>
      <c r="D242" s="126" t="s">
        <v>67</v>
      </c>
    </row>
    <row r="243" spans="1:4" x14ac:dyDescent="0.3">
      <c r="A243" s="199" t="s">
        <v>2962</v>
      </c>
      <c r="B243" s="207" t="s">
        <v>559</v>
      </c>
      <c r="C243" s="208" t="s">
        <v>67</v>
      </c>
      <c r="D243" s="126" t="s">
        <v>67</v>
      </c>
    </row>
    <row r="244" spans="1:4" x14ac:dyDescent="0.3">
      <c r="A244" s="199" t="s">
        <v>2963</v>
      </c>
      <c r="B244" s="207" t="s">
        <v>559</v>
      </c>
      <c r="C244" s="208" t="s">
        <v>67</v>
      </c>
      <c r="D244" s="126" t="s">
        <v>67</v>
      </c>
    </row>
    <row r="245" spans="1:4" x14ac:dyDescent="0.3">
      <c r="A245" s="199" t="s">
        <v>2964</v>
      </c>
      <c r="B245" s="207" t="s">
        <v>559</v>
      </c>
      <c r="C245" s="208" t="s">
        <v>67</v>
      </c>
      <c r="D245" s="126" t="s">
        <v>67</v>
      </c>
    </row>
    <row r="246" spans="1:4" x14ac:dyDescent="0.3">
      <c r="A246" s="199" t="s">
        <v>2965</v>
      </c>
      <c r="B246" s="207" t="s">
        <v>559</v>
      </c>
      <c r="C246" s="208" t="s">
        <v>67</v>
      </c>
      <c r="D246" s="126" t="s">
        <v>67</v>
      </c>
    </row>
    <row r="247" spans="1:4" x14ac:dyDescent="0.3">
      <c r="A247" s="199" t="s">
        <v>2966</v>
      </c>
      <c r="B247" s="207" t="s">
        <v>559</v>
      </c>
      <c r="C247" s="208" t="s">
        <v>67</v>
      </c>
      <c r="D247" s="126" t="s">
        <v>67</v>
      </c>
    </row>
    <row r="248" spans="1:4" x14ac:dyDescent="0.3">
      <c r="A248" s="199" t="s">
        <v>2967</v>
      </c>
      <c r="B248" s="207" t="s">
        <v>559</v>
      </c>
      <c r="C248" s="208" t="s">
        <v>67</v>
      </c>
      <c r="D248" s="126" t="s">
        <v>67</v>
      </c>
    </row>
    <row r="249" spans="1:4" x14ac:dyDescent="0.3">
      <c r="A249" s="199" t="s">
        <v>2968</v>
      </c>
      <c r="B249" s="207" t="s">
        <v>559</v>
      </c>
      <c r="C249" s="208" t="s">
        <v>67</v>
      </c>
      <c r="D249" s="126" t="s">
        <v>67</v>
      </c>
    </row>
    <row r="250" spans="1:4" x14ac:dyDescent="0.3">
      <c r="A250" s="199" t="s">
        <v>2969</v>
      </c>
      <c r="B250" s="207" t="s">
        <v>559</v>
      </c>
      <c r="C250" s="208" t="s">
        <v>67</v>
      </c>
      <c r="D250" s="126" t="s">
        <v>67</v>
      </c>
    </row>
    <row r="251" spans="1:4" x14ac:dyDescent="0.3">
      <c r="A251" s="199" t="s">
        <v>2970</v>
      </c>
      <c r="B251" s="207" t="s">
        <v>559</v>
      </c>
      <c r="C251" s="208" t="s">
        <v>67</v>
      </c>
      <c r="D251" s="126" t="s">
        <v>67</v>
      </c>
    </row>
    <row r="252" spans="1:4" x14ac:dyDescent="0.3">
      <c r="A252" s="199" t="s">
        <v>2971</v>
      </c>
      <c r="B252" s="207" t="s">
        <v>559</v>
      </c>
      <c r="C252" s="208" t="s">
        <v>67</v>
      </c>
      <c r="D252" s="126" t="s">
        <v>67</v>
      </c>
    </row>
    <row r="253" spans="1:4" x14ac:dyDescent="0.3">
      <c r="A253" s="45" t="s">
        <v>2992</v>
      </c>
    </row>
    <row r="254" spans="1:4" x14ac:dyDescent="0.3">
      <c r="A254" s="45" t="s">
        <v>2993</v>
      </c>
    </row>
    <row r="255" spans="1:4" x14ac:dyDescent="0.3">
      <c r="A255" s="45" t="s">
        <v>2994</v>
      </c>
    </row>
    <row r="256" spans="1:4" x14ac:dyDescent="0.3">
      <c r="A256" s="45" t="s">
        <v>2995</v>
      </c>
    </row>
    <row r="257" spans="1:1" x14ac:dyDescent="0.3">
      <c r="A257" s="45" t="s">
        <v>2996</v>
      </c>
    </row>
  </sheetData>
  <sheetProtection algorithmName="SHA-512" hashValue="2wwQLfNerDNH8pXqwW2uMSGecZt5zK+1fQJYGuCWYjtQwsPwvXnbp/UPpzhN6/NoI9duw3KHJP+eC9ck8ESuCA==" saltValue="bOxdMqapYlOX30TEL4arrg==" spinCount="100000" sheet="1" formatColumns="0" formatRows="0" insertHyperlinks="0" sort="0" autoFilter="0" pivotTables="0"/>
  <protectedRanges>
    <protectedRange sqref="C168 C171:D178 B180:D188 B190:C211 D190:D206 D213:D234 D236:D252"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honeticPr fontId="46"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C. HTT Harmonised Glossary'!B19" display="7. 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tabColor rgb="FFE36E00"/>
  </sheetPr>
  <dimension ref="A1:C403"/>
  <sheetViews>
    <sheetView zoomScale="75" zoomScaleNormal="75" workbookViewId="0">
      <selection activeCell="C33" sqref="C33"/>
    </sheetView>
  </sheetViews>
  <sheetFormatPr defaultColWidth="11.44140625" defaultRowHeight="14.4" outlineLevelRow="1" x14ac:dyDescent="0.3"/>
  <cols>
    <col min="1" max="1" width="16.44140625" customWidth="1"/>
    <col min="2" max="2" width="89.88671875" style="45" bestFit="1" customWidth="1"/>
    <col min="3" max="3" width="134.5546875" customWidth="1"/>
  </cols>
  <sheetData>
    <row r="1" spans="1:3" ht="31.2" x14ac:dyDescent="0.3">
      <c r="A1" s="42" t="s">
        <v>1149</v>
      </c>
      <c r="B1" s="42"/>
      <c r="C1" s="202" t="s">
        <v>3010</v>
      </c>
    </row>
    <row r="2" spans="1:3" x14ac:dyDescent="0.3">
      <c r="B2" s="43"/>
      <c r="C2" s="43"/>
    </row>
    <row r="3" spans="1:3" x14ac:dyDescent="0.3">
      <c r="A3" s="93" t="s">
        <v>1150</v>
      </c>
      <c r="B3" s="94"/>
      <c r="C3" s="43"/>
    </row>
    <row r="4" spans="1:3" x14ac:dyDescent="0.3">
      <c r="C4" s="43"/>
    </row>
    <row r="5" spans="1:3" ht="18" x14ac:dyDescent="0.3">
      <c r="A5" s="56" t="s">
        <v>65</v>
      </c>
      <c r="B5" s="56" t="s">
        <v>1151</v>
      </c>
      <c r="C5" s="95" t="s">
        <v>1519</v>
      </c>
    </row>
    <row r="6" spans="1:3" ht="28.8" x14ac:dyDescent="0.3">
      <c r="A6" s="1" t="s">
        <v>1152</v>
      </c>
      <c r="B6" s="59" t="s">
        <v>2679</v>
      </c>
      <c r="C6" s="192" t="s">
        <v>2678</v>
      </c>
    </row>
    <row r="7" spans="1:3" ht="28.8" x14ac:dyDescent="0.3">
      <c r="A7" s="1" t="s">
        <v>1153</v>
      </c>
      <c r="B7" s="59" t="s">
        <v>2681</v>
      </c>
      <c r="C7" s="192" t="s">
        <v>2682</v>
      </c>
    </row>
    <row r="8" spans="1:3" ht="28.8" x14ac:dyDescent="0.3">
      <c r="A8" s="1" t="s">
        <v>1154</v>
      </c>
      <c r="B8" s="59" t="s">
        <v>2680</v>
      </c>
      <c r="C8" s="192" t="s">
        <v>2683</v>
      </c>
    </row>
    <row r="9" spans="1:3" ht="384" x14ac:dyDescent="0.3">
      <c r="A9" s="1" t="s">
        <v>1155</v>
      </c>
      <c r="B9" s="59" t="s">
        <v>1156</v>
      </c>
      <c r="C9" s="218" t="s">
        <v>3096</v>
      </c>
    </row>
    <row r="10" spans="1:3" ht="44.25" customHeight="1" x14ac:dyDescent="0.3">
      <c r="A10" s="1" t="s">
        <v>1157</v>
      </c>
      <c r="B10" s="59" t="s">
        <v>1371</v>
      </c>
      <c r="C10" s="158" t="s">
        <v>3097</v>
      </c>
    </row>
    <row r="11" spans="1:3" ht="54.75" customHeight="1" x14ac:dyDescent="0.3">
      <c r="A11" s="1" t="s">
        <v>1158</v>
      </c>
      <c r="B11" s="59" t="s">
        <v>1159</v>
      </c>
      <c r="C11" s="158" t="s">
        <v>3097</v>
      </c>
    </row>
    <row r="12" spans="1:3" x14ac:dyDescent="0.3">
      <c r="A12" s="1" t="s">
        <v>1160</v>
      </c>
      <c r="B12" s="59" t="s">
        <v>2612</v>
      </c>
      <c r="C12" s="219" t="s">
        <v>3098</v>
      </c>
    </row>
    <row r="13" spans="1:3" ht="28.8" x14ac:dyDescent="0.3">
      <c r="A13" s="1" t="s">
        <v>1162</v>
      </c>
      <c r="B13" s="59" t="s">
        <v>1161</v>
      </c>
      <c r="C13" s="158" t="s">
        <v>3099</v>
      </c>
    </row>
    <row r="14" spans="1:3" x14ac:dyDescent="0.3">
      <c r="A14" s="1" t="s">
        <v>1164</v>
      </c>
      <c r="B14" s="59" t="s">
        <v>1163</v>
      </c>
      <c r="C14" s="158" t="s">
        <v>3100</v>
      </c>
    </row>
    <row r="15" spans="1:3" ht="28.8" x14ac:dyDescent="0.3">
      <c r="A15" s="1" t="s">
        <v>1166</v>
      </c>
      <c r="B15" s="59" t="s">
        <v>1165</v>
      </c>
      <c r="C15" s="158"/>
    </row>
    <row r="16" spans="1:3" x14ac:dyDescent="0.3">
      <c r="A16" s="1" t="s">
        <v>1168</v>
      </c>
      <c r="B16" s="59" t="s">
        <v>1167</v>
      </c>
      <c r="C16" s="158" t="s">
        <v>3101</v>
      </c>
    </row>
    <row r="17" spans="1:3" ht="30" customHeight="1" x14ac:dyDescent="0.3">
      <c r="A17" s="1" t="s">
        <v>1170</v>
      </c>
      <c r="B17" s="63" t="s">
        <v>1169</v>
      </c>
      <c r="C17" s="158" t="s">
        <v>3102</v>
      </c>
    </row>
    <row r="18" spans="1:3" x14ac:dyDescent="0.3">
      <c r="A18" s="1" t="s">
        <v>1172</v>
      </c>
      <c r="B18" s="63" t="s">
        <v>1171</v>
      </c>
      <c r="C18" s="158" t="s">
        <v>3103</v>
      </c>
    </row>
    <row r="19" spans="1:3" x14ac:dyDescent="0.3">
      <c r="A19" s="1" t="s">
        <v>2611</v>
      </c>
      <c r="B19" s="63" t="s">
        <v>1173</v>
      </c>
      <c r="C19" s="158" t="s">
        <v>3104</v>
      </c>
    </row>
    <row r="20" spans="1:3" x14ac:dyDescent="0.3">
      <c r="A20" s="1" t="s">
        <v>2613</v>
      </c>
      <c r="B20" s="59" t="s">
        <v>2610</v>
      </c>
      <c r="C20" s="158" t="s">
        <v>3105</v>
      </c>
    </row>
    <row r="21" spans="1:3" x14ac:dyDescent="0.3">
      <c r="A21" s="1" t="s">
        <v>1174</v>
      </c>
      <c r="B21" s="60" t="s">
        <v>1175</v>
      </c>
      <c r="C21" s="193"/>
    </row>
    <row r="22" spans="1:3" x14ac:dyDescent="0.3">
      <c r="A22" s="1" t="s">
        <v>1176</v>
      </c>
      <c r="B22" s="193"/>
      <c r="C22" s="193"/>
    </row>
    <row r="23" spans="1:3" outlineLevel="1" x14ac:dyDescent="0.3">
      <c r="A23" s="1" t="s">
        <v>1177</v>
      </c>
      <c r="B23" s="158"/>
      <c r="C23" s="158"/>
    </row>
    <row r="24" spans="1:3" outlineLevel="1" x14ac:dyDescent="0.3">
      <c r="A24" s="1" t="s">
        <v>1178</v>
      </c>
      <c r="B24" s="88"/>
      <c r="C24" s="158"/>
    </row>
    <row r="25" spans="1:3" outlineLevel="1" x14ac:dyDescent="0.3">
      <c r="A25" s="1" t="s">
        <v>1179</v>
      </c>
      <c r="B25" s="88"/>
      <c r="C25" s="158"/>
    </row>
    <row r="26" spans="1:3" outlineLevel="1" x14ac:dyDescent="0.3">
      <c r="A26" s="1" t="s">
        <v>2273</v>
      </c>
      <c r="B26" s="88"/>
      <c r="C26" s="158"/>
    </row>
    <row r="27" spans="1:3" outlineLevel="1" x14ac:dyDescent="0.3">
      <c r="A27" s="1" t="s">
        <v>2274</v>
      </c>
      <c r="B27" s="88"/>
      <c r="C27" s="158"/>
    </row>
    <row r="28" spans="1:3" ht="18" outlineLevel="1" x14ac:dyDescent="0.3">
      <c r="A28" s="56"/>
      <c r="B28" s="56" t="s">
        <v>2207</v>
      </c>
      <c r="C28" s="95" t="s">
        <v>1519</v>
      </c>
    </row>
    <row r="29" spans="1:3" outlineLevel="1" x14ac:dyDescent="0.3">
      <c r="A29" s="1" t="s">
        <v>1181</v>
      </c>
      <c r="B29" s="59" t="s">
        <v>2205</v>
      </c>
      <c r="C29" s="158" t="s">
        <v>3106</v>
      </c>
    </row>
    <row r="30" spans="1:3" outlineLevel="1" x14ac:dyDescent="0.3">
      <c r="A30" s="1" t="s">
        <v>1184</v>
      </c>
      <c r="B30" s="59" t="s">
        <v>2206</v>
      </c>
      <c r="C30" s="158"/>
    </row>
    <row r="31" spans="1:3" outlineLevel="1" x14ac:dyDescent="0.3">
      <c r="A31" s="1" t="s">
        <v>1187</v>
      </c>
      <c r="B31" s="59" t="s">
        <v>2204</v>
      </c>
      <c r="C31" s="158" t="s">
        <v>3107</v>
      </c>
    </row>
    <row r="32" spans="1:3" ht="28.8" outlineLevel="1" x14ac:dyDescent="0.3">
      <c r="A32" s="1" t="s">
        <v>1190</v>
      </c>
      <c r="B32" s="195" t="s">
        <v>2976</v>
      </c>
      <c r="C32" s="158"/>
    </row>
    <row r="33" spans="1:3" outlineLevel="1" x14ac:dyDescent="0.3">
      <c r="A33" s="1" t="s">
        <v>1191</v>
      </c>
      <c r="B33" s="194"/>
      <c r="C33" s="158"/>
    </row>
    <row r="34" spans="1:3" outlineLevel="1" x14ac:dyDescent="0.3">
      <c r="A34" s="1" t="s">
        <v>1505</v>
      </c>
      <c r="B34" s="194"/>
      <c r="C34" s="158"/>
    </row>
    <row r="35" spans="1:3" outlineLevel="1" x14ac:dyDescent="0.3">
      <c r="A35" s="1" t="s">
        <v>2218</v>
      </c>
      <c r="B35" s="194"/>
      <c r="C35" s="158"/>
    </row>
    <row r="36" spans="1:3" outlineLevel="1" x14ac:dyDescent="0.3">
      <c r="A36" s="1" t="s">
        <v>2219</v>
      </c>
      <c r="B36" s="194"/>
      <c r="C36" s="158"/>
    </row>
    <row r="37" spans="1:3" outlineLevel="1" x14ac:dyDescent="0.3">
      <c r="A37" s="1" t="s">
        <v>2220</v>
      </c>
      <c r="B37" s="194"/>
      <c r="C37" s="158"/>
    </row>
    <row r="38" spans="1:3" outlineLevel="1" x14ac:dyDescent="0.3">
      <c r="A38" s="1" t="s">
        <v>2221</v>
      </c>
      <c r="B38" s="194"/>
      <c r="C38" s="158"/>
    </row>
    <row r="39" spans="1:3" outlineLevel="1" x14ac:dyDescent="0.3">
      <c r="A39" s="1" t="s">
        <v>2222</v>
      </c>
      <c r="B39" s="194"/>
      <c r="C39" s="158"/>
    </row>
    <row r="40" spans="1:3" outlineLevel="1" x14ac:dyDescent="0.3">
      <c r="A40" s="1" t="s">
        <v>2223</v>
      </c>
      <c r="B40"/>
      <c r="C40" s="158"/>
    </row>
    <row r="41" spans="1:3" outlineLevel="1" x14ac:dyDescent="0.3">
      <c r="A41" s="1" t="s">
        <v>2224</v>
      </c>
      <c r="B41" s="194"/>
      <c r="C41" s="158"/>
    </row>
    <row r="42" spans="1:3" outlineLevel="1" x14ac:dyDescent="0.3">
      <c r="A42" s="1" t="s">
        <v>2225</v>
      </c>
      <c r="B42" s="194"/>
      <c r="C42" s="158"/>
    </row>
    <row r="43" spans="1:3" outlineLevel="1" x14ac:dyDescent="0.3">
      <c r="A43" s="1" t="s">
        <v>2226</v>
      </c>
      <c r="B43" s="194"/>
      <c r="C43" s="158"/>
    </row>
    <row r="44" spans="1:3" ht="18" x14ac:dyDescent="0.3">
      <c r="A44" s="56"/>
      <c r="B44" s="56" t="s">
        <v>2208</v>
      </c>
      <c r="C44" s="95" t="s">
        <v>1180</v>
      </c>
    </row>
    <row r="45" spans="1:3" x14ac:dyDescent="0.3">
      <c r="A45" s="1" t="s">
        <v>1192</v>
      </c>
      <c r="B45" s="63" t="s">
        <v>1182</v>
      </c>
      <c r="C45" s="45" t="s">
        <v>1183</v>
      </c>
    </row>
    <row r="46" spans="1:3" x14ac:dyDescent="0.3">
      <c r="A46" s="1" t="s">
        <v>2210</v>
      </c>
      <c r="B46" s="63" t="s">
        <v>1185</v>
      </c>
      <c r="C46" s="45" t="s">
        <v>1186</v>
      </c>
    </row>
    <row r="47" spans="1:3" x14ac:dyDescent="0.3">
      <c r="A47" s="1" t="s">
        <v>2211</v>
      </c>
      <c r="B47" s="63" t="s">
        <v>1188</v>
      </c>
      <c r="C47" s="45" t="s">
        <v>1189</v>
      </c>
    </row>
    <row r="48" spans="1:3" outlineLevel="1" x14ac:dyDescent="0.3">
      <c r="A48" s="1" t="s">
        <v>1194</v>
      </c>
      <c r="B48" s="195" t="s">
        <v>2997</v>
      </c>
      <c r="C48" s="158" t="s">
        <v>1470</v>
      </c>
    </row>
    <row r="49" spans="1:3" outlineLevel="1" x14ac:dyDescent="0.3">
      <c r="A49" s="1" t="s">
        <v>1195</v>
      </c>
      <c r="B49" s="173"/>
      <c r="C49" s="158"/>
    </row>
    <row r="50" spans="1:3" outlineLevel="1" x14ac:dyDescent="0.3">
      <c r="A50" s="1" t="s">
        <v>1196</v>
      </c>
      <c r="B50" s="195"/>
      <c r="C50" s="158"/>
    </row>
    <row r="51" spans="1:3" ht="18" x14ac:dyDescent="0.3">
      <c r="A51" s="56"/>
      <c r="B51" s="56" t="s">
        <v>2209</v>
      </c>
      <c r="C51" s="95" t="s">
        <v>1519</v>
      </c>
    </row>
    <row r="52" spans="1:3" x14ac:dyDescent="0.3">
      <c r="A52" s="1" t="s">
        <v>2212</v>
      </c>
      <c r="B52" s="59" t="s">
        <v>1193</v>
      </c>
      <c r="C52" s="45" t="s">
        <v>67</v>
      </c>
    </row>
    <row r="53" spans="1:3" x14ac:dyDescent="0.3">
      <c r="A53" s="1" t="s">
        <v>2213</v>
      </c>
      <c r="B53" s="173"/>
      <c r="C53" s="193"/>
    </row>
    <row r="54" spans="1:3" x14ac:dyDescent="0.3">
      <c r="A54" s="1" t="s">
        <v>2214</v>
      </c>
      <c r="B54" s="173"/>
      <c r="C54" s="193"/>
    </row>
    <row r="55" spans="1:3" x14ac:dyDescent="0.3">
      <c r="A55" s="1" t="s">
        <v>2215</v>
      </c>
      <c r="B55" s="173"/>
      <c r="C55" s="193"/>
    </row>
    <row r="56" spans="1:3" x14ac:dyDescent="0.3">
      <c r="A56" s="1" t="s">
        <v>2216</v>
      </c>
      <c r="B56" s="173"/>
      <c r="C56" s="193"/>
    </row>
    <row r="57" spans="1:3" x14ac:dyDescent="0.3">
      <c r="A57" s="1" t="s">
        <v>2217</v>
      </c>
      <c r="B57" s="173"/>
      <c r="C57" s="193"/>
    </row>
    <row r="58" spans="1:3" x14ac:dyDescent="0.3">
      <c r="B58" s="62"/>
    </row>
    <row r="59" spans="1:3" x14ac:dyDescent="0.3">
      <c r="B59" s="62"/>
    </row>
    <row r="60" spans="1:3" x14ac:dyDescent="0.3">
      <c r="B60" s="62"/>
    </row>
    <row r="61" spans="1:3" x14ac:dyDescent="0.3">
      <c r="B61" s="62"/>
    </row>
    <row r="62" spans="1:3" x14ac:dyDescent="0.3">
      <c r="B62" s="62"/>
    </row>
    <row r="63" spans="1:3" x14ac:dyDescent="0.3">
      <c r="B63" s="62"/>
    </row>
    <row r="64" spans="1:3" x14ac:dyDescent="0.3">
      <c r="B64" s="62"/>
    </row>
    <row r="65" spans="2:2" x14ac:dyDescent="0.3">
      <c r="B65" s="62"/>
    </row>
    <row r="66" spans="2:2" x14ac:dyDescent="0.3">
      <c r="B66" s="62"/>
    </row>
    <row r="67" spans="2:2" x14ac:dyDescent="0.3">
      <c r="B67" s="62"/>
    </row>
    <row r="68" spans="2:2" x14ac:dyDescent="0.3">
      <c r="B68" s="62"/>
    </row>
    <row r="69" spans="2:2" x14ac:dyDescent="0.3">
      <c r="B69" s="62"/>
    </row>
    <row r="70" spans="2:2" x14ac:dyDescent="0.3">
      <c r="B70" s="62"/>
    </row>
    <row r="71" spans="2:2" x14ac:dyDescent="0.3">
      <c r="B71" s="62"/>
    </row>
    <row r="72" spans="2:2" x14ac:dyDescent="0.3">
      <c r="B72" s="62"/>
    </row>
    <row r="73" spans="2:2" x14ac:dyDescent="0.3">
      <c r="B73" s="62"/>
    </row>
    <row r="74" spans="2:2" x14ac:dyDescent="0.3">
      <c r="B74" s="62"/>
    </row>
    <row r="75" spans="2:2" x14ac:dyDescent="0.3">
      <c r="B75" s="62"/>
    </row>
    <row r="76" spans="2:2" x14ac:dyDescent="0.3">
      <c r="B76" s="62"/>
    </row>
    <row r="77" spans="2:2" x14ac:dyDescent="0.3">
      <c r="B77" s="62"/>
    </row>
    <row r="78" spans="2:2" x14ac:dyDescent="0.3">
      <c r="B78" s="62"/>
    </row>
    <row r="79" spans="2:2" x14ac:dyDescent="0.3">
      <c r="B79" s="62"/>
    </row>
    <row r="80" spans="2:2" x14ac:dyDescent="0.3">
      <c r="B80" s="62"/>
    </row>
    <row r="81" spans="2:2" x14ac:dyDescent="0.3">
      <c r="B81" s="62"/>
    </row>
    <row r="82" spans="2:2" x14ac:dyDescent="0.3">
      <c r="B82" s="62"/>
    </row>
    <row r="83" spans="2:2" x14ac:dyDescent="0.3">
      <c r="B83" s="62"/>
    </row>
    <row r="84" spans="2:2" x14ac:dyDescent="0.3">
      <c r="B84" s="62"/>
    </row>
    <row r="85" spans="2:2" x14ac:dyDescent="0.3">
      <c r="B85" s="62"/>
    </row>
    <row r="86" spans="2:2" x14ac:dyDescent="0.3">
      <c r="B86" s="62"/>
    </row>
    <row r="87" spans="2:2" x14ac:dyDescent="0.3">
      <c r="B87" s="62"/>
    </row>
    <row r="88" spans="2:2" x14ac:dyDescent="0.3">
      <c r="B88" s="62"/>
    </row>
    <row r="89" spans="2:2" x14ac:dyDescent="0.3">
      <c r="B89" s="62"/>
    </row>
    <row r="90" spans="2:2" x14ac:dyDescent="0.3">
      <c r="B90" s="62"/>
    </row>
    <row r="91" spans="2:2" x14ac:dyDescent="0.3">
      <c r="B91" s="62"/>
    </row>
    <row r="92" spans="2:2" x14ac:dyDescent="0.3">
      <c r="B92" s="62"/>
    </row>
    <row r="93" spans="2:2" x14ac:dyDescent="0.3">
      <c r="B93" s="62"/>
    </row>
    <row r="94" spans="2:2" x14ac:dyDescent="0.3">
      <c r="B94" s="62"/>
    </row>
    <row r="95" spans="2:2" x14ac:dyDescent="0.3">
      <c r="B95" s="62"/>
    </row>
    <row r="96" spans="2:2" x14ac:dyDescent="0.3">
      <c r="B96" s="62"/>
    </row>
    <row r="97" spans="2:2" x14ac:dyDescent="0.3">
      <c r="B97" s="62"/>
    </row>
    <row r="98" spans="2:2" x14ac:dyDescent="0.3">
      <c r="B98" s="62"/>
    </row>
    <row r="99" spans="2:2" x14ac:dyDescent="0.3">
      <c r="B99" s="62"/>
    </row>
    <row r="100" spans="2:2" x14ac:dyDescent="0.3">
      <c r="B100" s="62"/>
    </row>
    <row r="101" spans="2:2" x14ac:dyDescent="0.3">
      <c r="B101" s="62"/>
    </row>
    <row r="102" spans="2:2" x14ac:dyDescent="0.3">
      <c r="B102" s="62"/>
    </row>
    <row r="103" spans="2:2" x14ac:dyDescent="0.3">
      <c r="B103" s="43"/>
    </row>
    <row r="104" spans="2:2" x14ac:dyDescent="0.3">
      <c r="B104" s="43"/>
    </row>
    <row r="105" spans="2:2" x14ac:dyDescent="0.3">
      <c r="B105" s="43"/>
    </row>
    <row r="106" spans="2:2" x14ac:dyDescent="0.3">
      <c r="B106" s="43"/>
    </row>
    <row r="107" spans="2:2" x14ac:dyDescent="0.3">
      <c r="B107" s="43"/>
    </row>
    <row r="108" spans="2:2" x14ac:dyDescent="0.3">
      <c r="B108" s="43"/>
    </row>
    <row r="109" spans="2:2" x14ac:dyDescent="0.3">
      <c r="B109" s="43"/>
    </row>
    <row r="110" spans="2:2" x14ac:dyDescent="0.3">
      <c r="B110" s="43"/>
    </row>
    <row r="111" spans="2:2" x14ac:dyDescent="0.3">
      <c r="B111" s="43"/>
    </row>
    <row r="112" spans="2:2" x14ac:dyDescent="0.3">
      <c r="B112" s="43"/>
    </row>
    <row r="113" spans="2:2" x14ac:dyDescent="0.3">
      <c r="B113" s="62"/>
    </row>
    <row r="114" spans="2:2" x14ac:dyDescent="0.3">
      <c r="B114" s="62"/>
    </row>
    <row r="115" spans="2:2" x14ac:dyDescent="0.3">
      <c r="B115" s="62"/>
    </row>
    <row r="116" spans="2:2" x14ac:dyDescent="0.3">
      <c r="B116" s="62"/>
    </row>
    <row r="117" spans="2:2" x14ac:dyDescent="0.3">
      <c r="B117" s="62"/>
    </row>
    <row r="118" spans="2:2" x14ac:dyDescent="0.3">
      <c r="B118" s="62"/>
    </row>
    <row r="119" spans="2:2" x14ac:dyDescent="0.3">
      <c r="B119" s="62"/>
    </row>
    <row r="120" spans="2:2" x14ac:dyDescent="0.3">
      <c r="B120" s="62"/>
    </row>
    <row r="121" spans="2:2" x14ac:dyDescent="0.3">
      <c r="B121" s="41"/>
    </row>
    <row r="122" spans="2:2" x14ac:dyDescent="0.3">
      <c r="B122" s="62"/>
    </row>
    <row r="123" spans="2:2" x14ac:dyDescent="0.3">
      <c r="B123" s="62"/>
    </row>
    <row r="124" spans="2:2" x14ac:dyDescent="0.3">
      <c r="B124" s="62"/>
    </row>
    <row r="125" spans="2:2" x14ac:dyDescent="0.3">
      <c r="B125" s="62"/>
    </row>
    <row r="126" spans="2:2" x14ac:dyDescent="0.3">
      <c r="B126" s="62"/>
    </row>
    <row r="127" spans="2:2" x14ac:dyDescent="0.3">
      <c r="B127" s="62"/>
    </row>
    <row r="128" spans="2:2" x14ac:dyDescent="0.3">
      <c r="B128" s="62"/>
    </row>
    <row r="129" spans="2:2" x14ac:dyDescent="0.3">
      <c r="B129" s="62"/>
    </row>
    <row r="130" spans="2:2" x14ac:dyDescent="0.3">
      <c r="B130" s="62"/>
    </row>
    <row r="131" spans="2:2" x14ac:dyDescent="0.3">
      <c r="B131" s="62"/>
    </row>
    <row r="132" spans="2:2" x14ac:dyDescent="0.3">
      <c r="B132" s="62"/>
    </row>
    <row r="133" spans="2:2" x14ac:dyDescent="0.3">
      <c r="B133" s="62"/>
    </row>
    <row r="134" spans="2:2" x14ac:dyDescent="0.3">
      <c r="B134" s="62"/>
    </row>
    <row r="135" spans="2:2" x14ac:dyDescent="0.3">
      <c r="B135" s="62"/>
    </row>
    <row r="136" spans="2:2" x14ac:dyDescent="0.3">
      <c r="B136" s="62"/>
    </row>
    <row r="137" spans="2:2" x14ac:dyDescent="0.3">
      <c r="B137" s="62"/>
    </row>
    <row r="138" spans="2:2" x14ac:dyDescent="0.3">
      <c r="B138" s="62"/>
    </row>
    <row r="140" spans="2:2" x14ac:dyDescent="0.3">
      <c r="B140" s="62"/>
    </row>
    <row r="141" spans="2:2" x14ac:dyDescent="0.3">
      <c r="B141" s="62"/>
    </row>
    <row r="142" spans="2:2" x14ac:dyDescent="0.3">
      <c r="B142" s="62"/>
    </row>
    <row r="147" spans="2:2" x14ac:dyDescent="0.3">
      <c r="B147" s="51"/>
    </row>
    <row r="148" spans="2:2" x14ac:dyDescent="0.3">
      <c r="B148" s="96"/>
    </row>
    <row r="154" spans="2:2" x14ac:dyDescent="0.3">
      <c r="B154" s="63"/>
    </row>
    <row r="155" spans="2:2" x14ac:dyDescent="0.3">
      <c r="B155" s="62"/>
    </row>
    <row r="157" spans="2:2" x14ac:dyDescent="0.3">
      <c r="B157" s="62"/>
    </row>
    <row r="158" spans="2:2" x14ac:dyDescent="0.3">
      <c r="B158" s="62"/>
    </row>
    <row r="159" spans="2:2" x14ac:dyDescent="0.3">
      <c r="B159" s="62"/>
    </row>
    <row r="160" spans="2:2" x14ac:dyDescent="0.3">
      <c r="B160" s="62"/>
    </row>
    <row r="161" spans="2:2" x14ac:dyDescent="0.3">
      <c r="B161" s="62"/>
    </row>
    <row r="162" spans="2:2" x14ac:dyDescent="0.3">
      <c r="B162" s="62"/>
    </row>
    <row r="163" spans="2:2" x14ac:dyDescent="0.3">
      <c r="B163" s="62"/>
    </row>
    <row r="164" spans="2:2" x14ac:dyDescent="0.3">
      <c r="B164" s="62"/>
    </row>
    <row r="165" spans="2:2" x14ac:dyDescent="0.3">
      <c r="B165" s="62"/>
    </row>
    <row r="166" spans="2:2" x14ac:dyDescent="0.3">
      <c r="B166" s="62"/>
    </row>
    <row r="167" spans="2:2" x14ac:dyDescent="0.3">
      <c r="B167" s="62"/>
    </row>
    <row r="168" spans="2:2" x14ac:dyDescent="0.3">
      <c r="B168" s="62"/>
    </row>
    <row r="265" spans="2:2" x14ac:dyDescent="0.3">
      <c r="B265" s="59"/>
    </row>
    <row r="266" spans="2:2" x14ac:dyDescent="0.3">
      <c r="B266" s="62"/>
    </row>
    <row r="267" spans="2:2" x14ac:dyDescent="0.3">
      <c r="B267" s="62"/>
    </row>
    <row r="270" spans="2:2" x14ac:dyDescent="0.3">
      <c r="B270" s="62"/>
    </row>
    <row r="286" spans="2:2" x14ac:dyDescent="0.3">
      <c r="B286" s="59"/>
    </row>
    <row r="316" spans="2:2" x14ac:dyDescent="0.3">
      <c r="B316" s="51"/>
    </row>
    <row r="317" spans="2:2" x14ac:dyDescent="0.3">
      <c r="B317" s="62"/>
    </row>
    <row r="319" spans="2:2" x14ac:dyDescent="0.3">
      <c r="B319" s="62"/>
    </row>
    <row r="320" spans="2:2" x14ac:dyDescent="0.3">
      <c r="B320" s="62"/>
    </row>
    <row r="321" spans="2:2" x14ac:dyDescent="0.3">
      <c r="B321" s="62"/>
    </row>
    <row r="322" spans="2:2" x14ac:dyDescent="0.3">
      <c r="B322" s="62"/>
    </row>
    <row r="323" spans="2:2" x14ac:dyDescent="0.3">
      <c r="B323" s="62"/>
    </row>
    <row r="324" spans="2:2" x14ac:dyDescent="0.3">
      <c r="B324" s="62"/>
    </row>
    <row r="325" spans="2:2" x14ac:dyDescent="0.3">
      <c r="B325" s="62"/>
    </row>
    <row r="326" spans="2:2" x14ac:dyDescent="0.3">
      <c r="B326" s="62"/>
    </row>
    <row r="327" spans="2:2" x14ac:dyDescent="0.3">
      <c r="B327" s="62"/>
    </row>
    <row r="328" spans="2:2" x14ac:dyDescent="0.3">
      <c r="B328" s="62"/>
    </row>
    <row r="329" spans="2:2" x14ac:dyDescent="0.3">
      <c r="B329" s="62"/>
    </row>
    <row r="330" spans="2:2" x14ac:dyDescent="0.3">
      <c r="B330" s="62"/>
    </row>
    <row r="342" spans="2:2" x14ac:dyDescent="0.3">
      <c r="B342" s="62"/>
    </row>
    <row r="343" spans="2:2" x14ac:dyDescent="0.3">
      <c r="B343" s="62"/>
    </row>
    <row r="344" spans="2:2" x14ac:dyDescent="0.3">
      <c r="B344" s="62"/>
    </row>
    <row r="345" spans="2:2" x14ac:dyDescent="0.3">
      <c r="B345" s="62"/>
    </row>
    <row r="346" spans="2:2" x14ac:dyDescent="0.3">
      <c r="B346" s="62"/>
    </row>
    <row r="347" spans="2:2" x14ac:dyDescent="0.3">
      <c r="B347" s="62"/>
    </row>
    <row r="348" spans="2:2" x14ac:dyDescent="0.3">
      <c r="B348" s="62"/>
    </row>
    <row r="349" spans="2:2" x14ac:dyDescent="0.3">
      <c r="B349" s="62"/>
    </row>
    <row r="350" spans="2:2" x14ac:dyDescent="0.3">
      <c r="B350" s="62"/>
    </row>
    <row r="352" spans="2:2" x14ac:dyDescent="0.3">
      <c r="B352" s="62"/>
    </row>
    <row r="353" spans="2:2" x14ac:dyDescent="0.3">
      <c r="B353" s="62"/>
    </row>
    <row r="354" spans="2:2" x14ac:dyDescent="0.3">
      <c r="B354" s="62"/>
    </row>
    <row r="355" spans="2:2" x14ac:dyDescent="0.3">
      <c r="B355" s="62"/>
    </row>
    <row r="356" spans="2:2" x14ac:dyDescent="0.3">
      <c r="B356" s="62"/>
    </row>
    <row r="358" spans="2:2" x14ac:dyDescent="0.3">
      <c r="B358" s="62"/>
    </row>
    <row r="361" spans="2:2" x14ac:dyDescent="0.3">
      <c r="B361" s="62"/>
    </row>
    <row r="364" spans="2:2" x14ac:dyDescent="0.3">
      <c r="B364" s="62"/>
    </row>
    <row r="365" spans="2:2" x14ac:dyDescent="0.3">
      <c r="B365" s="62"/>
    </row>
    <row r="366" spans="2:2" x14ac:dyDescent="0.3">
      <c r="B366" s="62"/>
    </row>
    <row r="367" spans="2:2" x14ac:dyDescent="0.3">
      <c r="B367" s="62"/>
    </row>
    <row r="368" spans="2:2" x14ac:dyDescent="0.3">
      <c r="B368" s="62"/>
    </row>
    <row r="369" spans="2:2" x14ac:dyDescent="0.3">
      <c r="B369" s="62"/>
    </row>
    <row r="370" spans="2:2" x14ac:dyDescent="0.3">
      <c r="B370" s="62"/>
    </row>
    <row r="371" spans="2:2" x14ac:dyDescent="0.3">
      <c r="B371" s="62"/>
    </row>
    <row r="372" spans="2:2" x14ac:dyDescent="0.3">
      <c r="B372" s="62"/>
    </row>
    <row r="373" spans="2:2" x14ac:dyDescent="0.3">
      <c r="B373" s="62"/>
    </row>
    <row r="374" spans="2:2" x14ac:dyDescent="0.3">
      <c r="B374" s="62"/>
    </row>
    <row r="375" spans="2:2" x14ac:dyDescent="0.3">
      <c r="B375" s="62"/>
    </row>
    <row r="376" spans="2:2" x14ac:dyDescent="0.3">
      <c r="B376" s="62"/>
    </row>
    <row r="377" spans="2:2" x14ac:dyDescent="0.3">
      <c r="B377" s="62"/>
    </row>
    <row r="378" spans="2:2" x14ac:dyDescent="0.3">
      <c r="B378" s="62"/>
    </row>
    <row r="379" spans="2:2" x14ac:dyDescent="0.3">
      <c r="B379" s="62"/>
    </row>
    <row r="380" spans="2:2" x14ac:dyDescent="0.3">
      <c r="B380" s="62"/>
    </row>
    <row r="381" spans="2:2" x14ac:dyDescent="0.3">
      <c r="B381" s="62"/>
    </row>
    <row r="382" spans="2:2" x14ac:dyDescent="0.3">
      <c r="B382" s="62"/>
    </row>
    <row r="386" spans="2:2" x14ac:dyDescent="0.3">
      <c r="B386" s="51"/>
    </row>
    <row r="403" spans="2:2" x14ac:dyDescent="0.3">
      <c r="B403" s="97"/>
    </row>
  </sheetData>
  <sheetProtection algorithmName="SHA-512" hashValue="Y3RNaoEIJYcVknV2VnJ2A/ntkQ0bLf9Ayy0gXw8HwLdZUJlVLSF1OnWy+z97OJw/jXqINQ7NRCRawGR1hZfzQg==" saltValue="xd6zKPRWLXNxaIEF+Qbicw==" spinCount="100000" sheet="1" formatCells="0" formatColumns="0" formatRows="0" insertHyperlinks="0" sort="0" autoFilter="0" pivotTables="0"/>
  <protectedRanges>
    <protectedRange sqref="B21 C52:C88 B52 B24:B27 C13:C20 C29:C31 A53:B88 C23:C27 C6:C11 B32:C43" name="Glossary"/>
  </protectedRanges>
  <phoneticPr fontId="46" type="noConversion"/>
  <hyperlinks>
    <hyperlink ref="C12" r:id="rId1" display="https://www.nykredit.com/siteassets/ir/files/bond-issuance/prospects/base-prospectus/2024/base-prospectus-8-may-2024.pdf" xr:uid="{91E1D4DD-F657-43B7-BDB7-5FBA8D9CAA7E}"/>
  </hyperlinks>
  <pageMargins left="0.70866141732283472" right="0.70866141732283472" top="0.74803149606299213" bottom="0.74803149606299213" header="0.31496062992125984" footer="0.31496062992125984"/>
  <pageSetup paperSize="9" scale="50" orientation="landscape" r:id="rId2"/>
  <headerFooter>
    <oddHeader>&amp;R&amp;G</oddHeader>
  </headerFooter>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19F3C-491B-44F7-A94B-4AD8B238AD4B}">
  <sheetPr codeName="Sheet22">
    <tabColor rgb="FF243386"/>
  </sheetPr>
  <dimension ref="B1:D37"/>
  <sheetViews>
    <sheetView zoomScale="80" zoomScaleNormal="80" workbookViewId="0">
      <selection activeCell="C7" sqref="C7"/>
    </sheetView>
  </sheetViews>
  <sheetFormatPr defaultColWidth="15.6640625" defaultRowHeight="14.4" x14ac:dyDescent="0.3"/>
  <cols>
    <col min="1" max="1" width="3.44140625" style="18" customWidth="1"/>
    <col min="2" max="2" width="18.5546875" style="18" customWidth="1"/>
    <col min="3" max="3" width="95.5546875" style="18" customWidth="1"/>
    <col min="4" max="4" width="15.33203125" style="18" customWidth="1"/>
    <col min="5" max="5" width="2.6640625" style="18" customWidth="1"/>
    <col min="6" max="6" width="1.6640625" style="18" customWidth="1"/>
    <col min="7" max="256" width="15.6640625" style="18"/>
    <col min="257" max="257" width="3.44140625" style="18" customWidth="1"/>
    <col min="258" max="258" width="18.5546875" style="18" customWidth="1"/>
    <col min="259" max="259" width="95.5546875" style="18" customWidth="1"/>
    <col min="260" max="260" width="15.33203125" style="18" customWidth="1"/>
    <col min="261" max="261" width="2.6640625" style="18" customWidth="1"/>
    <col min="262" max="262" width="1.6640625" style="18" customWidth="1"/>
    <col min="263" max="512" width="15.6640625" style="18"/>
    <col min="513" max="513" width="3.44140625" style="18" customWidth="1"/>
    <col min="514" max="514" width="18.5546875" style="18" customWidth="1"/>
    <col min="515" max="515" width="95.5546875" style="18" customWidth="1"/>
    <col min="516" max="516" width="15.33203125" style="18" customWidth="1"/>
    <col min="517" max="517" width="2.6640625" style="18" customWidth="1"/>
    <col min="518" max="518" width="1.6640625" style="18" customWidth="1"/>
    <col min="519" max="768" width="15.6640625" style="18"/>
    <col min="769" max="769" width="3.44140625" style="18" customWidth="1"/>
    <col min="770" max="770" width="18.5546875" style="18" customWidth="1"/>
    <col min="771" max="771" width="95.5546875" style="18" customWidth="1"/>
    <col min="772" max="772" width="15.33203125" style="18" customWidth="1"/>
    <col min="773" max="773" width="2.6640625" style="18" customWidth="1"/>
    <col min="774" max="774" width="1.6640625" style="18" customWidth="1"/>
    <col min="775" max="1024" width="15.6640625" style="18"/>
    <col min="1025" max="1025" width="3.44140625" style="18" customWidth="1"/>
    <col min="1026" max="1026" width="18.5546875" style="18" customWidth="1"/>
    <col min="1027" max="1027" width="95.5546875" style="18" customWidth="1"/>
    <col min="1028" max="1028" width="15.33203125" style="18" customWidth="1"/>
    <col min="1029" max="1029" width="2.6640625" style="18" customWidth="1"/>
    <col min="1030" max="1030" width="1.6640625" style="18" customWidth="1"/>
    <col min="1031" max="1280" width="15.6640625" style="18"/>
    <col min="1281" max="1281" width="3.44140625" style="18" customWidth="1"/>
    <col min="1282" max="1282" width="18.5546875" style="18" customWidth="1"/>
    <col min="1283" max="1283" width="95.5546875" style="18" customWidth="1"/>
    <col min="1284" max="1284" width="15.33203125" style="18" customWidth="1"/>
    <col min="1285" max="1285" width="2.6640625" style="18" customWidth="1"/>
    <col min="1286" max="1286" width="1.6640625" style="18" customWidth="1"/>
    <col min="1287" max="1536" width="15.6640625" style="18"/>
    <col min="1537" max="1537" width="3.44140625" style="18" customWidth="1"/>
    <col min="1538" max="1538" width="18.5546875" style="18" customWidth="1"/>
    <col min="1539" max="1539" width="95.5546875" style="18" customWidth="1"/>
    <col min="1540" max="1540" width="15.33203125" style="18" customWidth="1"/>
    <col min="1541" max="1541" width="2.6640625" style="18" customWidth="1"/>
    <col min="1542" max="1542" width="1.6640625" style="18" customWidth="1"/>
    <col min="1543" max="1792" width="15.6640625" style="18"/>
    <col min="1793" max="1793" width="3.44140625" style="18" customWidth="1"/>
    <col min="1794" max="1794" width="18.5546875" style="18" customWidth="1"/>
    <col min="1795" max="1795" width="95.5546875" style="18" customWidth="1"/>
    <col min="1796" max="1796" width="15.33203125" style="18" customWidth="1"/>
    <col min="1797" max="1797" width="2.6640625" style="18" customWidth="1"/>
    <col min="1798" max="1798" width="1.6640625" style="18" customWidth="1"/>
    <col min="1799" max="2048" width="15.6640625" style="18"/>
    <col min="2049" max="2049" width="3.44140625" style="18" customWidth="1"/>
    <col min="2050" max="2050" width="18.5546875" style="18" customWidth="1"/>
    <col min="2051" max="2051" width="95.5546875" style="18" customWidth="1"/>
    <col min="2052" max="2052" width="15.33203125" style="18" customWidth="1"/>
    <col min="2053" max="2053" width="2.6640625" style="18" customWidth="1"/>
    <col min="2054" max="2054" width="1.6640625" style="18" customWidth="1"/>
    <col min="2055" max="2304" width="15.6640625" style="18"/>
    <col min="2305" max="2305" width="3.44140625" style="18" customWidth="1"/>
    <col min="2306" max="2306" width="18.5546875" style="18" customWidth="1"/>
    <col min="2307" max="2307" width="95.5546875" style="18" customWidth="1"/>
    <col min="2308" max="2308" width="15.33203125" style="18" customWidth="1"/>
    <col min="2309" max="2309" width="2.6640625" style="18" customWidth="1"/>
    <col min="2310" max="2310" width="1.6640625" style="18" customWidth="1"/>
    <col min="2311" max="2560" width="15.6640625" style="18"/>
    <col min="2561" max="2561" width="3.44140625" style="18" customWidth="1"/>
    <col min="2562" max="2562" width="18.5546875" style="18" customWidth="1"/>
    <col min="2563" max="2563" width="95.5546875" style="18" customWidth="1"/>
    <col min="2564" max="2564" width="15.33203125" style="18" customWidth="1"/>
    <col min="2565" max="2565" width="2.6640625" style="18" customWidth="1"/>
    <col min="2566" max="2566" width="1.6640625" style="18" customWidth="1"/>
    <col min="2567" max="2816" width="15.6640625" style="18"/>
    <col min="2817" max="2817" width="3.44140625" style="18" customWidth="1"/>
    <col min="2818" max="2818" width="18.5546875" style="18" customWidth="1"/>
    <col min="2819" max="2819" width="95.5546875" style="18" customWidth="1"/>
    <col min="2820" max="2820" width="15.33203125" style="18" customWidth="1"/>
    <col min="2821" max="2821" width="2.6640625" style="18" customWidth="1"/>
    <col min="2822" max="2822" width="1.6640625" style="18" customWidth="1"/>
    <col min="2823" max="3072" width="15.6640625" style="18"/>
    <col min="3073" max="3073" width="3.44140625" style="18" customWidth="1"/>
    <col min="3074" max="3074" width="18.5546875" style="18" customWidth="1"/>
    <col min="3075" max="3075" width="95.5546875" style="18" customWidth="1"/>
    <col min="3076" max="3076" width="15.33203125" style="18" customWidth="1"/>
    <col min="3077" max="3077" width="2.6640625" style="18" customWidth="1"/>
    <col min="3078" max="3078" width="1.6640625" style="18" customWidth="1"/>
    <col min="3079" max="3328" width="15.6640625" style="18"/>
    <col min="3329" max="3329" width="3.44140625" style="18" customWidth="1"/>
    <col min="3330" max="3330" width="18.5546875" style="18" customWidth="1"/>
    <col min="3331" max="3331" width="95.5546875" style="18" customWidth="1"/>
    <col min="3332" max="3332" width="15.33203125" style="18" customWidth="1"/>
    <col min="3333" max="3333" width="2.6640625" style="18" customWidth="1"/>
    <col min="3334" max="3334" width="1.6640625" style="18" customWidth="1"/>
    <col min="3335" max="3584" width="15.6640625" style="18"/>
    <col min="3585" max="3585" width="3.44140625" style="18" customWidth="1"/>
    <col min="3586" max="3586" width="18.5546875" style="18" customWidth="1"/>
    <col min="3587" max="3587" width="95.5546875" style="18" customWidth="1"/>
    <col min="3588" max="3588" width="15.33203125" style="18" customWidth="1"/>
    <col min="3589" max="3589" width="2.6640625" style="18" customWidth="1"/>
    <col min="3590" max="3590" width="1.6640625" style="18" customWidth="1"/>
    <col min="3591" max="3840" width="15.6640625" style="18"/>
    <col min="3841" max="3841" width="3.44140625" style="18" customWidth="1"/>
    <col min="3842" max="3842" width="18.5546875" style="18" customWidth="1"/>
    <col min="3843" max="3843" width="95.5546875" style="18" customWidth="1"/>
    <col min="3844" max="3844" width="15.33203125" style="18" customWidth="1"/>
    <col min="3845" max="3845" width="2.6640625" style="18" customWidth="1"/>
    <col min="3846" max="3846" width="1.6640625" style="18" customWidth="1"/>
    <col min="3847" max="4096" width="15.6640625" style="18"/>
    <col min="4097" max="4097" width="3.44140625" style="18" customWidth="1"/>
    <col min="4098" max="4098" width="18.5546875" style="18" customWidth="1"/>
    <col min="4099" max="4099" width="95.5546875" style="18" customWidth="1"/>
    <col min="4100" max="4100" width="15.33203125" style="18" customWidth="1"/>
    <col min="4101" max="4101" width="2.6640625" style="18" customWidth="1"/>
    <col min="4102" max="4102" width="1.6640625" style="18" customWidth="1"/>
    <col min="4103" max="4352" width="15.6640625" style="18"/>
    <col min="4353" max="4353" width="3.44140625" style="18" customWidth="1"/>
    <col min="4354" max="4354" width="18.5546875" style="18" customWidth="1"/>
    <col min="4355" max="4355" width="95.5546875" style="18" customWidth="1"/>
    <col min="4356" max="4356" width="15.33203125" style="18" customWidth="1"/>
    <col min="4357" max="4357" width="2.6640625" style="18" customWidth="1"/>
    <col min="4358" max="4358" width="1.6640625" style="18" customWidth="1"/>
    <col min="4359" max="4608" width="15.6640625" style="18"/>
    <col min="4609" max="4609" width="3.44140625" style="18" customWidth="1"/>
    <col min="4610" max="4610" width="18.5546875" style="18" customWidth="1"/>
    <col min="4611" max="4611" width="95.5546875" style="18" customWidth="1"/>
    <col min="4612" max="4612" width="15.33203125" style="18" customWidth="1"/>
    <col min="4613" max="4613" width="2.6640625" style="18" customWidth="1"/>
    <col min="4614" max="4614" width="1.6640625" style="18" customWidth="1"/>
    <col min="4615" max="4864" width="15.6640625" style="18"/>
    <col min="4865" max="4865" width="3.44140625" style="18" customWidth="1"/>
    <col min="4866" max="4866" width="18.5546875" style="18" customWidth="1"/>
    <col min="4867" max="4867" width="95.5546875" style="18" customWidth="1"/>
    <col min="4868" max="4868" width="15.33203125" style="18" customWidth="1"/>
    <col min="4869" max="4869" width="2.6640625" style="18" customWidth="1"/>
    <col min="4870" max="4870" width="1.6640625" style="18" customWidth="1"/>
    <col min="4871" max="5120" width="15.6640625" style="18"/>
    <col min="5121" max="5121" width="3.44140625" style="18" customWidth="1"/>
    <col min="5122" max="5122" width="18.5546875" style="18" customWidth="1"/>
    <col min="5123" max="5123" width="95.5546875" style="18" customWidth="1"/>
    <col min="5124" max="5124" width="15.33203125" style="18" customWidth="1"/>
    <col min="5125" max="5125" width="2.6640625" style="18" customWidth="1"/>
    <col min="5126" max="5126" width="1.6640625" style="18" customWidth="1"/>
    <col min="5127" max="5376" width="15.6640625" style="18"/>
    <col min="5377" max="5377" width="3.44140625" style="18" customWidth="1"/>
    <col min="5378" max="5378" width="18.5546875" style="18" customWidth="1"/>
    <col min="5379" max="5379" width="95.5546875" style="18" customWidth="1"/>
    <col min="5380" max="5380" width="15.33203125" style="18" customWidth="1"/>
    <col min="5381" max="5381" width="2.6640625" style="18" customWidth="1"/>
    <col min="5382" max="5382" width="1.6640625" style="18" customWidth="1"/>
    <col min="5383" max="5632" width="15.6640625" style="18"/>
    <col min="5633" max="5633" width="3.44140625" style="18" customWidth="1"/>
    <col min="5634" max="5634" width="18.5546875" style="18" customWidth="1"/>
    <col min="5635" max="5635" width="95.5546875" style="18" customWidth="1"/>
    <col min="5636" max="5636" width="15.33203125" style="18" customWidth="1"/>
    <col min="5637" max="5637" width="2.6640625" style="18" customWidth="1"/>
    <col min="5638" max="5638" width="1.6640625" style="18" customWidth="1"/>
    <col min="5639" max="5888" width="15.6640625" style="18"/>
    <col min="5889" max="5889" width="3.44140625" style="18" customWidth="1"/>
    <col min="5890" max="5890" width="18.5546875" style="18" customWidth="1"/>
    <col min="5891" max="5891" width="95.5546875" style="18" customWidth="1"/>
    <col min="5892" max="5892" width="15.33203125" style="18" customWidth="1"/>
    <col min="5893" max="5893" width="2.6640625" style="18" customWidth="1"/>
    <col min="5894" max="5894" width="1.6640625" style="18" customWidth="1"/>
    <col min="5895" max="6144" width="15.6640625" style="18"/>
    <col min="6145" max="6145" width="3.44140625" style="18" customWidth="1"/>
    <col min="6146" max="6146" width="18.5546875" style="18" customWidth="1"/>
    <col min="6147" max="6147" width="95.5546875" style="18" customWidth="1"/>
    <col min="6148" max="6148" width="15.33203125" style="18" customWidth="1"/>
    <col min="6149" max="6149" width="2.6640625" style="18" customWidth="1"/>
    <col min="6150" max="6150" width="1.6640625" style="18" customWidth="1"/>
    <col min="6151" max="6400" width="15.6640625" style="18"/>
    <col min="6401" max="6401" width="3.44140625" style="18" customWidth="1"/>
    <col min="6402" max="6402" width="18.5546875" style="18" customWidth="1"/>
    <col min="6403" max="6403" width="95.5546875" style="18" customWidth="1"/>
    <col min="6404" max="6404" width="15.33203125" style="18" customWidth="1"/>
    <col min="6405" max="6405" width="2.6640625" style="18" customWidth="1"/>
    <col min="6406" max="6406" width="1.6640625" style="18" customWidth="1"/>
    <col min="6407" max="6656" width="15.6640625" style="18"/>
    <col min="6657" max="6657" width="3.44140625" style="18" customWidth="1"/>
    <col min="6658" max="6658" width="18.5546875" style="18" customWidth="1"/>
    <col min="6659" max="6659" width="95.5546875" style="18" customWidth="1"/>
    <col min="6660" max="6660" width="15.33203125" style="18" customWidth="1"/>
    <col min="6661" max="6661" width="2.6640625" style="18" customWidth="1"/>
    <col min="6662" max="6662" width="1.6640625" style="18" customWidth="1"/>
    <col min="6663" max="6912" width="15.6640625" style="18"/>
    <col min="6913" max="6913" width="3.44140625" style="18" customWidth="1"/>
    <col min="6914" max="6914" width="18.5546875" style="18" customWidth="1"/>
    <col min="6915" max="6915" width="95.5546875" style="18" customWidth="1"/>
    <col min="6916" max="6916" width="15.33203125" style="18" customWidth="1"/>
    <col min="6917" max="6917" width="2.6640625" style="18" customWidth="1"/>
    <col min="6918" max="6918" width="1.6640625" style="18" customWidth="1"/>
    <col min="6919" max="7168" width="15.6640625" style="18"/>
    <col min="7169" max="7169" width="3.44140625" style="18" customWidth="1"/>
    <col min="7170" max="7170" width="18.5546875" style="18" customWidth="1"/>
    <col min="7171" max="7171" width="95.5546875" style="18" customWidth="1"/>
    <col min="7172" max="7172" width="15.33203125" style="18" customWidth="1"/>
    <col min="7173" max="7173" width="2.6640625" style="18" customWidth="1"/>
    <col min="7174" max="7174" width="1.6640625" style="18" customWidth="1"/>
    <col min="7175" max="7424" width="15.6640625" style="18"/>
    <col min="7425" max="7425" width="3.44140625" style="18" customWidth="1"/>
    <col min="7426" max="7426" width="18.5546875" style="18" customWidth="1"/>
    <col min="7427" max="7427" width="95.5546875" style="18" customWidth="1"/>
    <col min="7428" max="7428" width="15.33203125" style="18" customWidth="1"/>
    <col min="7429" max="7429" width="2.6640625" style="18" customWidth="1"/>
    <col min="7430" max="7430" width="1.6640625" style="18" customWidth="1"/>
    <col min="7431" max="7680" width="15.6640625" style="18"/>
    <col min="7681" max="7681" width="3.44140625" style="18" customWidth="1"/>
    <col min="7682" max="7682" width="18.5546875" style="18" customWidth="1"/>
    <col min="7683" max="7683" width="95.5546875" style="18" customWidth="1"/>
    <col min="7684" max="7684" width="15.33203125" style="18" customWidth="1"/>
    <col min="7685" max="7685" width="2.6640625" style="18" customWidth="1"/>
    <col min="7686" max="7686" width="1.6640625" style="18" customWidth="1"/>
    <col min="7687" max="7936" width="15.6640625" style="18"/>
    <col min="7937" max="7937" width="3.44140625" style="18" customWidth="1"/>
    <col min="7938" max="7938" width="18.5546875" style="18" customWidth="1"/>
    <col min="7939" max="7939" width="95.5546875" style="18" customWidth="1"/>
    <col min="7940" max="7940" width="15.33203125" style="18" customWidth="1"/>
    <col min="7941" max="7941" width="2.6640625" style="18" customWidth="1"/>
    <col min="7942" max="7942" width="1.6640625" style="18" customWidth="1"/>
    <col min="7943" max="8192" width="15.6640625" style="18"/>
    <col min="8193" max="8193" width="3.44140625" style="18" customWidth="1"/>
    <col min="8194" max="8194" width="18.5546875" style="18" customWidth="1"/>
    <col min="8195" max="8195" width="95.5546875" style="18" customWidth="1"/>
    <col min="8196" max="8196" width="15.33203125" style="18" customWidth="1"/>
    <col min="8197" max="8197" width="2.6640625" style="18" customWidth="1"/>
    <col min="8198" max="8198" width="1.6640625" style="18" customWidth="1"/>
    <col min="8199" max="8448" width="15.6640625" style="18"/>
    <col min="8449" max="8449" width="3.44140625" style="18" customWidth="1"/>
    <col min="8450" max="8450" width="18.5546875" style="18" customWidth="1"/>
    <col min="8451" max="8451" width="95.5546875" style="18" customWidth="1"/>
    <col min="8452" max="8452" width="15.33203125" style="18" customWidth="1"/>
    <col min="8453" max="8453" width="2.6640625" style="18" customWidth="1"/>
    <col min="8454" max="8454" width="1.6640625" style="18" customWidth="1"/>
    <col min="8455" max="8704" width="15.6640625" style="18"/>
    <col min="8705" max="8705" width="3.44140625" style="18" customWidth="1"/>
    <col min="8706" max="8706" width="18.5546875" style="18" customWidth="1"/>
    <col min="8707" max="8707" width="95.5546875" style="18" customWidth="1"/>
    <col min="8708" max="8708" width="15.33203125" style="18" customWidth="1"/>
    <col min="8709" max="8709" width="2.6640625" style="18" customWidth="1"/>
    <col min="8710" max="8710" width="1.6640625" style="18" customWidth="1"/>
    <col min="8711" max="8960" width="15.6640625" style="18"/>
    <col min="8961" max="8961" width="3.44140625" style="18" customWidth="1"/>
    <col min="8962" max="8962" width="18.5546875" style="18" customWidth="1"/>
    <col min="8963" max="8963" width="95.5546875" style="18" customWidth="1"/>
    <col min="8964" max="8964" width="15.33203125" style="18" customWidth="1"/>
    <col min="8965" max="8965" width="2.6640625" style="18" customWidth="1"/>
    <col min="8966" max="8966" width="1.6640625" style="18" customWidth="1"/>
    <col min="8967" max="9216" width="15.6640625" style="18"/>
    <col min="9217" max="9217" width="3.44140625" style="18" customWidth="1"/>
    <col min="9218" max="9218" width="18.5546875" style="18" customWidth="1"/>
    <col min="9219" max="9219" width="95.5546875" style="18" customWidth="1"/>
    <col min="9220" max="9220" width="15.33203125" style="18" customWidth="1"/>
    <col min="9221" max="9221" width="2.6640625" style="18" customWidth="1"/>
    <col min="9222" max="9222" width="1.6640625" style="18" customWidth="1"/>
    <col min="9223" max="9472" width="15.6640625" style="18"/>
    <col min="9473" max="9473" width="3.44140625" style="18" customWidth="1"/>
    <col min="9474" max="9474" width="18.5546875" style="18" customWidth="1"/>
    <col min="9475" max="9475" width="95.5546875" style="18" customWidth="1"/>
    <col min="9476" max="9476" width="15.33203125" style="18" customWidth="1"/>
    <col min="9477" max="9477" width="2.6640625" style="18" customWidth="1"/>
    <col min="9478" max="9478" width="1.6640625" style="18" customWidth="1"/>
    <col min="9479" max="9728" width="15.6640625" style="18"/>
    <col min="9729" max="9729" width="3.44140625" style="18" customWidth="1"/>
    <col min="9730" max="9730" width="18.5546875" style="18" customWidth="1"/>
    <col min="9731" max="9731" width="95.5546875" style="18" customWidth="1"/>
    <col min="9732" max="9732" width="15.33203125" style="18" customWidth="1"/>
    <col min="9733" max="9733" width="2.6640625" style="18" customWidth="1"/>
    <col min="9734" max="9734" width="1.6640625" style="18" customWidth="1"/>
    <col min="9735" max="9984" width="15.6640625" style="18"/>
    <col min="9985" max="9985" width="3.44140625" style="18" customWidth="1"/>
    <col min="9986" max="9986" width="18.5546875" style="18" customWidth="1"/>
    <col min="9987" max="9987" width="95.5546875" style="18" customWidth="1"/>
    <col min="9988" max="9988" width="15.33203125" style="18" customWidth="1"/>
    <col min="9989" max="9989" width="2.6640625" style="18" customWidth="1"/>
    <col min="9990" max="9990" width="1.6640625" style="18" customWidth="1"/>
    <col min="9991" max="10240" width="15.6640625" style="18"/>
    <col min="10241" max="10241" width="3.44140625" style="18" customWidth="1"/>
    <col min="10242" max="10242" width="18.5546875" style="18" customWidth="1"/>
    <col min="10243" max="10243" width="95.5546875" style="18" customWidth="1"/>
    <col min="10244" max="10244" width="15.33203125" style="18" customWidth="1"/>
    <col min="10245" max="10245" width="2.6640625" style="18" customWidth="1"/>
    <col min="10246" max="10246" width="1.6640625" style="18" customWidth="1"/>
    <col min="10247" max="10496" width="15.6640625" style="18"/>
    <col min="10497" max="10497" width="3.44140625" style="18" customWidth="1"/>
    <col min="10498" max="10498" width="18.5546875" style="18" customWidth="1"/>
    <col min="10499" max="10499" width="95.5546875" style="18" customWidth="1"/>
    <col min="10500" max="10500" width="15.33203125" style="18" customWidth="1"/>
    <col min="10501" max="10501" width="2.6640625" style="18" customWidth="1"/>
    <col min="10502" max="10502" width="1.6640625" style="18" customWidth="1"/>
    <col min="10503" max="10752" width="15.6640625" style="18"/>
    <col min="10753" max="10753" width="3.44140625" style="18" customWidth="1"/>
    <col min="10754" max="10754" width="18.5546875" style="18" customWidth="1"/>
    <col min="10755" max="10755" width="95.5546875" style="18" customWidth="1"/>
    <col min="10756" max="10756" width="15.33203125" style="18" customWidth="1"/>
    <col min="10757" max="10757" width="2.6640625" style="18" customWidth="1"/>
    <col min="10758" max="10758" width="1.6640625" style="18" customWidth="1"/>
    <col min="10759" max="11008" width="15.6640625" style="18"/>
    <col min="11009" max="11009" width="3.44140625" style="18" customWidth="1"/>
    <col min="11010" max="11010" width="18.5546875" style="18" customWidth="1"/>
    <col min="11011" max="11011" width="95.5546875" style="18" customWidth="1"/>
    <col min="11012" max="11012" width="15.33203125" style="18" customWidth="1"/>
    <col min="11013" max="11013" width="2.6640625" style="18" customWidth="1"/>
    <col min="11014" max="11014" width="1.6640625" style="18" customWidth="1"/>
    <col min="11015" max="11264" width="15.6640625" style="18"/>
    <col min="11265" max="11265" width="3.44140625" style="18" customWidth="1"/>
    <col min="11266" max="11266" width="18.5546875" style="18" customWidth="1"/>
    <col min="11267" max="11267" width="95.5546875" style="18" customWidth="1"/>
    <col min="11268" max="11268" width="15.33203125" style="18" customWidth="1"/>
    <col min="11269" max="11269" width="2.6640625" style="18" customWidth="1"/>
    <col min="11270" max="11270" width="1.6640625" style="18" customWidth="1"/>
    <col min="11271" max="11520" width="15.6640625" style="18"/>
    <col min="11521" max="11521" width="3.44140625" style="18" customWidth="1"/>
    <col min="11522" max="11522" width="18.5546875" style="18" customWidth="1"/>
    <col min="11523" max="11523" width="95.5546875" style="18" customWidth="1"/>
    <col min="11524" max="11524" width="15.33203125" style="18" customWidth="1"/>
    <col min="11525" max="11525" width="2.6640625" style="18" customWidth="1"/>
    <col min="11526" max="11526" width="1.6640625" style="18" customWidth="1"/>
    <col min="11527" max="11776" width="15.6640625" style="18"/>
    <col min="11777" max="11777" width="3.44140625" style="18" customWidth="1"/>
    <col min="11778" max="11778" width="18.5546875" style="18" customWidth="1"/>
    <col min="11779" max="11779" width="95.5546875" style="18" customWidth="1"/>
    <col min="11780" max="11780" width="15.33203125" style="18" customWidth="1"/>
    <col min="11781" max="11781" width="2.6640625" style="18" customWidth="1"/>
    <col min="11782" max="11782" width="1.6640625" style="18" customWidth="1"/>
    <col min="11783" max="12032" width="15.6640625" style="18"/>
    <col min="12033" max="12033" width="3.44140625" style="18" customWidth="1"/>
    <col min="12034" max="12034" width="18.5546875" style="18" customWidth="1"/>
    <col min="12035" max="12035" width="95.5546875" style="18" customWidth="1"/>
    <col min="12036" max="12036" width="15.33203125" style="18" customWidth="1"/>
    <col min="12037" max="12037" width="2.6640625" style="18" customWidth="1"/>
    <col min="12038" max="12038" width="1.6640625" style="18" customWidth="1"/>
    <col min="12039" max="12288" width="15.6640625" style="18"/>
    <col min="12289" max="12289" width="3.44140625" style="18" customWidth="1"/>
    <col min="12290" max="12290" width="18.5546875" style="18" customWidth="1"/>
    <col min="12291" max="12291" width="95.5546875" style="18" customWidth="1"/>
    <col min="12292" max="12292" width="15.33203125" style="18" customWidth="1"/>
    <col min="12293" max="12293" width="2.6640625" style="18" customWidth="1"/>
    <col min="12294" max="12294" width="1.6640625" style="18" customWidth="1"/>
    <col min="12295" max="12544" width="15.6640625" style="18"/>
    <col min="12545" max="12545" width="3.44140625" style="18" customWidth="1"/>
    <col min="12546" max="12546" width="18.5546875" style="18" customWidth="1"/>
    <col min="12547" max="12547" width="95.5546875" style="18" customWidth="1"/>
    <col min="12548" max="12548" width="15.33203125" style="18" customWidth="1"/>
    <col min="12549" max="12549" width="2.6640625" style="18" customWidth="1"/>
    <col min="12550" max="12550" width="1.6640625" style="18" customWidth="1"/>
    <col min="12551" max="12800" width="15.6640625" style="18"/>
    <col min="12801" max="12801" width="3.44140625" style="18" customWidth="1"/>
    <col min="12802" max="12802" width="18.5546875" style="18" customWidth="1"/>
    <col min="12803" max="12803" width="95.5546875" style="18" customWidth="1"/>
    <col min="12804" max="12804" width="15.33203125" style="18" customWidth="1"/>
    <col min="12805" max="12805" width="2.6640625" style="18" customWidth="1"/>
    <col min="12806" max="12806" width="1.6640625" style="18" customWidth="1"/>
    <col min="12807" max="13056" width="15.6640625" style="18"/>
    <col min="13057" max="13057" width="3.44140625" style="18" customWidth="1"/>
    <col min="13058" max="13058" width="18.5546875" style="18" customWidth="1"/>
    <col min="13059" max="13059" width="95.5546875" style="18" customWidth="1"/>
    <col min="13060" max="13060" width="15.33203125" style="18" customWidth="1"/>
    <col min="13061" max="13061" width="2.6640625" style="18" customWidth="1"/>
    <col min="13062" max="13062" width="1.6640625" style="18" customWidth="1"/>
    <col min="13063" max="13312" width="15.6640625" style="18"/>
    <col min="13313" max="13313" width="3.44140625" style="18" customWidth="1"/>
    <col min="13314" max="13314" width="18.5546875" style="18" customWidth="1"/>
    <col min="13315" max="13315" width="95.5546875" style="18" customWidth="1"/>
    <col min="13316" max="13316" width="15.33203125" style="18" customWidth="1"/>
    <col min="13317" max="13317" width="2.6640625" style="18" customWidth="1"/>
    <col min="13318" max="13318" width="1.6640625" style="18" customWidth="1"/>
    <col min="13319" max="13568" width="15.6640625" style="18"/>
    <col min="13569" max="13569" width="3.44140625" style="18" customWidth="1"/>
    <col min="13570" max="13570" width="18.5546875" style="18" customWidth="1"/>
    <col min="13571" max="13571" width="95.5546875" style="18" customWidth="1"/>
    <col min="13572" max="13572" width="15.33203125" style="18" customWidth="1"/>
    <col min="13573" max="13573" width="2.6640625" style="18" customWidth="1"/>
    <col min="13574" max="13574" width="1.6640625" style="18" customWidth="1"/>
    <col min="13575" max="13824" width="15.6640625" style="18"/>
    <col min="13825" max="13825" width="3.44140625" style="18" customWidth="1"/>
    <col min="13826" max="13826" width="18.5546875" style="18" customWidth="1"/>
    <col min="13827" max="13827" width="95.5546875" style="18" customWidth="1"/>
    <col min="13828" max="13828" width="15.33203125" style="18" customWidth="1"/>
    <col min="13829" max="13829" width="2.6640625" style="18" customWidth="1"/>
    <col min="13830" max="13830" width="1.6640625" style="18" customWidth="1"/>
    <col min="13831" max="14080" width="15.6640625" style="18"/>
    <col min="14081" max="14081" width="3.44140625" style="18" customWidth="1"/>
    <col min="14082" max="14082" width="18.5546875" style="18" customWidth="1"/>
    <col min="14083" max="14083" width="95.5546875" style="18" customWidth="1"/>
    <col min="14084" max="14084" width="15.33203125" style="18" customWidth="1"/>
    <col min="14085" max="14085" width="2.6640625" style="18" customWidth="1"/>
    <col min="14086" max="14086" width="1.6640625" style="18" customWidth="1"/>
    <col min="14087" max="14336" width="15.6640625" style="18"/>
    <col min="14337" max="14337" width="3.44140625" style="18" customWidth="1"/>
    <col min="14338" max="14338" width="18.5546875" style="18" customWidth="1"/>
    <col min="14339" max="14339" width="95.5546875" style="18" customWidth="1"/>
    <col min="14340" max="14340" width="15.33203125" style="18" customWidth="1"/>
    <col min="14341" max="14341" width="2.6640625" style="18" customWidth="1"/>
    <col min="14342" max="14342" width="1.6640625" style="18" customWidth="1"/>
    <col min="14343" max="14592" width="15.6640625" style="18"/>
    <col min="14593" max="14593" width="3.44140625" style="18" customWidth="1"/>
    <col min="14594" max="14594" width="18.5546875" style="18" customWidth="1"/>
    <col min="14595" max="14595" width="95.5546875" style="18" customWidth="1"/>
    <col min="14596" max="14596" width="15.33203125" style="18" customWidth="1"/>
    <col min="14597" max="14597" width="2.6640625" style="18" customWidth="1"/>
    <col min="14598" max="14598" width="1.6640625" style="18" customWidth="1"/>
    <col min="14599" max="14848" width="15.6640625" style="18"/>
    <col min="14849" max="14849" width="3.44140625" style="18" customWidth="1"/>
    <col min="14850" max="14850" width="18.5546875" style="18" customWidth="1"/>
    <col min="14851" max="14851" width="95.5546875" style="18" customWidth="1"/>
    <col min="14852" max="14852" width="15.33203125" style="18" customWidth="1"/>
    <col min="14853" max="14853" width="2.6640625" style="18" customWidth="1"/>
    <col min="14854" max="14854" width="1.6640625" style="18" customWidth="1"/>
    <col min="14855" max="15104" width="15.6640625" style="18"/>
    <col min="15105" max="15105" width="3.44140625" style="18" customWidth="1"/>
    <col min="15106" max="15106" width="18.5546875" style="18" customWidth="1"/>
    <col min="15107" max="15107" width="95.5546875" style="18" customWidth="1"/>
    <col min="15108" max="15108" width="15.33203125" style="18" customWidth="1"/>
    <col min="15109" max="15109" width="2.6640625" style="18" customWidth="1"/>
    <col min="15110" max="15110" width="1.6640625" style="18" customWidth="1"/>
    <col min="15111" max="15360" width="15.6640625" style="18"/>
    <col min="15361" max="15361" width="3.44140625" style="18" customWidth="1"/>
    <col min="15362" max="15362" width="18.5546875" style="18" customWidth="1"/>
    <col min="15363" max="15363" width="95.5546875" style="18" customWidth="1"/>
    <col min="15364" max="15364" width="15.33203125" style="18" customWidth="1"/>
    <col min="15365" max="15365" width="2.6640625" style="18" customWidth="1"/>
    <col min="15366" max="15366" width="1.6640625" style="18" customWidth="1"/>
    <col min="15367" max="15616" width="15.6640625" style="18"/>
    <col min="15617" max="15617" width="3.44140625" style="18" customWidth="1"/>
    <col min="15618" max="15618" width="18.5546875" style="18" customWidth="1"/>
    <col min="15619" max="15619" width="95.5546875" style="18" customWidth="1"/>
    <col min="15620" max="15620" width="15.33203125" style="18" customWidth="1"/>
    <col min="15621" max="15621" width="2.6640625" style="18" customWidth="1"/>
    <col min="15622" max="15622" width="1.6640625" style="18" customWidth="1"/>
    <col min="15623" max="15872" width="15.6640625" style="18"/>
    <col min="15873" max="15873" width="3.44140625" style="18" customWidth="1"/>
    <col min="15874" max="15874" width="18.5546875" style="18" customWidth="1"/>
    <col min="15875" max="15875" width="95.5546875" style="18" customWidth="1"/>
    <col min="15876" max="15876" width="15.33203125" style="18" customWidth="1"/>
    <col min="15877" max="15877" width="2.6640625" style="18" customWidth="1"/>
    <col min="15878" max="15878" width="1.6640625" style="18" customWidth="1"/>
    <col min="15879" max="16128" width="15.6640625" style="18"/>
    <col min="16129" max="16129" width="3.44140625" style="18" customWidth="1"/>
    <col min="16130" max="16130" width="18.5546875" style="18" customWidth="1"/>
    <col min="16131" max="16131" width="95.5546875" style="18" customWidth="1"/>
    <col min="16132" max="16132" width="15.33203125" style="18" customWidth="1"/>
    <col min="16133" max="16133" width="2.6640625" style="18" customWidth="1"/>
    <col min="16134" max="16134" width="1.6640625" style="18" customWidth="1"/>
    <col min="16135" max="16384" width="15.6640625" style="18"/>
  </cols>
  <sheetData>
    <row r="1" spans="2:4" ht="12" customHeight="1" x14ac:dyDescent="0.3"/>
    <row r="2" spans="2:4" ht="12" customHeight="1" x14ac:dyDescent="0.3"/>
    <row r="3" spans="2:4" ht="12" customHeight="1" x14ac:dyDescent="0.3"/>
    <row r="4" spans="2:4" ht="15.75" customHeight="1" x14ac:dyDescent="0.3">
      <c r="B4" s="221"/>
      <c r="C4" s="222"/>
    </row>
    <row r="5" spans="2:4" ht="191.25" customHeight="1" x14ac:dyDescent="0.6">
      <c r="B5" s="223"/>
      <c r="C5" s="469" t="s">
        <v>3113</v>
      </c>
      <c r="D5" s="469"/>
    </row>
    <row r="6" spans="2:4" ht="191.25" customHeight="1" x14ac:dyDescent="0.3">
      <c r="B6" s="223"/>
      <c r="C6" s="224" t="s">
        <v>3579</v>
      </c>
      <c r="D6" s="225"/>
    </row>
    <row r="7" spans="2:4" ht="124.5" customHeight="1" x14ac:dyDescent="0.3">
      <c r="C7" s="226"/>
    </row>
    <row r="8" spans="2:4" ht="27.75" customHeight="1" x14ac:dyDescent="0.3">
      <c r="B8" s="227"/>
      <c r="C8" s="228"/>
    </row>
    <row r="9" spans="2:4" ht="27.75" customHeight="1" x14ac:dyDescent="0.3">
      <c r="C9" s="228"/>
    </row>
    <row r="37" ht="2.25" customHeight="1" x14ac:dyDescent="0.3"/>
  </sheetData>
  <mergeCells count="1">
    <mergeCell ref="C5:D5"/>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A0815-9182-41EE-AE22-E0D2209224F3}">
  <sheetPr codeName="Sheet23">
    <tabColor rgb="FF243386"/>
    <pageSetUpPr fitToPage="1"/>
  </sheetPr>
  <dimension ref="A1:E57"/>
  <sheetViews>
    <sheetView view="pageBreakPreview" zoomScale="85" zoomScaleNormal="85" zoomScaleSheetLayoutView="85" workbookViewId="0">
      <selection activeCell="D9" sqref="D9"/>
    </sheetView>
  </sheetViews>
  <sheetFormatPr defaultColWidth="15.6640625" defaultRowHeight="15.6" x14ac:dyDescent="0.3"/>
  <cols>
    <col min="1" max="1" width="3.44140625" style="18" customWidth="1"/>
    <col min="2" max="2" width="33.5546875" style="233" bestFit="1" customWidth="1"/>
    <col min="3" max="3" width="1.5546875" style="234" customWidth="1"/>
    <col min="4" max="4" width="71" style="233" customWidth="1"/>
    <col min="5" max="6" width="23.5546875" style="233" customWidth="1"/>
    <col min="7" max="7" width="1.6640625" style="233" customWidth="1"/>
    <col min="8" max="8" width="15.6640625" style="233"/>
    <col min="9" max="9" width="6.33203125" style="233" customWidth="1"/>
    <col min="10" max="16384" width="15.6640625" style="233"/>
  </cols>
  <sheetData>
    <row r="1" spans="1:4" s="18" customFormat="1" ht="12" customHeight="1" x14ac:dyDescent="0.3">
      <c r="C1" s="229"/>
    </row>
    <row r="2" spans="1:4" s="18" customFormat="1" ht="12" customHeight="1" x14ac:dyDescent="0.3">
      <c r="C2" s="229"/>
    </row>
    <row r="3" spans="1:4" s="18" customFormat="1" ht="12" customHeight="1" x14ac:dyDescent="0.3">
      <c r="C3" s="229"/>
    </row>
    <row r="4" spans="1:4" s="18" customFormat="1" ht="15.75" customHeight="1" x14ac:dyDescent="0.3">
      <c r="C4" s="229"/>
    </row>
    <row r="5" spans="1:4" s="18" customFormat="1" ht="24" customHeight="1" x14ac:dyDescent="0.4">
      <c r="B5" s="470" t="s">
        <v>3114</v>
      </c>
      <c r="C5" s="470"/>
      <c r="D5" s="470"/>
    </row>
    <row r="6" spans="1:4" s="18" customFormat="1" ht="6" customHeight="1" x14ac:dyDescent="0.3">
      <c r="C6" s="229"/>
    </row>
    <row r="7" spans="1:4" s="18" customFormat="1" ht="15.75" customHeight="1" x14ac:dyDescent="0.3">
      <c r="B7" s="230" t="s">
        <v>3115</v>
      </c>
      <c r="C7" s="231"/>
      <c r="D7" s="232" t="s">
        <v>3580</v>
      </c>
    </row>
    <row r="8" spans="1:4" ht="11.25" customHeight="1" x14ac:dyDescent="0.3">
      <c r="A8" s="233"/>
    </row>
    <row r="10" spans="1:4" x14ac:dyDescent="0.3">
      <c r="A10" s="233"/>
      <c r="B10" s="235" t="s">
        <v>3116</v>
      </c>
    </row>
    <row r="11" spans="1:4" x14ac:dyDescent="0.3">
      <c r="A11" s="233"/>
      <c r="B11" s="234" t="s">
        <v>3117</v>
      </c>
      <c r="D11" s="234"/>
    </row>
    <row r="12" spans="1:4" x14ac:dyDescent="0.3">
      <c r="A12" s="233"/>
      <c r="B12" s="236" t="s">
        <v>3118</v>
      </c>
      <c r="D12" s="237" t="s">
        <v>3117</v>
      </c>
    </row>
    <row r="13" spans="1:4" x14ac:dyDescent="0.3">
      <c r="A13" s="233"/>
      <c r="B13" s="236"/>
    </row>
    <row r="14" spans="1:4" x14ac:dyDescent="0.3">
      <c r="A14" s="233"/>
      <c r="B14" s="234" t="s">
        <v>3119</v>
      </c>
    </row>
    <row r="15" spans="1:4" x14ac:dyDescent="0.3">
      <c r="A15" s="233"/>
      <c r="B15" s="236" t="s">
        <v>3120</v>
      </c>
      <c r="D15" s="237" t="s">
        <v>3121</v>
      </c>
    </row>
    <row r="16" spans="1:4" x14ac:dyDescent="0.3">
      <c r="A16" s="233"/>
      <c r="B16" s="236" t="s">
        <v>3122</v>
      </c>
      <c r="D16" s="237" t="s">
        <v>3123</v>
      </c>
    </row>
    <row r="17" spans="2:4" s="233" customFormat="1" x14ac:dyDescent="0.3">
      <c r="B17" s="236" t="s">
        <v>3124</v>
      </c>
      <c r="C17" s="234"/>
      <c r="D17" s="237" t="s">
        <v>3125</v>
      </c>
    </row>
    <row r="18" spans="2:4" s="233" customFormat="1" x14ac:dyDescent="0.3">
      <c r="B18" s="236" t="s">
        <v>3126</v>
      </c>
      <c r="C18" s="234"/>
      <c r="D18" s="237" t="s">
        <v>3127</v>
      </c>
    </row>
    <row r="19" spans="2:4" s="233" customFormat="1" x14ac:dyDescent="0.3">
      <c r="B19" s="236" t="s">
        <v>3128</v>
      </c>
      <c r="C19" s="234"/>
      <c r="D19" s="237" t="s">
        <v>3129</v>
      </c>
    </row>
    <row r="20" spans="2:4" s="233" customFormat="1" x14ac:dyDescent="0.3">
      <c r="B20" s="236" t="s">
        <v>3130</v>
      </c>
      <c r="C20" s="234"/>
      <c r="D20" s="237" t="s">
        <v>3131</v>
      </c>
    </row>
    <row r="21" spans="2:4" s="233" customFormat="1" x14ac:dyDescent="0.3">
      <c r="B21" s="236"/>
      <c r="C21" s="234"/>
    </row>
    <row r="22" spans="2:4" s="233" customFormat="1" x14ac:dyDescent="0.3">
      <c r="B22" s="236" t="s">
        <v>3132</v>
      </c>
      <c r="C22" s="234"/>
      <c r="D22" s="237" t="s">
        <v>3133</v>
      </c>
    </row>
    <row r="23" spans="2:4" s="233" customFormat="1" x14ac:dyDescent="0.3">
      <c r="B23" s="236" t="s">
        <v>3134</v>
      </c>
      <c r="C23" s="234"/>
      <c r="D23" s="237" t="s">
        <v>3135</v>
      </c>
    </row>
    <row r="24" spans="2:4" s="233" customFormat="1" x14ac:dyDescent="0.3">
      <c r="B24" s="236" t="s">
        <v>3136</v>
      </c>
      <c r="C24" s="234"/>
      <c r="D24" s="237" t="s">
        <v>3137</v>
      </c>
    </row>
    <row r="25" spans="2:4" s="233" customFormat="1" x14ac:dyDescent="0.3">
      <c r="B25" s="236" t="s">
        <v>3138</v>
      </c>
      <c r="C25" s="234"/>
      <c r="D25" s="237" t="s">
        <v>3139</v>
      </c>
    </row>
    <row r="26" spans="2:4" s="233" customFormat="1" x14ac:dyDescent="0.3">
      <c r="B26" s="236" t="s">
        <v>3140</v>
      </c>
      <c r="C26" s="234"/>
      <c r="D26" s="237" t="s">
        <v>3141</v>
      </c>
    </row>
    <row r="27" spans="2:4" s="233" customFormat="1" x14ac:dyDescent="0.3">
      <c r="B27" s="236" t="s">
        <v>3142</v>
      </c>
      <c r="C27" s="234"/>
      <c r="D27" s="237" t="s">
        <v>3143</v>
      </c>
    </row>
    <row r="28" spans="2:4" s="233" customFormat="1" x14ac:dyDescent="0.3">
      <c r="B28" s="236" t="s">
        <v>3144</v>
      </c>
      <c r="C28" s="234"/>
      <c r="D28" s="237" t="s">
        <v>3145</v>
      </c>
    </row>
    <row r="29" spans="2:4" s="233" customFormat="1" x14ac:dyDescent="0.3">
      <c r="B29" s="236" t="s">
        <v>3146</v>
      </c>
      <c r="C29" s="234"/>
      <c r="D29" s="237" t="s">
        <v>3147</v>
      </c>
    </row>
    <row r="30" spans="2:4" s="233" customFormat="1" x14ac:dyDescent="0.3">
      <c r="B30" s="236" t="s">
        <v>3148</v>
      </c>
      <c r="C30" s="234"/>
      <c r="D30" s="237" t="s">
        <v>3149</v>
      </c>
    </row>
    <row r="31" spans="2:4" s="233" customFormat="1" x14ac:dyDescent="0.3">
      <c r="B31" s="236" t="s">
        <v>3150</v>
      </c>
      <c r="C31" s="234"/>
      <c r="D31" s="237" t="s">
        <v>3151</v>
      </c>
    </row>
    <row r="32" spans="2:4" s="233" customFormat="1" x14ac:dyDescent="0.3">
      <c r="B32" s="236" t="s">
        <v>3152</v>
      </c>
      <c r="C32" s="234"/>
      <c r="D32" s="237" t="s">
        <v>3153</v>
      </c>
    </row>
    <row r="33" spans="2:5" s="233" customFormat="1" x14ac:dyDescent="0.3">
      <c r="B33" s="236" t="s">
        <v>3154</v>
      </c>
      <c r="C33" s="234"/>
      <c r="D33" s="237" t="s">
        <v>3155</v>
      </c>
    </row>
    <row r="34" spans="2:5" s="233" customFormat="1" x14ac:dyDescent="0.3">
      <c r="B34" s="236" t="s">
        <v>3156</v>
      </c>
      <c r="C34" s="234"/>
      <c r="D34" s="237" t="s">
        <v>3157</v>
      </c>
    </row>
    <row r="35" spans="2:5" s="233" customFormat="1" x14ac:dyDescent="0.3">
      <c r="B35" s="236" t="s">
        <v>3158</v>
      </c>
      <c r="C35" s="234"/>
      <c r="D35" s="237" t="s">
        <v>3159</v>
      </c>
    </row>
    <row r="36" spans="2:5" s="233" customFormat="1" x14ac:dyDescent="0.3">
      <c r="B36" s="236" t="s">
        <v>3160</v>
      </c>
      <c r="C36" s="234"/>
      <c r="D36" s="237" t="s">
        <v>3161</v>
      </c>
    </row>
    <row r="37" spans="2:5" s="233" customFormat="1" x14ac:dyDescent="0.3">
      <c r="B37" s="236" t="s">
        <v>3162</v>
      </c>
      <c r="C37" s="234"/>
      <c r="D37" s="237" t="s">
        <v>3163</v>
      </c>
    </row>
    <row r="38" spans="2:5" s="233" customFormat="1" x14ac:dyDescent="0.3">
      <c r="B38" s="236" t="s">
        <v>3164</v>
      </c>
      <c r="C38" s="234"/>
      <c r="D38" s="237" t="s">
        <v>3165</v>
      </c>
    </row>
    <row r="39" spans="2:5" s="233" customFormat="1" x14ac:dyDescent="0.3">
      <c r="B39" s="236" t="s">
        <v>3166</v>
      </c>
      <c r="C39" s="234"/>
      <c r="D39" s="237" t="s">
        <v>3167</v>
      </c>
    </row>
    <row r="40" spans="2:5" s="233" customFormat="1" x14ac:dyDescent="0.3">
      <c r="B40" s="236"/>
      <c r="C40" s="234"/>
      <c r="D40" s="237"/>
    </row>
    <row r="41" spans="2:5" s="233" customFormat="1" x14ac:dyDescent="0.3">
      <c r="B41" s="236"/>
      <c r="C41" s="234"/>
      <c r="D41" s="238"/>
    </row>
    <row r="42" spans="2:5" s="233" customFormat="1" x14ac:dyDescent="0.3">
      <c r="B42" s="236"/>
      <c r="C42" s="234"/>
      <c r="D42" s="237"/>
    </row>
    <row r="43" spans="2:5" s="233" customFormat="1" ht="17.399999999999999" x14ac:dyDescent="0.35">
      <c r="B43" s="235" t="s">
        <v>3168</v>
      </c>
      <c r="C43" s="234"/>
      <c r="D43" s="239"/>
      <c r="E43" s="234"/>
    </row>
    <row r="44" spans="2:5" s="233" customFormat="1" x14ac:dyDescent="0.3">
      <c r="B44" s="234" t="s">
        <v>3118</v>
      </c>
      <c r="C44" s="234"/>
      <c r="D44" s="240" t="s">
        <v>3117</v>
      </c>
      <c r="E44" s="234"/>
    </row>
    <row r="45" spans="2:5" s="233" customFormat="1" x14ac:dyDescent="0.3">
      <c r="B45" s="234" t="s">
        <v>3169</v>
      </c>
      <c r="C45" s="234"/>
      <c r="D45" s="240" t="s">
        <v>3170</v>
      </c>
      <c r="E45" s="234"/>
    </row>
    <row r="46" spans="2:5" s="233" customFormat="1" x14ac:dyDescent="0.3">
      <c r="B46" s="234" t="s">
        <v>3171</v>
      </c>
      <c r="C46" s="234"/>
      <c r="D46" s="240" t="s">
        <v>3172</v>
      </c>
      <c r="E46" s="234"/>
    </row>
    <row r="47" spans="2:5" s="233" customFormat="1" x14ac:dyDescent="0.3">
      <c r="B47" s="234" t="s">
        <v>3173</v>
      </c>
      <c r="C47" s="234"/>
      <c r="D47" s="240" t="s">
        <v>3174</v>
      </c>
      <c r="E47" s="234"/>
    </row>
    <row r="48" spans="2:5" s="233" customFormat="1" x14ac:dyDescent="0.3">
      <c r="B48" s="234" t="s">
        <v>3175</v>
      </c>
      <c r="C48" s="234"/>
      <c r="D48" s="240" t="s">
        <v>3176</v>
      </c>
      <c r="E48" s="234"/>
    </row>
    <row r="49" spans="2:5" s="233" customFormat="1" x14ac:dyDescent="0.3">
      <c r="B49" s="234" t="s">
        <v>3177</v>
      </c>
      <c r="C49" s="234"/>
      <c r="D49" s="240" t="s">
        <v>3178</v>
      </c>
      <c r="E49" s="234"/>
    </row>
    <row r="50" spans="2:5" s="233" customFormat="1" x14ac:dyDescent="0.3">
      <c r="B50" s="234" t="s">
        <v>3179</v>
      </c>
      <c r="C50" s="234"/>
      <c r="D50" s="240" t="s">
        <v>3180</v>
      </c>
      <c r="E50" s="234"/>
    </row>
    <row r="51" spans="2:5" s="233" customFormat="1" x14ac:dyDescent="0.3">
      <c r="C51" s="234"/>
      <c r="E51" s="234"/>
    </row>
    <row r="52" spans="2:5" s="233" customFormat="1" x14ac:dyDescent="0.3">
      <c r="C52" s="234"/>
      <c r="E52" s="234"/>
    </row>
    <row r="53" spans="2:5" s="233" customFormat="1" x14ac:dyDescent="0.3">
      <c r="B53" s="235" t="s">
        <v>3181</v>
      </c>
      <c r="C53" s="234"/>
      <c r="E53" s="234"/>
    </row>
    <row r="54" spans="2:5" s="233" customFormat="1" x14ac:dyDescent="0.3">
      <c r="B54" s="236" t="s">
        <v>3182</v>
      </c>
      <c r="C54" s="234"/>
      <c r="D54" s="237" t="s">
        <v>3183</v>
      </c>
      <c r="E54" s="234"/>
    </row>
    <row r="55" spans="2:5" s="233" customFormat="1" x14ac:dyDescent="0.3">
      <c r="B55" s="236" t="s">
        <v>3184</v>
      </c>
      <c r="C55" s="234"/>
      <c r="D55" s="237" t="s">
        <v>3183</v>
      </c>
      <c r="E55" s="234"/>
    </row>
    <row r="56" spans="2:5" s="233" customFormat="1" x14ac:dyDescent="0.3">
      <c r="B56" s="236" t="s">
        <v>3185</v>
      </c>
      <c r="C56" s="234"/>
      <c r="D56" s="237" t="s">
        <v>3186</v>
      </c>
    </row>
    <row r="57" spans="2:5" s="233" customFormat="1" x14ac:dyDescent="0.3">
      <c r="C57" s="234"/>
    </row>
  </sheetData>
  <mergeCells count="1">
    <mergeCell ref="B5:D5"/>
  </mergeCells>
  <hyperlinks>
    <hyperlink ref="D12" location="'Tabel A - General Issuer Detail'!A1" display="General Issuer Detail" xr:uid="{39BBCA9C-1EF0-44B2-A3BF-C5577B415B7F}"/>
    <hyperlink ref="D15" location="'G1-G4 - Cover pool inform.'!A1" display="General cover pool information " xr:uid="{E5BE058D-354A-4228-BDD5-7E93877B3A41}"/>
    <hyperlink ref="D16" location="'G1-G4 - Cover pool inform.'!B25" display="Outstanding CBs" xr:uid="{604350C7-B0B3-46FF-ADBA-E12F4B0A78A6}"/>
    <hyperlink ref="D19" location="'G1-G4 - Cover pool inform.'!B61" display="Legal ALM (balance principle) adherence" xr:uid="{C96F04E7-CF1F-4FF5-91D1-86CC40D05717}"/>
    <hyperlink ref="D20" location="'G1-G4 - Cover pool inform.'!B70" display="Additional characteristics of ALM business model for issued CBs" xr:uid="{CEA5E3FC-1E17-431F-BD75-D847C82F2196}"/>
    <hyperlink ref="D22" location="'Table 1-3 - Lending'!B7" display="Number of loans by property category" xr:uid="{17AE1F94-6406-4DA4-A486-ABFE46456B98}"/>
    <hyperlink ref="D23" location="'Table 1-3 - Lending'!B16" display="Lending by property category, DKKbn" xr:uid="{ADF08774-1393-4D20-9EE7-5311759D09D3}"/>
    <hyperlink ref="D24" location="'Table 1-3 - Lending'!B23" display="Lending, by loan size, DKKbn" xr:uid="{1659F018-D8EA-4F0F-A830-480A8DE4DCAD}"/>
    <hyperlink ref="D25" location="'Table 4 - LTV'!B7" display="Lending, by-loan to-value (LTV), current property value, DKKbn" xr:uid="{04685C8C-D827-4345-94F0-0AE774E97FE2}"/>
    <hyperlink ref="D26" location="'Table 4 - LTV'!B29" display="Lending, by-loan to-value (LTV), current property value, Per cent" xr:uid="{292509DF-ABC6-4919-AAF0-489113D4A007}"/>
    <hyperlink ref="D27" location="'Table 4 - LTV'!B51" display="Lending, by-loan to-value (LTV), current property value, DKKbn (&quot;Sidste krone&quot;)" xr:uid="{ACAE487B-E2A0-4342-B7A3-68731025A732}"/>
    <hyperlink ref="D28" location="'Table 4 - LTV'!B73" display="Lending, by-loan to-value (LTV), current property value, Per cent (&quot;Sidste krone&quot;)" xr:uid="{098B7DB0-5E95-4706-BEF7-053D673076F5}"/>
    <hyperlink ref="D29" location="'Table 5 - Lending by region'!B7" display="Lending by region, DKKbn" xr:uid="{FA3A20E5-B8AF-49D7-8638-7F29DD2432E0}"/>
    <hyperlink ref="D30" location="'Table 6-8 - Lending by loantype'!B6" display="Lending by loan type - IO Loans, DKKbn" xr:uid="{5800F2D0-2E49-443D-9B67-17CAC98D2CCE}"/>
    <hyperlink ref="D31" location="'Table 6-8 - Lending by loantype'!B23" display="Lending by loan type - Repayment Loans / Amortizing Loans, DKKbn" xr:uid="{9C7F06EF-7D12-40FD-92B6-2D7DAEABCAB8}"/>
    <hyperlink ref="D32" location="'Table 6-8 - Lending by loantype'!B40" display="Lending by loan type - All loans, DKKbn" xr:uid="{0B9662D0-3B5F-4006-BC6F-086F88771371}"/>
    <hyperlink ref="D33" location="'Table 9-11 - Lending'!B6" display="Lending by Seasoning, DKKbn (Seasoning defined by duration of customer relationship)" xr:uid="{11AFF55B-B081-4831-8FC5-5FC957B3A80D}"/>
    <hyperlink ref="D34" location="'Table 9-11 - Lending'!B20" display="Lending by remaining maturity, DKKbn" xr:uid="{388D0605-5C3B-4827-AC85-5C13A2AEFDCD}"/>
    <hyperlink ref="D35" location="'Table 9-11 - Lending'!B35" display="90 day Non-performing loans by property type, as percentage of instalments payments, %" xr:uid="{B2319A42-9DE8-49C9-8E0C-4611C9BFB507}"/>
    <hyperlink ref="D36" location="'Table 9-11 - Lending'!B45" display="90 day Non-performing loans by property type, as percentage of lending, %" xr:uid="{8198D16A-8428-4165-9697-83F8BE25E432}"/>
    <hyperlink ref="D37" location="'Table 9-11 - Lending'!B55" display="90 day Non-performing loans by property type, as percentage of lending, by continous LTV bracket, %" xr:uid="{1AF23787-3927-41A9-905A-704D65C07FA9}"/>
    <hyperlink ref="D38" location="'Table 9-11 - Lending'!B67" display="Realised losses (DKKm)" xr:uid="{6C69DFF7-B2E7-413B-A231-A219D437BDE7}"/>
    <hyperlink ref="D39" location="'Table 9-11 - Lending'!B76" display="Realised losses (%)" xr:uid="{1412B5C1-0C08-47DD-B14A-E3FE5D0EFFF3}"/>
    <hyperlink ref="D54" location="'X1- Key Concepts'!B8" display="Key Concepts Explanation" xr:uid="{03F9E65E-43FB-4897-993C-9D1B2E5FD616}"/>
    <hyperlink ref="D56" location="'X1- Key Concepts'!B7" display="General explanation" xr:uid="{2F19A1D7-CF2E-43A7-9C81-757BF28B306C}"/>
    <hyperlink ref="D44" location="'Tabel A - General Issuer Detail'!A1" display="General Issuer Detail" xr:uid="{F1906692-968C-489D-830B-ED603CDC7530}"/>
    <hyperlink ref="D45" location="'G1-G4 - Cover pool inform.'!A1" display="Cover pool information" xr:uid="{9BE17C3D-FDE6-46D6-8A99-E5B9F093198B}"/>
    <hyperlink ref="D46" location="'Table 1-3 - Lending'!A1" display="Lending" xr:uid="{AF0619EB-9D7D-494D-B6E6-6EDB4E5888AE}"/>
    <hyperlink ref="D47" location="'Table 4 - LTV'!A1" display="LTV" xr:uid="{507F1A72-33FA-4335-9EE8-B55ABFCC6FA2}"/>
    <hyperlink ref="D48" location="'Table 5 - Region - Ship type'!A1" display="Lending by region and ship type" xr:uid="{49EFF60E-67BA-4875-A7F1-A29D7B743649}"/>
    <hyperlink ref="D49" location="'Table 6-8 - Lending by loan'!A1" display="Lending by ship type" xr:uid="{A028B93B-0E6A-4881-BBDA-861211BC725E}"/>
    <hyperlink ref="D50" location="'Table 9-13 - Lending'!A1" display="Lending (Classification Societies, Size of Ships, NPL definition)" xr:uid="{1D76BFE4-A32D-4935-AE3D-0DEB5BEAE06D}"/>
    <hyperlink ref="D17" location="'G1-G4 - Cover pool inform.'!A1" display="Cover assets and maturity structure" xr:uid="{2111D290-22C2-4256-BEDD-89BB864187F7}"/>
    <hyperlink ref="D55" location="'X2 Key Concepts'!A1" display="Key Concepts Explanation" xr:uid="{F94268A0-E68F-4EB1-8576-7765A863E379}"/>
    <hyperlink ref="D18" location="'G1-G4 - Cover pool inform.'!A1" display="Interest and currency risk" xr:uid="{BEEB01F7-813B-42BE-BA6C-26C66B627130}"/>
  </hyperlinks>
  <pageMargins left="0.78740157480314965" right="0.59055118110236227" top="0.78740157480314965" bottom="0.78740157480314965" header="0" footer="0"/>
  <pageSetup paperSize="9" scale="5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4C3AB-7373-4F8C-A699-2F5FF9ECEFC5}">
  <sheetPr codeName="Sheet24">
    <tabColor rgb="FF243386"/>
    <pageSetUpPr fitToPage="1"/>
  </sheetPr>
  <dimension ref="B1:F46"/>
  <sheetViews>
    <sheetView zoomScale="85" zoomScaleNormal="85" workbookViewId="0">
      <selection activeCell="C54" sqref="C54"/>
    </sheetView>
  </sheetViews>
  <sheetFormatPr defaultColWidth="15.6640625" defaultRowHeight="14.4" x14ac:dyDescent="0.3"/>
  <cols>
    <col min="1" max="1" width="3.44140625" style="18" customWidth="1"/>
    <col min="2" max="2" width="68.44140625" style="18" bestFit="1" customWidth="1"/>
    <col min="3" max="6" width="15.5546875" style="18" bestFit="1" customWidth="1"/>
    <col min="7" max="7" width="5.33203125" style="18" customWidth="1"/>
    <col min="8" max="16384" width="15.6640625" style="18"/>
  </cols>
  <sheetData>
    <row r="1" spans="2:6" ht="12" customHeight="1" x14ac:dyDescent="0.3"/>
    <row r="2" spans="2:6" ht="12" customHeight="1" x14ac:dyDescent="0.3"/>
    <row r="3" spans="2:6" ht="12" customHeight="1" x14ac:dyDescent="0.3"/>
    <row r="4" spans="2:6" ht="36" customHeight="1" x14ac:dyDescent="0.3">
      <c r="B4" s="241" t="s">
        <v>3187</v>
      </c>
      <c r="C4" s="471"/>
      <c r="D4" s="471"/>
    </row>
    <row r="5" spans="2:6" ht="15.6" x14ac:dyDescent="0.3">
      <c r="B5" s="242" t="s">
        <v>3188</v>
      </c>
      <c r="C5" s="243"/>
      <c r="D5" s="243"/>
      <c r="E5" s="243"/>
      <c r="F5" s="243"/>
    </row>
    <row r="6" spans="2:6" ht="3.75" customHeight="1" x14ac:dyDescent="0.3">
      <c r="B6" s="244"/>
      <c r="C6" s="245"/>
      <c r="D6" s="245"/>
      <c r="E6" s="245"/>
      <c r="F6" s="245"/>
    </row>
    <row r="7" spans="2:6" ht="3" customHeight="1" x14ac:dyDescent="0.3">
      <c r="B7" s="244"/>
    </row>
    <row r="8" spans="2:6" ht="3.75" customHeight="1" x14ac:dyDescent="0.3"/>
    <row r="9" spans="2:6" x14ac:dyDescent="0.3">
      <c r="B9" s="246" t="s">
        <v>3189</v>
      </c>
      <c r="C9" s="247" t="s">
        <v>3190</v>
      </c>
      <c r="D9" s="247"/>
      <c r="E9" s="247"/>
      <c r="F9" s="247"/>
    </row>
    <row r="10" spans="2:6" x14ac:dyDescent="0.3">
      <c r="B10" s="248" t="s">
        <v>3191</v>
      </c>
      <c r="C10" s="249">
        <v>1798420.1041409243</v>
      </c>
      <c r="D10" s="250"/>
      <c r="E10" s="250"/>
      <c r="F10" s="250"/>
    </row>
    <row r="11" spans="2:6" x14ac:dyDescent="0.3">
      <c r="B11" s="248" t="s">
        <v>3192</v>
      </c>
      <c r="C11" s="249">
        <v>1433785.9945195001</v>
      </c>
      <c r="D11" s="250"/>
      <c r="E11" s="250"/>
      <c r="F11" s="250"/>
    </row>
    <row r="12" spans="2:6" x14ac:dyDescent="0.3">
      <c r="B12" s="251" t="s">
        <v>3193</v>
      </c>
      <c r="C12" s="252">
        <v>1433785.9945195001</v>
      </c>
      <c r="D12" s="253"/>
      <c r="E12" s="253"/>
      <c r="F12" s="253"/>
    </row>
    <row r="13" spans="2:6" x14ac:dyDescent="0.3">
      <c r="B13" s="254" t="s">
        <v>3194</v>
      </c>
      <c r="C13" s="255">
        <v>0.215</v>
      </c>
      <c r="D13" s="255"/>
      <c r="E13" s="255"/>
      <c r="F13" s="255"/>
    </row>
    <row r="14" spans="2:6" x14ac:dyDescent="0.3">
      <c r="B14" s="248" t="s">
        <v>3195</v>
      </c>
      <c r="C14" s="256">
        <v>0.25</v>
      </c>
      <c r="D14" s="256"/>
      <c r="E14" s="256"/>
      <c r="F14" s="256"/>
    </row>
    <row r="15" spans="2:6" x14ac:dyDescent="0.3">
      <c r="B15" s="248" t="s">
        <v>3196</v>
      </c>
      <c r="C15" s="249">
        <v>1406261.6599570198</v>
      </c>
      <c r="D15" s="250"/>
      <c r="E15" s="250"/>
      <c r="F15" s="250"/>
    </row>
    <row r="16" spans="2:6" x14ac:dyDescent="0.3">
      <c r="B16" s="248" t="s">
        <v>3197</v>
      </c>
      <c r="C16" s="249">
        <v>72831.28908793001</v>
      </c>
      <c r="D16" s="250"/>
      <c r="E16" s="250"/>
      <c r="F16" s="250"/>
    </row>
    <row r="17" spans="2:6" x14ac:dyDescent="0.3">
      <c r="B17" s="257" t="s">
        <v>3198</v>
      </c>
      <c r="C17" s="249">
        <v>642.54328661999898</v>
      </c>
      <c r="D17" s="250"/>
      <c r="E17" s="250"/>
      <c r="F17" s="250"/>
    </row>
    <row r="18" spans="2:6" x14ac:dyDescent="0.3">
      <c r="B18" s="258" t="s">
        <v>3199</v>
      </c>
      <c r="C18" s="259">
        <v>16359.712751318084</v>
      </c>
      <c r="D18" s="260"/>
      <c r="E18" s="260"/>
      <c r="F18" s="260"/>
    </row>
    <row r="19" spans="2:6" x14ac:dyDescent="0.3">
      <c r="B19" s="261" t="s">
        <v>3200</v>
      </c>
      <c r="C19" s="262">
        <v>34.041785450000013</v>
      </c>
      <c r="D19" s="260"/>
      <c r="E19" s="260"/>
      <c r="F19" s="260"/>
    </row>
    <row r="20" spans="2:6" x14ac:dyDescent="0.3">
      <c r="B20" s="248" t="s">
        <v>3201</v>
      </c>
      <c r="C20" s="249">
        <v>23.08000359</v>
      </c>
      <c r="D20" s="250"/>
      <c r="E20" s="250"/>
      <c r="F20" s="250"/>
    </row>
    <row r="21" spans="2:6" ht="9.75" customHeight="1" x14ac:dyDescent="0.3">
      <c r="B21" s="244"/>
      <c r="C21" s="245"/>
      <c r="D21" s="245"/>
      <c r="E21" s="245"/>
      <c r="F21" s="245"/>
    </row>
    <row r="22" spans="2:6" ht="15.6" x14ac:dyDescent="0.3">
      <c r="B22" s="263"/>
      <c r="C22" s="245"/>
      <c r="D22" s="245"/>
      <c r="E22" s="245"/>
      <c r="F22" s="245"/>
    </row>
    <row r="23" spans="2:6" x14ac:dyDescent="0.3">
      <c r="B23" s="264" t="s">
        <v>3202</v>
      </c>
      <c r="C23" s="265"/>
      <c r="D23" s="265"/>
      <c r="E23" s="265"/>
      <c r="F23" s="265"/>
    </row>
    <row r="24" spans="2:6" x14ac:dyDescent="0.3">
      <c r="B24" s="266" t="s">
        <v>3203</v>
      </c>
      <c r="C24" s="267">
        <v>1433.7859945195</v>
      </c>
      <c r="D24" s="268"/>
      <c r="E24" s="268"/>
      <c r="F24" s="268"/>
    </row>
    <row r="25" spans="2:6" x14ac:dyDescent="0.3">
      <c r="B25" s="264" t="s">
        <v>3204</v>
      </c>
      <c r="C25" s="265"/>
      <c r="D25" s="265"/>
      <c r="E25" s="265"/>
      <c r="F25" s="265"/>
    </row>
    <row r="26" spans="2:6" ht="3" customHeight="1" x14ac:dyDescent="0.3">
      <c r="B26" s="269"/>
      <c r="C26" s="265"/>
      <c r="D26" s="265"/>
      <c r="E26" s="265"/>
      <c r="F26" s="265"/>
    </row>
    <row r="27" spans="2:6" x14ac:dyDescent="0.3">
      <c r="B27" s="251" t="s">
        <v>3205</v>
      </c>
      <c r="C27" s="257"/>
      <c r="D27" s="257"/>
      <c r="E27" s="257"/>
      <c r="F27" s="257"/>
    </row>
    <row r="28" spans="2:6" x14ac:dyDescent="0.3">
      <c r="B28" s="270" t="s">
        <v>3206</v>
      </c>
      <c r="C28" s="267">
        <v>2.7109087302519113</v>
      </c>
      <c r="D28" s="271"/>
      <c r="E28" s="271"/>
      <c r="F28" s="272"/>
    </row>
    <row r="29" spans="2:6" x14ac:dyDescent="0.3">
      <c r="B29" s="270" t="s">
        <v>3207</v>
      </c>
      <c r="C29" s="267">
        <v>32.755739196519848</v>
      </c>
      <c r="D29" s="272"/>
      <c r="E29" s="272"/>
      <c r="F29" s="272"/>
    </row>
    <row r="30" spans="2:6" x14ac:dyDescent="0.3">
      <c r="B30" s="270" t="s">
        <v>3208</v>
      </c>
      <c r="C30" s="267">
        <v>1398.3193465927284</v>
      </c>
      <c r="D30" s="272"/>
      <c r="E30" s="272"/>
      <c r="F30" s="272"/>
    </row>
    <row r="31" spans="2:6" x14ac:dyDescent="0.3">
      <c r="B31" s="251" t="s">
        <v>3209</v>
      </c>
      <c r="C31" s="273"/>
      <c r="D31" s="274"/>
      <c r="E31" s="274"/>
      <c r="F31" s="274"/>
    </row>
    <row r="32" spans="2:6" x14ac:dyDescent="0.3">
      <c r="B32" s="270" t="s">
        <v>3210</v>
      </c>
      <c r="C32" s="267">
        <v>1369.0157379371822</v>
      </c>
      <c r="D32" s="272"/>
      <c r="E32" s="272"/>
      <c r="F32" s="272"/>
    </row>
    <row r="33" spans="2:6" x14ac:dyDescent="0.3">
      <c r="B33" s="270" t="s">
        <v>3211</v>
      </c>
      <c r="C33" s="267">
        <v>31.935741831105119</v>
      </c>
      <c r="D33" s="272"/>
      <c r="E33" s="272"/>
      <c r="F33" s="272"/>
    </row>
    <row r="34" spans="2:6" x14ac:dyDescent="0.3">
      <c r="B34" s="270" t="s">
        <v>3212</v>
      </c>
      <c r="C34" s="267">
        <v>0</v>
      </c>
      <c r="D34" s="275"/>
      <c r="E34" s="275"/>
      <c r="F34" s="275"/>
    </row>
    <row r="35" spans="2:6" x14ac:dyDescent="0.3">
      <c r="B35" s="270" t="s">
        <v>3213</v>
      </c>
      <c r="C35" s="267">
        <v>32.834514751212666</v>
      </c>
      <c r="D35" s="275"/>
      <c r="E35" s="275"/>
      <c r="F35" s="275"/>
    </row>
    <row r="36" spans="2:6" x14ac:dyDescent="0.3">
      <c r="B36" s="251" t="s">
        <v>3214</v>
      </c>
      <c r="C36" s="276"/>
      <c r="D36" s="274"/>
      <c r="E36" s="274"/>
      <c r="F36" s="274"/>
    </row>
    <row r="37" spans="2:6" ht="28.8" x14ac:dyDescent="0.3">
      <c r="B37" s="270" t="s">
        <v>3215</v>
      </c>
      <c r="C37" s="267">
        <v>1088.5830258930098</v>
      </c>
      <c r="D37" s="272"/>
      <c r="E37" s="272"/>
      <c r="F37" s="272"/>
    </row>
    <row r="38" spans="2:6" ht="28.8" x14ac:dyDescent="0.3">
      <c r="B38" s="270" t="s">
        <v>3216</v>
      </c>
      <c r="C38" s="267">
        <v>262.71483232184858</v>
      </c>
      <c r="D38" s="272"/>
      <c r="E38" s="272"/>
      <c r="F38" s="272"/>
    </row>
    <row r="39" spans="2:6" x14ac:dyDescent="0.3">
      <c r="B39" s="270" t="s">
        <v>3217</v>
      </c>
      <c r="C39" s="267">
        <v>82.488136304641642</v>
      </c>
      <c r="D39" s="272"/>
      <c r="E39" s="272"/>
      <c r="F39" s="272"/>
    </row>
    <row r="40" spans="2:6" x14ac:dyDescent="0.3">
      <c r="B40" s="251" t="s">
        <v>3218</v>
      </c>
      <c r="C40" s="277"/>
      <c r="D40" s="278"/>
      <c r="E40" s="278"/>
      <c r="F40" s="278"/>
    </row>
    <row r="41" spans="2:6" x14ac:dyDescent="0.3">
      <c r="B41" s="248" t="s">
        <v>3219</v>
      </c>
      <c r="C41" s="279">
        <v>8.9619999999999997</v>
      </c>
      <c r="D41" s="280"/>
      <c r="E41" s="280"/>
      <c r="F41" s="281"/>
    </row>
    <row r="42" spans="2:6" ht="28.8" x14ac:dyDescent="0.3">
      <c r="B42" s="257" t="s">
        <v>3220</v>
      </c>
      <c r="C42" s="282">
        <v>5.11226894202</v>
      </c>
      <c r="D42" s="283"/>
      <c r="E42" s="283"/>
      <c r="F42" s="283"/>
    </row>
    <row r="46" spans="2:6" x14ac:dyDescent="0.3">
      <c r="F46" s="284" t="s">
        <v>3221</v>
      </c>
    </row>
  </sheetData>
  <mergeCells count="1">
    <mergeCell ref="C4:D4"/>
  </mergeCells>
  <hyperlinks>
    <hyperlink ref="F46" location="'D. NTT Contents'!A1" display="To Contents" xr:uid="{5F7955F9-CDEE-48F8-9108-3FC1255FEC07}"/>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F651E-36F2-4568-8092-29FD21084C5F}">
  <sheetPr codeName="Sheet25">
    <tabColor rgb="FF243386"/>
    <pageSetUpPr fitToPage="1"/>
  </sheetPr>
  <dimension ref="A3:K131"/>
  <sheetViews>
    <sheetView view="pageBreakPreview" topLeftCell="A68" zoomScale="85" zoomScaleNormal="85" zoomScaleSheetLayoutView="85" workbookViewId="0">
      <selection activeCell="C79" sqref="C79:E82"/>
    </sheetView>
  </sheetViews>
  <sheetFormatPr defaultColWidth="9.33203125" defaultRowHeight="14.4" x14ac:dyDescent="0.3"/>
  <cols>
    <col min="1" max="1" width="2.6640625" style="302" customWidth="1"/>
    <col min="2" max="2" width="60.6640625" style="18" customWidth="1"/>
    <col min="3" max="3" width="21.5546875" style="18" customWidth="1"/>
    <col min="4" max="4" width="19.44140625" style="18" customWidth="1"/>
    <col min="5" max="5" width="17.5546875" style="18" customWidth="1"/>
    <col min="6" max="6" width="18.33203125" style="18" bestFit="1" customWidth="1"/>
    <col min="7" max="7" width="10.5546875" style="18" customWidth="1"/>
    <col min="8" max="8" width="13.5546875" style="18" bestFit="1" customWidth="1"/>
    <col min="9" max="9" width="10.6640625" style="18" customWidth="1"/>
    <col min="10" max="10" width="5.5546875" style="18" bestFit="1" customWidth="1"/>
    <col min="11" max="11" width="9.44140625" style="18" bestFit="1" customWidth="1"/>
    <col min="12" max="12" width="8.6640625" style="18" customWidth="1"/>
    <col min="13" max="16384" width="9.33203125" style="18"/>
  </cols>
  <sheetData>
    <row r="3" spans="2:9" ht="12" customHeight="1" x14ac:dyDescent="0.3"/>
    <row r="4" spans="2:9" ht="26.7" customHeight="1" x14ac:dyDescent="0.3">
      <c r="B4" s="241" t="s">
        <v>3222</v>
      </c>
      <c r="C4" s="241"/>
      <c r="D4" s="241"/>
      <c r="E4" s="241"/>
      <c r="F4" s="241"/>
      <c r="G4" s="241"/>
      <c r="H4" s="241"/>
      <c r="I4" s="241"/>
    </row>
    <row r="5" spans="2:9" ht="4.5" customHeight="1" x14ac:dyDescent="0.3">
      <c r="B5" s="477"/>
      <c r="C5" s="477"/>
      <c r="D5" s="477"/>
      <c r="E5" s="477"/>
      <c r="F5" s="477"/>
      <c r="G5" s="477"/>
      <c r="H5" s="477"/>
      <c r="I5" s="477"/>
    </row>
    <row r="6" spans="2:9" ht="5.25" customHeight="1" x14ac:dyDescent="0.3">
      <c r="B6" s="285"/>
      <c r="C6" s="285"/>
      <c r="D6" s="285"/>
      <c r="E6" s="285"/>
      <c r="F6" s="285"/>
      <c r="G6" s="285"/>
      <c r="H6" s="285"/>
      <c r="I6" s="285"/>
    </row>
    <row r="7" spans="2:9" ht="30.75" customHeight="1" x14ac:dyDescent="0.3">
      <c r="B7" s="286" t="s">
        <v>3223</v>
      </c>
      <c r="C7" s="287"/>
      <c r="D7" s="287"/>
      <c r="E7" s="287"/>
      <c r="F7" s="287" t="str">
        <f>'D. General Issuer Details'!C9</f>
        <v>Q1 2025</v>
      </c>
      <c r="G7" s="287"/>
      <c r="H7" s="287"/>
      <c r="I7" s="287"/>
    </row>
    <row r="8" spans="2:9" x14ac:dyDescent="0.3">
      <c r="B8" s="288" t="s">
        <v>3224</v>
      </c>
      <c r="F8" s="249">
        <f>F10+F13</f>
        <v>828345.70025887876</v>
      </c>
      <c r="G8" s="250"/>
      <c r="H8" s="250"/>
      <c r="I8" s="289"/>
    </row>
    <row r="9" spans="2:9" x14ac:dyDescent="0.3">
      <c r="B9" s="290" t="s">
        <v>3225</v>
      </c>
      <c r="F9" s="291">
        <v>1</v>
      </c>
      <c r="G9" s="250"/>
      <c r="H9" s="250"/>
      <c r="I9" s="289"/>
    </row>
    <row r="10" spans="2:9" x14ac:dyDescent="0.3">
      <c r="B10" s="288" t="s">
        <v>3226</v>
      </c>
      <c r="F10" s="292">
        <f>'A. HTT General'!C56</f>
        <v>31145.798329735328</v>
      </c>
      <c r="G10" s="293"/>
      <c r="H10" s="293"/>
      <c r="I10" s="294"/>
    </row>
    <row r="11" spans="2:9" x14ac:dyDescent="0.3">
      <c r="B11" s="288" t="s">
        <v>3227</v>
      </c>
      <c r="C11" s="288" t="s">
        <v>125</v>
      </c>
      <c r="D11" s="288"/>
      <c r="E11" s="288"/>
      <c r="F11" s="295">
        <f>F10/F13</f>
        <v>3.9068994181215566E-2</v>
      </c>
      <c r="G11" s="294"/>
      <c r="H11" s="294"/>
      <c r="I11" s="294"/>
    </row>
    <row r="12" spans="2:9" x14ac:dyDescent="0.3">
      <c r="B12" s="296"/>
      <c r="C12" s="297" t="s">
        <v>3228</v>
      </c>
      <c r="D12" s="297"/>
      <c r="E12" s="297"/>
      <c r="F12" s="298">
        <v>0.08</v>
      </c>
      <c r="G12" s="298"/>
      <c r="H12" s="298"/>
      <c r="I12" s="299"/>
    </row>
    <row r="13" spans="2:9" x14ac:dyDescent="0.3">
      <c r="B13" s="288" t="s">
        <v>3229</v>
      </c>
      <c r="F13" s="300">
        <f>'D. Table 1-3 - Lending'!I26</f>
        <v>797199.90192914347</v>
      </c>
      <c r="G13" s="289"/>
      <c r="H13" s="289"/>
      <c r="I13" s="289"/>
    </row>
    <row r="14" spans="2:9" x14ac:dyDescent="0.3">
      <c r="C14" s="288" t="s">
        <v>3230</v>
      </c>
      <c r="D14" s="288"/>
      <c r="E14" s="288"/>
      <c r="F14" s="300">
        <v>0</v>
      </c>
      <c r="G14" s="289"/>
      <c r="H14" s="289"/>
      <c r="I14" s="289"/>
    </row>
    <row r="15" spans="2:9" x14ac:dyDescent="0.3">
      <c r="B15" s="288" t="s">
        <v>3231</v>
      </c>
      <c r="F15" s="301">
        <v>749.64659795</v>
      </c>
      <c r="G15" s="289"/>
      <c r="H15" s="289"/>
      <c r="I15" s="289"/>
    </row>
    <row r="16" spans="2:9" x14ac:dyDescent="0.3">
      <c r="B16" s="288" t="s">
        <v>3232</v>
      </c>
      <c r="F16" s="300">
        <v>0</v>
      </c>
      <c r="G16" s="289"/>
      <c r="H16" s="289"/>
      <c r="I16" s="289"/>
    </row>
    <row r="17" spans="1:9" x14ac:dyDescent="0.3">
      <c r="B17" s="303" t="s">
        <v>3233</v>
      </c>
      <c r="C17" s="304"/>
      <c r="F17" s="300">
        <v>0</v>
      </c>
      <c r="G17" s="289"/>
      <c r="H17" s="289"/>
      <c r="I17" s="289"/>
    </row>
    <row r="18" spans="1:9" x14ac:dyDescent="0.3">
      <c r="A18" s="302" t="s">
        <v>3234</v>
      </c>
      <c r="B18" s="303" t="s">
        <v>3235</v>
      </c>
      <c r="C18" s="304"/>
      <c r="D18" s="305"/>
      <c r="E18" s="305"/>
      <c r="F18" s="306">
        <v>4055.1877822970469</v>
      </c>
      <c r="G18" s="307"/>
      <c r="H18" s="308"/>
      <c r="I18" s="308"/>
    </row>
    <row r="19" spans="1:9" x14ac:dyDescent="0.3">
      <c r="A19" s="302" t="s">
        <v>3236</v>
      </c>
      <c r="B19" s="303" t="s">
        <v>3237</v>
      </c>
      <c r="C19" s="304"/>
      <c r="D19" s="305"/>
      <c r="E19" s="305"/>
      <c r="F19" s="306">
        <v>12041.186478566859</v>
      </c>
      <c r="G19" s="307"/>
      <c r="H19" s="308"/>
      <c r="I19" s="308"/>
    </row>
    <row r="20" spans="1:9" x14ac:dyDescent="0.3">
      <c r="B20" s="303" t="s">
        <v>3238</v>
      </c>
      <c r="C20" s="304"/>
      <c r="D20" s="305"/>
      <c r="E20" s="305"/>
      <c r="F20" s="309">
        <f>F10-F19</f>
        <v>19104.611851168469</v>
      </c>
      <c r="G20" s="307"/>
      <c r="H20" s="308"/>
      <c r="I20" s="308"/>
    </row>
    <row r="21" spans="1:9" x14ac:dyDescent="0.3">
      <c r="B21" s="310"/>
      <c r="C21" s="304"/>
      <c r="D21" s="305"/>
      <c r="E21" s="305"/>
      <c r="F21" s="307"/>
      <c r="G21" s="307"/>
      <c r="H21" s="308"/>
      <c r="I21" s="308"/>
    </row>
    <row r="22" spans="1:9" x14ac:dyDescent="0.3">
      <c r="B22" s="311" t="s">
        <v>3239</v>
      </c>
      <c r="C22" s="312"/>
      <c r="D22" s="313"/>
      <c r="E22" s="313"/>
      <c r="F22" s="314" t="s">
        <v>3240</v>
      </c>
      <c r="G22" s="314"/>
      <c r="H22" s="315"/>
      <c r="I22" s="315"/>
    </row>
    <row r="23" spans="1:9" ht="7.5" customHeight="1" x14ac:dyDescent="0.3"/>
    <row r="24" spans="1:9" ht="17.399999999999999" x14ac:dyDescent="0.3">
      <c r="B24" s="241" t="s">
        <v>3241</v>
      </c>
      <c r="C24" s="241"/>
      <c r="D24" s="241"/>
      <c r="E24" s="241"/>
      <c r="F24" s="241"/>
      <c r="G24" s="241"/>
      <c r="H24" s="241"/>
      <c r="I24" s="241"/>
    </row>
    <row r="25" spans="1:9" ht="5.25" customHeight="1" x14ac:dyDescent="0.3">
      <c r="B25" s="285"/>
      <c r="C25" s="285"/>
      <c r="D25" s="285"/>
      <c r="E25" s="285"/>
      <c r="F25" s="285"/>
      <c r="G25" s="285"/>
      <c r="H25" s="285"/>
      <c r="I25" s="285"/>
    </row>
    <row r="26" spans="1:9" ht="32.25" customHeight="1" x14ac:dyDescent="0.3">
      <c r="B26" s="286" t="s">
        <v>3223</v>
      </c>
      <c r="C26" s="287"/>
      <c r="D26" s="287"/>
      <c r="E26" s="287"/>
      <c r="F26" s="287" t="str">
        <f>+F7</f>
        <v>Q1 2025</v>
      </c>
      <c r="G26" s="287"/>
      <c r="H26" s="287"/>
      <c r="I26" s="287"/>
    </row>
    <row r="27" spans="1:9" x14ac:dyDescent="0.3">
      <c r="B27" s="288" t="s">
        <v>3229</v>
      </c>
      <c r="F27" s="316">
        <f>F13</f>
        <v>797199.90192914347</v>
      </c>
      <c r="G27" s="317"/>
      <c r="H27" s="317"/>
      <c r="I27" s="245"/>
    </row>
    <row r="28" spans="1:9" x14ac:dyDescent="0.3">
      <c r="A28" s="302" t="s">
        <v>3126</v>
      </c>
      <c r="B28" s="288" t="s">
        <v>3242</v>
      </c>
      <c r="F28" s="309">
        <v>788723.76979641453</v>
      </c>
      <c r="G28" s="317"/>
      <c r="H28" s="317"/>
      <c r="I28" s="245"/>
    </row>
    <row r="29" spans="1:9" x14ac:dyDescent="0.3">
      <c r="B29" s="303" t="s">
        <v>3243</v>
      </c>
      <c r="C29" s="290" t="s">
        <v>3244</v>
      </c>
      <c r="D29" s="303"/>
      <c r="E29" s="303"/>
      <c r="F29" s="316">
        <v>0</v>
      </c>
      <c r="G29" s="318"/>
      <c r="H29" s="318"/>
      <c r="I29" s="319"/>
    </row>
    <row r="30" spans="1:9" x14ac:dyDescent="0.3">
      <c r="B30" s="304"/>
      <c r="C30" s="303" t="s">
        <v>3245</v>
      </c>
      <c r="D30" s="303"/>
      <c r="E30" s="303"/>
      <c r="F30" s="320">
        <v>0</v>
      </c>
      <c r="G30" s="321"/>
      <c r="H30" s="321"/>
      <c r="I30" s="321"/>
    </row>
    <row r="31" spans="1:9" x14ac:dyDescent="0.3">
      <c r="A31" s="302" t="s">
        <v>3246</v>
      </c>
      <c r="B31" s="304"/>
      <c r="C31" s="303" t="s">
        <v>3247</v>
      </c>
      <c r="D31" s="303"/>
      <c r="E31" s="303"/>
      <c r="F31" s="309">
        <v>0</v>
      </c>
      <c r="G31" s="322"/>
      <c r="H31" s="322"/>
      <c r="I31" s="322"/>
    </row>
    <row r="32" spans="1:9" x14ac:dyDescent="0.3">
      <c r="A32" s="302" t="s">
        <v>3248</v>
      </c>
      <c r="B32" s="304"/>
      <c r="C32" s="303" t="s">
        <v>3249</v>
      </c>
      <c r="D32" s="303"/>
      <c r="E32" s="303"/>
      <c r="F32" s="309">
        <v>11.30013885</v>
      </c>
      <c r="G32" s="322"/>
      <c r="H32" s="322"/>
      <c r="I32" s="322"/>
    </row>
    <row r="33" spans="1:9" x14ac:dyDescent="0.3">
      <c r="A33" s="302" t="s">
        <v>3250</v>
      </c>
      <c r="B33" s="304"/>
      <c r="C33" s="303" t="s">
        <v>3251</v>
      </c>
      <c r="D33" s="303"/>
      <c r="E33" s="303"/>
      <c r="F33" s="309">
        <v>218.0913295</v>
      </c>
      <c r="G33" s="322"/>
      <c r="H33" s="322"/>
      <c r="I33" s="322"/>
    </row>
    <row r="34" spans="1:9" x14ac:dyDescent="0.3">
      <c r="A34" s="302" t="s">
        <v>3252</v>
      </c>
      <c r="B34" s="304"/>
      <c r="C34" s="303" t="s">
        <v>3253</v>
      </c>
      <c r="D34" s="303"/>
      <c r="E34" s="303"/>
      <c r="F34" s="309">
        <v>780.69096748999993</v>
      </c>
      <c r="G34" s="322"/>
      <c r="H34" s="322"/>
      <c r="I34" s="322"/>
    </row>
    <row r="35" spans="1:9" x14ac:dyDescent="0.3">
      <c r="A35" s="302" t="s">
        <v>3254</v>
      </c>
      <c r="B35" s="304"/>
      <c r="C35" s="303" t="s">
        <v>3255</v>
      </c>
      <c r="D35" s="303"/>
      <c r="E35" s="303"/>
      <c r="F35" s="309">
        <v>106.06358090000001</v>
      </c>
      <c r="G35" s="322"/>
      <c r="H35" s="322"/>
      <c r="I35" s="322"/>
    </row>
    <row r="36" spans="1:9" x14ac:dyDescent="0.3">
      <c r="A36" s="302" t="s">
        <v>3256</v>
      </c>
      <c r="B36" s="304"/>
      <c r="C36" s="303" t="s">
        <v>3257</v>
      </c>
      <c r="D36" s="303"/>
      <c r="E36" s="303"/>
      <c r="F36" s="309">
        <v>14156.498314520008</v>
      </c>
      <c r="G36" s="321"/>
      <c r="H36" s="321"/>
      <c r="I36" s="321"/>
    </row>
    <row r="37" spans="1:9" x14ac:dyDescent="0.3">
      <c r="A37" s="302" t="s">
        <v>3258</v>
      </c>
      <c r="B37" s="304"/>
      <c r="C37" s="303" t="s">
        <v>3259</v>
      </c>
      <c r="D37" s="303"/>
      <c r="E37" s="303"/>
      <c r="F37" s="309">
        <v>65876.517625510198</v>
      </c>
      <c r="G37" s="321"/>
      <c r="H37" s="321"/>
      <c r="I37" s="321"/>
    </row>
    <row r="38" spans="1:9" x14ac:dyDescent="0.3">
      <c r="A38" s="302" t="s">
        <v>3260</v>
      </c>
      <c r="B38" s="304"/>
      <c r="C38" s="303" t="s">
        <v>3261</v>
      </c>
      <c r="D38" s="303"/>
      <c r="E38" s="303"/>
      <c r="F38" s="309">
        <v>716050.7399724127</v>
      </c>
      <c r="G38" s="321"/>
      <c r="H38" s="321"/>
      <c r="I38" s="321"/>
    </row>
    <row r="39" spans="1:9" x14ac:dyDescent="0.3">
      <c r="A39" s="302" t="s">
        <v>3262</v>
      </c>
      <c r="B39" s="303" t="s">
        <v>3263</v>
      </c>
      <c r="C39" s="303" t="s">
        <v>3264</v>
      </c>
      <c r="D39" s="303"/>
      <c r="E39" s="303"/>
      <c r="F39" s="323">
        <v>0.43806823678771423</v>
      </c>
      <c r="G39" s="295"/>
      <c r="H39" s="295"/>
      <c r="I39" s="295"/>
    </row>
    <row r="40" spans="1:9" x14ac:dyDescent="0.3">
      <c r="A40" s="302" t="s">
        <v>3265</v>
      </c>
      <c r="B40" s="304"/>
      <c r="C40" s="303" t="s">
        <v>3266</v>
      </c>
      <c r="D40" s="303"/>
      <c r="E40" s="303"/>
      <c r="F40" s="323">
        <v>0.56193176321221627</v>
      </c>
      <c r="G40" s="295"/>
      <c r="H40" s="295"/>
      <c r="I40" s="295"/>
    </row>
    <row r="41" spans="1:9" x14ac:dyDescent="0.3">
      <c r="B41" s="304"/>
      <c r="C41" s="303" t="s">
        <v>3267</v>
      </c>
      <c r="D41" s="303"/>
      <c r="E41" s="303"/>
      <c r="F41" s="323">
        <v>0</v>
      </c>
      <c r="G41" s="324"/>
      <c r="H41" s="324"/>
      <c r="I41" s="324"/>
    </row>
    <row r="42" spans="1:9" x14ac:dyDescent="0.3">
      <c r="B42" s="303" t="s">
        <v>3268</v>
      </c>
      <c r="C42" s="303" t="s">
        <v>3269</v>
      </c>
      <c r="D42" s="303"/>
      <c r="E42" s="303"/>
      <c r="F42" s="295">
        <f>'A. HTT General'!G164</f>
        <v>0</v>
      </c>
      <c r="G42" s="295"/>
      <c r="H42" s="295"/>
      <c r="I42" s="295"/>
    </row>
    <row r="43" spans="1:9" x14ac:dyDescent="0.3">
      <c r="B43" s="304"/>
      <c r="C43" s="303" t="s">
        <v>3270</v>
      </c>
      <c r="D43" s="303"/>
      <c r="E43" s="303"/>
      <c r="F43" s="295">
        <f>'A. HTT General'!G165</f>
        <v>0.96313415274762437</v>
      </c>
      <c r="G43" s="295"/>
      <c r="H43" s="295"/>
      <c r="I43" s="295"/>
    </row>
    <row r="44" spans="1:9" x14ac:dyDescent="0.3">
      <c r="B44" s="304"/>
      <c r="C44" s="303" t="s">
        <v>3271</v>
      </c>
      <c r="D44" s="303"/>
      <c r="E44" s="303"/>
      <c r="F44" s="295">
        <f>'A. HTT General'!G166</f>
        <v>3.6865847252375628E-2</v>
      </c>
      <c r="G44" s="295"/>
      <c r="H44" s="295"/>
      <c r="I44" s="295"/>
    </row>
    <row r="45" spans="1:9" x14ac:dyDescent="0.3">
      <c r="B45" s="303" t="s">
        <v>3272</v>
      </c>
      <c r="C45" s="303" t="s">
        <v>203</v>
      </c>
      <c r="D45" s="303"/>
      <c r="E45" s="303"/>
      <c r="F45" s="295">
        <f>'A. HTT General'!G144</f>
        <v>0.91814294883380865</v>
      </c>
      <c r="G45" s="295"/>
      <c r="H45" s="325"/>
      <c r="I45" s="325"/>
    </row>
    <row r="46" spans="1:9" x14ac:dyDescent="0.3">
      <c r="B46" s="304"/>
      <c r="C46" s="303" t="s">
        <v>190</v>
      </c>
      <c r="D46" s="303"/>
      <c r="E46" s="303"/>
      <c r="F46" s="295">
        <f>'A. HTT General'!G138</f>
        <v>3.8856982907433515E-2</v>
      </c>
      <c r="G46" s="295"/>
      <c r="H46" s="325"/>
      <c r="I46" s="325"/>
    </row>
    <row r="47" spans="1:9" x14ac:dyDescent="0.3">
      <c r="B47" s="304"/>
      <c r="C47" s="303" t="s">
        <v>209</v>
      </c>
      <c r="D47" s="303"/>
      <c r="E47" s="303"/>
      <c r="F47" s="295">
        <f>'A. HTT General'!G126</f>
        <v>4.300006825875774E-2</v>
      </c>
      <c r="G47" s="326"/>
      <c r="H47" s="326"/>
      <c r="I47" s="326"/>
    </row>
    <row r="48" spans="1:9" x14ac:dyDescent="0.3">
      <c r="B48" s="304"/>
      <c r="C48" s="303" t="s">
        <v>1509</v>
      </c>
      <c r="D48" s="303"/>
      <c r="E48" s="303"/>
      <c r="F48" s="326"/>
      <c r="G48" s="326"/>
      <c r="H48" s="326"/>
      <c r="I48" s="326"/>
    </row>
    <row r="49" spans="1:11" x14ac:dyDescent="0.3">
      <c r="B49" s="304"/>
      <c r="C49" s="303" t="s">
        <v>194</v>
      </c>
      <c r="D49" s="303"/>
      <c r="E49" s="303"/>
      <c r="F49" s="326"/>
      <c r="G49" s="326"/>
      <c r="H49" s="326"/>
      <c r="I49" s="326"/>
    </row>
    <row r="50" spans="1:11" x14ac:dyDescent="0.3">
      <c r="B50" s="304"/>
      <c r="C50" s="303" t="s">
        <v>1511</v>
      </c>
      <c r="D50" s="303"/>
      <c r="E50" s="303"/>
      <c r="F50" s="326"/>
      <c r="G50" s="326"/>
      <c r="H50" s="326"/>
      <c r="I50" s="326"/>
    </row>
    <row r="51" spans="1:11" x14ac:dyDescent="0.3">
      <c r="B51" s="304"/>
      <c r="C51" s="303" t="s">
        <v>123</v>
      </c>
      <c r="D51" s="303"/>
      <c r="E51" s="303"/>
      <c r="F51" s="326"/>
      <c r="G51" s="326"/>
      <c r="H51" s="326"/>
      <c r="I51" s="326"/>
    </row>
    <row r="52" spans="1:11" x14ac:dyDescent="0.3">
      <c r="B52" s="303" t="s">
        <v>3273</v>
      </c>
      <c r="C52" s="304"/>
      <c r="D52" s="304"/>
      <c r="E52" s="304"/>
      <c r="F52" s="327" t="s">
        <v>3011</v>
      </c>
      <c r="G52" s="327"/>
      <c r="H52" s="327"/>
      <c r="I52" s="327"/>
    </row>
    <row r="53" spans="1:11" x14ac:dyDescent="0.3">
      <c r="B53" s="303" t="s">
        <v>3274</v>
      </c>
      <c r="C53" s="304"/>
      <c r="D53" s="304"/>
      <c r="E53" s="304"/>
      <c r="F53" s="327" t="s">
        <v>3011</v>
      </c>
      <c r="G53" s="327"/>
      <c r="H53" s="327"/>
      <c r="I53" s="327"/>
    </row>
    <row r="54" spans="1:11" x14ac:dyDescent="0.3">
      <c r="B54" s="303" t="s">
        <v>3275</v>
      </c>
      <c r="C54" s="304"/>
      <c r="D54" s="304"/>
      <c r="E54" s="304"/>
      <c r="F54" s="327" t="s">
        <v>3011</v>
      </c>
      <c r="G54" s="327"/>
      <c r="H54" s="327"/>
      <c r="I54" s="327"/>
    </row>
    <row r="55" spans="1:11" x14ac:dyDescent="0.3">
      <c r="B55" s="303" t="s">
        <v>3276</v>
      </c>
      <c r="C55" s="303" t="s">
        <v>3277</v>
      </c>
      <c r="D55" s="303"/>
      <c r="E55" s="303"/>
      <c r="F55" s="326">
        <v>0</v>
      </c>
      <c r="G55" s="328"/>
      <c r="H55" s="328"/>
      <c r="I55" s="329"/>
    </row>
    <row r="56" spans="1:11" x14ac:dyDescent="0.3">
      <c r="B56" s="304"/>
      <c r="C56" s="303" t="s">
        <v>3278</v>
      </c>
      <c r="D56" s="303"/>
      <c r="E56" s="303"/>
      <c r="F56" s="329" t="s">
        <v>3279</v>
      </c>
      <c r="G56" s="328"/>
      <c r="H56" s="328"/>
      <c r="I56" s="329"/>
    </row>
    <row r="57" spans="1:11" x14ac:dyDescent="0.3">
      <c r="C57" s="288" t="s">
        <v>3280</v>
      </c>
      <c r="D57" s="288"/>
      <c r="E57" s="288"/>
      <c r="F57" s="326">
        <v>0</v>
      </c>
      <c r="G57" s="328"/>
      <c r="H57" s="328"/>
      <c r="I57" s="329"/>
    </row>
    <row r="58" spans="1:11" x14ac:dyDescent="0.3">
      <c r="C58" s="288"/>
      <c r="D58" s="288"/>
      <c r="E58" s="288"/>
      <c r="F58" s="329"/>
      <c r="G58" s="328"/>
      <c r="H58" s="328"/>
      <c r="I58" s="329"/>
    </row>
    <row r="59" spans="1:11" ht="27" customHeight="1" x14ac:dyDescent="0.3">
      <c r="B59" s="478" t="s">
        <v>3281</v>
      </c>
      <c r="C59" s="478"/>
      <c r="D59" s="478"/>
      <c r="E59" s="288"/>
      <c r="F59" s="329"/>
      <c r="G59" s="328"/>
      <c r="H59" s="328"/>
      <c r="I59" s="329"/>
      <c r="J59"/>
    </row>
    <row r="60" spans="1:11" ht="17.25" customHeight="1" x14ac:dyDescent="0.3">
      <c r="B60" s="330"/>
      <c r="C60" s="330"/>
      <c r="D60" s="330"/>
      <c r="E60" s="330"/>
      <c r="F60" s="330"/>
      <c r="G60" s="330"/>
      <c r="H60" s="330"/>
      <c r="I60" s="330"/>
      <c r="J60" s="330"/>
      <c r="K60" s="330"/>
    </row>
    <row r="61" spans="1:11" x14ac:dyDescent="0.3">
      <c r="B61" s="229" t="s">
        <v>3282</v>
      </c>
      <c r="K61"/>
    </row>
    <row r="62" spans="1:11" x14ac:dyDescent="0.3">
      <c r="B62" s="331" t="s">
        <v>3283</v>
      </c>
      <c r="C62" s="332" t="s">
        <v>3279</v>
      </c>
      <c r="D62" s="332" t="s">
        <v>3284</v>
      </c>
      <c r="E62" s="332" t="s">
        <v>3285</v>
      </c>
      <c r="F62" s="332" t="s">
        <v>3286</v>
      </c>
      <c r="G62" s="332" t="s">
        <v>3287</v>
      </c>
      <c r="H62" s="332" t="s">
        <v>3070</v>
      </c>
      <c r="I62" s="332" t="s">
        <v>3288</v>
      </c>
      <c r="J62" s="332" t="s">
        <v>3289</v>
      </c>
      <c r="K62" s="332" t="s">
        <v>3290</v>
      </c>
    </row>
    <row r="63" spans="1:11" x14ac:dyDescent="0.3">
      <c r="B63" s="332" t="s">
        <v>3291</v>
      </c>
      <c r="C63" s="332"/>
      <c r="D63" s="332"/>
      <c r="E63" s="332"/>
      <c r="F63" s="332"/>
      <c r="G63" s="332"/>
      <c r="H63" s="332"/>
      <c r="I63" s="332"/>
      <c r="J63" s="332"/>
      <c r="K63" s="332"/>
    </row>
    <row r="64" spans="1:11" x14ac:dyDescent="0.3">
      <c r="A64" s="302" t="s">
        <v>3292</v>
      </c>
      <c r="B64" s="332" t="s">
        <v>3293</v>
      </c>
      <c r="C64" s="333">
        <v>22209.679866029175</v>
      </c>
      <c r="D64" s="333">
        <v>43.073551533736257</v>
      </c>
      <c r="E64" s="333">
        <v>0</v>
      </c>
      <c r="F64" s="333">
        <v>86.640575918433228</v>
      </c>
      <c r="G64" s="333">
        <v>1133.6545110705747</v>
      </c>
      <c r="H64" s="333">
        <v>13.167006127798523</v>
      </c>
      <c r="I64" s="333">
        <v>0</v>
      </c>
      <c r="J64" s="333">
        <v>0</v>
      </c>
      <c r="K64" s="333">
        <v>0</v>
      </c>
    </row>
    <row r="65" spans="1:11" x14ac:dyDescent="0.3">
      <c r="A65" s="302" t="s">
        <v>3294</v>
      </c>
      <c r="B65" s="332" t="s">
        <v>3295</v>
      </c>
      <c r="C65" s="333">
        <v>4898.497329558556</v>
      </c>
      <c r="D65" s="333">
        <v>194.11965655913372</v>
      </c>
      <c r="E65" s="333">
        <v>63.616249790485149</v>
      </c>
      <c r="F65" s="333">
        <v>273.67905669187451</v>
      </c>
      <c r="G65" s="333">
        <v>855.4388147883933</v>
      </c>
      <c r="H65" s="333">
        <v>29.823399435428076</v>
      </c>
      <c r="I65" s="333">
        <v>0</v>
      </c>
      <c r="J65" s="333">
        <v>0</v>
      </c>
      <c r="K65" s="333">
        <v>0</v>
      </c>
    </row>
    <row r="66" spans="1:11" x14ac:dyDescent="0.3">
      <c r="A66" s="302" t="s">
        <v>3296</v>
      </c>
      <c r="B66" s="332" t="s">
        <v>3297</v>
      </c>
      <c r="C66" s="333">
        <v>1163.09824301958</v>
      </c>
      <c r="D66" s="333">
        <v>33.928969495982869</v>
      </c>
      <c r="E66" s="333">
        <v>0</v>
      </c>
      <c r="F66" s="333">
        <v>0</v>
      </c>
      <c r="G66" s="333">
        <v>92.301004453524129</v>
      </c>
      <c r="H66" s="333">
        <v>55.080095262644647</v>
      </c>
      <c r="I66" s="333">
        <v>0</v>
      </c>
      <c r="J66" s="333">
        <v>0</v>
      </c>
      <c r="K66" s="333">
        <v>0</v>
      </c>
    </row>
    <row r="67" spans="1:11" x14ac:dyDescent="0.3">
      <c r="B67" s="332" t="s">
        <v>125</v>
      </c>
      <c r="C67" s="333">
        <f t="shared" ref="C67:K67" si="0">SUM(C64:C66)</f>
        <v>28271.27543860731</v>
      </c>
      <c r="D67" s="333">
        <f t="shared" si="0"/>
        <v>271.12217758885288</v>
      </c>
      <c r="E67" s="333">
        <f t="shared" si="0"/>
        <v>63.616249790485149</v>
      </c>
      <c r="F67" s="333">
        <f t="shared" si="0"/>
        <v>360.31963261030774</v>
      </c>
      <c r="G67" s="333">
        <f t="shared" si="0"/>
        <v>2081.394330312492</v>
      </c>
      <c r="H67" s="333">
        <f t="shared" si="0"/>
        <v>98.07050082587125</v>
      </c>
      <c r="I67" s="333">
        <f t="shared" si="0"/>
        <v>0</v>
      </c>
      <c r="J67" s="333">
        <f t="shared" si="0"/>
        <v>0</v>
      </c>
      <c r="K67" s="333">
        <f t="shared" si="0"/>
        <v>0</v>
      </c>
    </row>
    <row r="68" spans="1:11" x14ac:dyDescent="0.3">
      <c r="C68" s="334"/>
    </row>
    <row r="69" spans="1:11" x14ac:dyDescent="0.3">
      <c r="B69" s="229" t="s">
        <v>3298</v>
      </c>
    </row>
    <row r="70" spans="1:11" x14ac:dyDescent="0.3">
      <c r="B70" s="331" t="s">
        <v>3299</v>
      </c>
      <c r="C70" s="332" t="s">
        <v>3279</v>
      </c>
      <c r="D70" s="332" t="s">
        <v>3284</v>
      </c>
      <c r="E70" s="332" t="s">
        <v>3285</v>
      </c>
      <c r="F70" s="332" t="s">
        <v>3286</v>
      </c>
      <c r="G70" s="332" t="s">
        <v>3287</v>
      </c>
      <c r="H70" s="332" t="s">
        <v>3070</v>
      </c>
      <c r="I70" s="332" t="s">
        <v>3288</v>
      </c>
      <c r="J70" s="332" t="s">
        <v>3289</v>
      </c>
      <c r="K70" s="332" t="s">
        <v>3290</v>
      </c>
    </row>
    <row r="71" spans="1:11" x14ac:dyDescent="0.3">
      <c r="A71" s="302" t="s">
        <v>3300</v>
      </c>
      <c r="B71" s="332" t="s">
        <v>3301</v>
      </c>
      <c r="C71" s="333">
        <v>517.80152532095974</v>
      </c>
      <c r="D71" s="333">
        <v>271.12217758885282</v>
      </c>
      <c r="E71" s="333">
        <v>9.0157359079800177</v>
      </c>
      <c r="F71" s="333">
        <v>300.28891688108439</v>
      </c>
      <c r="G71" s="333">
        <v>0</v>
      </c>
      <c r="H71" s="333">
        <v>0</v>
      </c>
      <c r="I71" s="333">
        <v>0</v>
      </c>
      <c r="J71" s="333">
        <v>0</v>
      </c>
      <c r="K71" s="333">
        <v>0</v>
      </c>
    </row>
    <row r="72" spans="1:11" x14ac:dyDescent="0.3">
      <c r="A72" s="302" t="s">
        <v>3302</v>
      </c>
      <c r="B72" s="332" t="s">
        <v>3303</v>
      </c>
      <c r="C72" s="333">
        <v>0</v>
      </c>
      <c r="D72" s="333">
        <v>0</v>
      </c>
      <c r="E72" s="333">
        <v>0</v>
      </c>
      <c r="F72" s="333">
        <v>0</v>
      </c>
      <c r="G72" s="333">
        <v>0</v>
      </c>
      <c r="H72" s="333">
        <v>0</v>
      </c>
      <c r="I72" s="333">
        <v>0</v>
      </c>
      <c r="J72" s="333">
        <v>0</v>
      </c>
      <c r="K72" s="333">
        <v>0</v>
      </c>
    </row>
    <row r="73" spans="1:11" x14ac:dyDescent="0.3">
      <c r="A73" s="302" t="s">
        <v>3304</v>
      </c>
      <c r="B73" s="332" t="s">
        <v>2601</v>
      </c>
      <c r="C73" s="333">
        <v>4664.4762943362639</v>
      </c>
      <c r="D73" s="333">
        <v>0</v>
      </c>
      <c r="E73" s="333">
        <v>54.600513882505133</v>
      </c>
      <c r="F73" s="333">
        <v>0</v>
      </c>
      <c r="G73" s="333">
        <v>30.415727071927147</v>
      </c>
      <c r="H73" s="333">
        <v>0</v>
      </c>
      <c r="I73" s="333">
        <v>0</v>
      </c>
      <c r="J73" s="333">
        <v>0</v>
      </c>
      <c r="K73" s="333">
        <v>0</v>
      </c>
    </row>
    <row r="74" spans="1:11" x14ac:dyDescent="0.3">
      <c r="A74" s="302" t="s">
        <v>3305</v>
      </c>
      <c r="B74" s="335" t="s">
        <v>2602</v>
      </c>
      <c r="C74" s="336">
        <v>23088.997618950089</v>
      </c>
      <c r="D74" s="336">
        <v>0</v>
      </c>
      <c r="E74" s="336">
        <v>0</v>
      </c>
      <c r="F74" s="336">
        <v>60.030715729223338</v>
      </c>
      <c r="G74" s="336">
        <v>2050.9786032405646</v>
      </c>
      <c r="H74" s="336">
        <v>98.07050082587125</v>
      </c>
      <c r="I74" s="333">
        <v>0</v>
      </c>
      <c r="J74" s="333">
        <v>0</v>
      </c>
      <c r="K74" s="333">
        <v>0</v>
      </c>
    </row>
    <row r="75" spans="1:11" x14ac:dyDescent="0.3">
      <c r="B75" s="332" t="s">
        <v>125</v>
      </c>
      <c r="C75" s="333">
        <f t="shared" ref="C75:I75" si="1">SUM(C71:C74)</f>
        <v>28271.275438607314</v>
      </c>
      <c r="D75" s="333">
        <f t="shared" si="1"/>
        <v>271.12217758885282</v>
      </c>
      <c r="E75" s="333">
        <f t="shared" si="1"/>
        <v>63.616249790485149</v>
      </c>
      <c r="F75" s="333">
        <f t="shared" si="1"/>
        <v>360.31963261030774</v>
      </c>
      <c r="G75" s="333">
        <f t="shared" si="1"/>
        <v>2081.3943303124915</v>
      </c>
      <c r="H75" s="333">
        <f t="shared" si="1"/>
        <v>98.07050082587125</v>
      </c>
      <c r="I75" s="333">
        <f t="shared" si="1"/>
        <v>0</v>
      </c>
      <c r="J75" s="333">
        <v>0</v>
      </c>
      <c r="K75" s="333">
        <v>0</v>
      </c>
    </row>
    <row r="76" spans="1:11" x14ac:dyDescent="0.3">
      <c r="C76" s="337"/>
    </row>
    <row r="77" spans="1:11" x14ac:dyDescent="0.3">
      <c r="B77" s="229" t="s">
        <v>3306</v>
      </c>
    </row>
    <row r="78" spans="1:11" x14ac:dyDescent="0.3">
      <c r="B78" s="331" t="s">
        <v>3307</v>
      </c>
      <c r="C78" s="332" t="s">
        <v>3293</v>
      </c>
      <c r="D78" s="332" t="s">
        <v>3295</v>
      </c>
      <c r="E78" s="332" t="s">
        <v>3297</v>
      </c>
      <c r="F78" s="332" t="s">
        <v>125</v>
      </c>
    </row>
    <row r="79" spans="1:11" x14ac:dyDescent="0.3">
      <c r="A79" s="302" t="s">
        <v>3308</v>
      </c>
      <c r="B79" s="332" t="s">
        <v>3301</v>
      </c>
      <c r="C79" s="333">
        <v>478.81005808798153</v>
      </c>
      <c r="D79" s="333">
        <v>585.4893281149125</v>
      </c>
      <c r="E79" s="333">
        <v>33.928969495982869</v>
      </c>
      <c r="F79" s="333">
        <f>SUM(C79:E79)</f>
        <v>1098.2283556988768</v>
      </c>
    </row>
    <row r="80" spans="1:11" x14ac:dyDescent="0.3">
      <c r="A80" s="302" t="s">
        <v>3309</v>
      </c>
      <c r="B80" s="332" t="s">
        <v>3303</v>
      </c>
      <c r="C80" s="333">
        <v>0</v>
      </c>
      <c r="D80" s="333">
        <v>0</v>
      </c>
      <c r="E80" s="333">
        <v>0</v>
      </c>
      <c r="F80" s="333">
        <f>SUM(C80:E80)</f>
        <v>0</v>
      </c>
    </row>
    <row r="81" spans="1:11" x14ac:dyDescent="0.3">
      <c r="A81" s="302" t="s">
        <v>3310</v>
      </c>
      <c r="B81" s="332" t="s">
        <v>2601</v>
      </c>
      <c r="C81" s="333">
        <v>4463.1765254647607</v>
      </c>
      <c r="D81" s="333">
        <v>286.31600982593477</v>
      </c>
      <c r="E81" s="333">
        <v>0</v>
      </c>
      <c r="F81" s="333">
        <f t="shared" ref="F81:F82" si="2">SUM(C81:E81)</f>
        <v>4749.4925352906957</v>
      </c>
    </row>
    <row r="82" spans="1:11" ht="15" customHeight="1" x14ac:dyDescent="0.3">
      <c r="A82" s="302" t="s">
        <v>3311</v>
      </c>
      <c r="B82" s="335" t="s">
        <v>2602</v>
      </c>
      <c r="C82" s="333">
        <v>18544.228927126991</v>
      </c>
      <c r="D82" s="333">
        <v>5443.3691688830186</v>
      </c>
      <c r="E82" s="333">
        <v>1310.4793427357486</v>
      </c>
      <c r="F82" s="333">
        <f t="shared" si="2"/>
        <v>25298.077438745757</v>
      </c>
    </row>
    <row r="83" spans="1:11" x14ac:dyDescent="0.3">
      <c r="B83" s="332" t="s">
        <v>125</v>
      </c>
      <c r="C83" s="333">
        <f>SUM(C79:C82)</f>
        <v>23486.215510679733</v>
      </c>
      <c r="D83" s="333">
        <f t="shared" ref="D83:E83" si="3">SUM(D79:D82)</f>
        <v>6315.1745068238661</v>
      </c>
      <c r="E83" s="333">
        <f t="shared" si="3"/>
        <v>1344.4083122317315</v>
      </c>
      <c r="F83" s="333">
        <f>SUM(F79:F82)</f>
        <v>31145.798329735328</v>
      </c>
    </row>
    <row r="84" spans="1:11" x14ac:dyDescent="0.3">
      <c r="C84" s="337"/>
    </row>
    <row r="85" spans="1:11" s="339" customFormat="1" x14ac:dyDescent="0.3">
      <c r="A85" s="338"/>
      <c r="B85" s="229" t="s">
        <v>3312</v>
      </c>
      <c r="C85" s="18"/>
      <c r="D85" s="18"/>
      <c r="E85" s="18"/>
      <c r="F85" s="18"/>
      <c r="G85" s="18"/>
      <c r="H85" s="18"/>
      <c r="I85" s="18"/>
      <c r="J85" s="18"/>
      <c r="K85" s="18"/>
    </row>
    <row r="86" spans="1:11" x14ac:dyDescent="0.3">
      <c r="B86" s="479" t="s">
        <v>3313</v>
      </c>
      <c r="C86" s="480"/>
      <c r="D86" s="480"/>
      <c r="E86" s="481"/>
      <c r="F86" s="333">
        <f>F83</f>
        <v>31145.798329735328</v>
      </c>
    </row>
    <row r="87" spans="1:11" x14ac:dyDescent="0.3">
      <c r="B87" s="340"/>
      <c r="C87" s="340"/>
      <c r="D87" s="340"/>
      <c r="E87" s="340"/>
      <c r="F87" s="337"/>
    </row>
    <row r="88" spans="1:11" x14ac:dyDescent="0.3">
      <c r="B88" s="304"/>
      <c r="C88" s="304"/>
      <c r="D88" s="304"/>
    </row>
    <row r="89" spans="1:11" x14ac:dyDescent="0.3">
      <c r="B89" s="341" t="s">
        <v>3314</v>
      </c>
      <c r="C89" s="342"/>
      <c r="D89" s="304"/>
    </row>
    <row r="90" spans="1:11" x14ac:dyDescent="0.3">
      <c r="B90" s="335" t="s">
        <v>3315</v>
      </c>
      <c r="C90" s="343"/>
      <c r="D90" s="304"/>
    </row>
    <row r="91" spans="1:11" x14ac:dyDescent="0.3">
      <c r="B91" s="335" t="s">
        <v>3316</v>
      </c>
      <c r="C91" s="343"/>
      <c r="D91" s="304"/>
    </row>
    <row r="92" spans="1:11" x14ac:dyDescent="0.3">
      <c r="B92" s="335" t="s">
        <v>3297</v>
      </c>
      <c r="C92" s="343"/>
      <c r="D92" s="304"/>
    </row>
    <row r="93" spans="1:11" x14ac:dyDescent="0.3">
      <c r="B93" s="335" t="s">
        <v>125</v>
      </c>
      <c r="C93" s="343"/>
      <c r="D93" s="304"/>
    </row>
    <row r="94" spans="1:11" x14ac:dyDescent="0.3">
      <c r="B94" s="304"/>
      <c r="C94" s="304"/>
      <c r="D94" s="304"/>
    </row>
    <row r="95" spans="1:11" x14ac:dyDescent="0.3">
      <c r="B95" s="341" t="s">
        <v>3317</v>
      </c>
      <c r="C95" s="342"/>
      <c r="D95" s="304"/>
    </row>
    <row r="96" spans="1:11" x14ac:dyDescent="0.3">
      <c r="B96" s="335" t="s">
        <v>3315</v>
      </c>
      <c r="C96" s="343"/>
      <c r="D96" s="304"/>
    </row>
    <row r="97" spans="2:6" x14ac:dyDescent="0.3">
      <c r="B97" s="335" t="s">
        <v>3316</v>
      </c>
      <c r="C97" s="343"/>
      <c r="D97" s="304"/>
    </row>
    <row r="98" spans="2:6" x14ac:dyDescent="0.3">
      <c r="B98" s="335" t="s">
        <v>3297</v>
      </c>
      <c r="C98" s="343"/>
      <c r="D98" s="304"/>
    </row>
    <row r="99" spans="2:6" x14ac:dyDescent="0.3">
      <c r="B99" s="335" t="s">
        <v>125</v>
      </c>
      <c r="C99" s="343"/>
      <c r="D99" s="304"/>
    </row>
    <row r="100" spans="2:6" x14ac:dyDescent="0.3">
      <c r="B100" s="304"/>
      <c r="C100" s="344"/>
      <c r="D100" s="304"/>
    </row>
    <row r="101" spans="2:6" x14ac:dyDescent="0.3">
      <c r="B101" s="304"/>
      <c r="C101" s="344"/>
      <c r="D101" s="304"/>
    </row>
    <row r="102" spans="2:6" x14ac:dyDescent="0.3">
      <c r="B102" s="304"/>
      <c r="C102" s="344"/>
      <c r="D102" s="304"/>
    </row>
    <row r="103" spans="2:6" ht="17.399999999999999" x14ac:dyDescent="0.3">
      <c r="B103" s="474" t="s">
        <v>3318</v>
      </c>
      <c r="C103" s="474"/>
      <c r="D103" s="474"/>
      <c r="E103" s="474"/>
      <c r="F103" s="474"/>
    </row>
    <row r="104" spans="2:6" ht="17.399999999999999" x14ac:dyDescent="0.3">
      <c r="B104" s="330"/>
      <c r="C104" s="345"/>
      <c r="D104" s="346"/>
      <c r="E104" s="346"/>
      <c r="F104" s="346"/>
    </row>
    <row r="105" spans="2:6" x14ac:dyDescent="0.3">
      <c r="B105" s="347" t="s">
        <v>3319</v>
      </c>
      <c r="C105" s="348">
        <f>F27</f>
        <v>797199.90192914347</v>
      </c>
    </row>
    <row r="106" spans="2:6" x14ac:dyDescent="0.3">
      <c r="B106" s="349" t="s">
        <v>3320</v>
      </c>
      <c r="C106" s="350">
        <v>1</v>
      </c>
      <c r="D106"/>
    </row>
    <row r="107" spans="2:6" x14ac:dyDescent="0.3">
      <c r="B107" s="349" t="s">
        <v>3321</v>
      </c>
      <c r="C107" s="351"/>
    </row>
    <row r="108" spans="2:6" x14ac:dyDescent="0.3">
      <c r="B108" s="349" t="s">
        <v>3322</v>
      </c>
      <c r="C108" s="351"/>
    </row>
    <row r="109" spans="2:6" x14ac:dyDescent="0.3">
      <c r="B109" s="349" t="s">
        <v>3323</v>
      </c>
      <c r="C109" s="351"/>
    </row>
    <row r="110" spans="2:6" x14ac:dyDescent="0.3">
      <c r="B110" s="349" t="s">
        <v>3324</v>
      </c>
      <c r="C110" s="351"/>
    </row>
    <row r="111" spans="2:6" x14ac:dyDescent="0.3">
      <c r="B111" s="349" t="s">
        <v>3325</v>
      </c>
      <c r="C111" s="351"/>
    </row>
    <row r="112" spans="2:6" x14ac:dyDescent="0.3">
      <c r="B112" s="349" t="s">
        <v>3326</v>
      </c>
      <c r="C112" s="351"/>
    </row>
    <row r="113" spans="2:6" x14ac:dyDescent="0.3">
      <c r="B113" s="352"/>
      <c r="C113" s="1"/>
    </row>
    <row r="115" spans="2:6" ht="17.399999999999999" x14ac:dyDescent="0.3">
      <c r="B115" s="474" t="s">
        <v>3327</v>
      </c>
      <c r="C115" s="474"/>
      <c r="D115" s="474"/>
      <c r="E115" s="474"/>
      <c r="F115" s="474"/>
    </row>
    <row r="116" spans="2:6" ht="17.399999999999999" x14ac:dyDescent="0.3">
      <c r="B116" s="330"/>
      <c r="C116" s="475" t="s">
        <v>3328</v>
      </c>
      <c r="D116" s="475"/>
      <c r="E116" s="475"/>
      <c r="F116" s="475"/>
    </row>
    <row r="117" spans="2:6" x14ac:dyDescent="0.3">
      <c r="B117" s="353" t="s">
        <v>3329</v>
      </c>
      <c r="C117" s="472" t="s">
        <v>3330</v>
      </c>
      <c r="D117" s="472"/>
      <c r="E117" s="472"/>
      <c r="F117" s="472"/>
    </row>
    <row r="118" spans="2:6" x14ac:dyDescent="0.3">
      <c r="B118" s="353"/>
      <c r="C118" s="354"/>
      <c r="D118" s="354"/>
      <c r="E118" s="354"/>
      <c r="F118" s="354"/>
    </row>
    <row r="119" spans="2:6" x14ac:dyDescent="0.3">
      <c r="B119" s="355" t="s">
        <v>3331</v>
      </c>
      <c r="C119" s="473"/>
      <c r="D119" s="473"/>
      <c r="E119" s="473"/>
      <c r="F119" s="473"/>
    </row>
    <row r="120" spans="2:6" x14ac:dyDescent="0.3">
      <c r="B120" s="356" t="s">
        <v>3332</v>
      </c>
      <c r="C120" s="339"/>
      <c r="D120" s="339"/>
      <c r="E120" s="339"/>
      <c r="F120" s="339"/>
    </row>
    <row r="121" spans="2:6" x14ac:dyDescent="0.3">
      <c r="B121" s="353"/>
    </row>
    <row r="122" spans="2:6" x14ac:dyDescent="0.3">
      <c r="B122" s="353"/>
    </row>
    <row r="123" spans="2:6" ht="15.6" x14ac:dyDescent="0.3">
      <c r="B123" s="357"/>
    </row>
    <row r="124" spans="2:6" ht="17.399999999999999" x14ac:dyDescent="0.3">
      <c r="B124" s="474" t="s">
        <v>3333</v>
      </c>
      <c r="C124" s="474"/>
      <c r="D124" s="474"/>
      <c r="E124" s="474"/>
      <c r="F124" s="474"/>
    </row>
    <row r="125" spans="2:6" ht="17.399999999999999" x14ac:dyDescent="0.3">
      <c r="B125" s="330"/>
      <c r="C125" s="475" t="s">
        <v>3328</v>
      </c>
      <c r="D125" s="475"/>
      <c r="E125" s="475"/>
      <c r="F125" s="475"/>
    </row>
    <row r="126" spans="2:6" x14ac:dyDescent="0.3">
      <c r="B126" s="358"/>
      <c r="C126" s="476" t="s">
        <v>3011</v>
      </c>
      <c r="D126" s="476"/>
      <c r="E126" s="476" t="s">
        <v>3012</v>
      </c>
      <c r="F126" s="476"/>
    </row>
    <row r="127" spans="2:6" ht="28.8" x14ac:dyDescent="0.3">
      <c r="B127" s="359" t="s">
        <v>3334</v>
      </c>
      <c r="C127" s="472" t="s">
        <v>3330</v>
      </c>
      <c r="D127" s="472"/>
      <c r="E127" s="472"/>
      <c r="F127" s="472"/>
    </row>
    <row r="128" spans="2:6" x14ac:dyDescent="0.3">
      <c r="B128" s="353" t="s">
        <v>3335</v>
      </c>
      <c r="C128" s="472" t="s">
        <v>3330</v>
      </c>
      <c r="D128" s="472"/>
      <c r="E128" s="472"/>
      <c r="F128" s="472"/>
    </row>
    <row r="129" spans="2:9" x14ac:dyDescent="0.3">
      <c r="B129" s="355" t="s">
        <v>3336</v>
      </c>
      <c r="C129" s="473" t="s">
        <v>3330</v>
      </c>
      <c r="D129" s="473"/>
      <c r="E129" s="473"/>
      <c r="F129" s="473"/>
    </row>
    <row r="130" spans="2:9" ht="20.25" customHeight="1" x14ac:dyDescent="0.3">
      <c r="B130" s="360"/>
    </row>
    <row r="131" spans="2:9" x14ac:dyDescent="0.3">
      <c r="I131" s="284" t="s">
        <v>3221</v>
      </c>
    </row>
  </sheetData>
  <mergeCells count="18">
    <mergeCell ref="C116:F116"/>
    <mergeCell ref="B5:I5"/>
    <mergeCell ref="B59:D59"/>
    <mergeCell ref="B86:E86"/>
    <mergeCell ref="B103:F103"/>
    <mergeCell ref="B115:F115"/>
    <mergeCell ref="C117:F117"/>
    <mergeCell ref="C119:F119"/>
    <mergeCell ref="B124:F124"/>
    <mergeCell ref="C125:F125"/>
    <mergeCell ref="C126:D126"/>
    <mergeCell ref="E126:F126"/>
    <mergeCell ref="C127:D127"/>
    <mergeCell ref="E127:F127"/>
    <mergeCell ref="C128:D128"/>
    <mergeCell ref="E128:F128"/>
    <mergeCell ref="C129:D129"/>
    <mergeCell ref="E129:F129"/>
  </mergeCells>
  <hyperlinks>
    <hyperlink ref="I131" location="'D. NTT Contents'!A1" display="To Contents" xr:uid="{6E4C8C1A-11FA-46F0-B83E-D38B129B41E0}"/>
  </hyperlinks>
  <pageMargins left="0.70866141732283472" right="0.70866141732283472" top="0.74803149606299213" bottom="0.74803149606299213" header="0.31496062992125984" footer="0.31496062992125984"/>
  <pageSetup paperSize="9" scale="3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3888F-B8D8-40C5-95DE-0E1820B1863A}">
  <sheetPr codeName="Sheet26">
    <tabColor rgb="FF243386"/>
    <pageSetUpPr fitToPage="1"/>
  </sheetPr>
  <dimension ref="A4:N34"/>
  <sheetViews>
    <sheetView topLeftCell="E4" zoomScale="115" zoomScaleNormal="115" workbookViewId="0">
      <selection activeCell="C54" sqref="C54"/>
    </sheetView>
  </sheetViews>
  <sheetFormatPr defaultColWidth="9.33203125" defaultRowHeight="14.4" x14ac:dyDescent="0.3"/>
  <cols>
    <col min="1" max="1" width="2.6640625" style="302" customWidth="1"/>
    <col min="2" max="2" width="7.5546875" style="18" customWidth="1"/>
    <col min="3" max="13" width="15.5546875" style="18" customWidth="1"/>
    <col min="14" max="16384" width="9.33203125" style="18"/>
  </cols>
  <sheetData>
    <row r="4" spans="1:13" ht="17.399999999999999" x14ac:dyDescent="0.3">
      <c r="B4" s="221"/>
      <c r="K4" s="361"/>
      <c r="L4" s="362"/>
    </row>
    <row r="5" spans="1:13" x14ac:dyDescent="0.3">
      <c r="B5" s="363" t="s">
        <v>3337</v>
      </c>
    </row>
    <row r="7" spans="1:13" ht="15.6" x14ac:dyDescent="0.3">
      <c r="B7" s="364" t="s">
        <v>3338</v>
      </c>
    </row>
    <row r="8" spans="1:13" ht="3.75" customHeight="1" x14ac:dyDescent="0.3">
      <c r="B8" s="364"/>
    </row>
    <row r="9" spans="1:13" x14ac:dyDescent="0.3">
      <c r="B9" s="365" t="s">
        <v>3133</v>
      </c>
      <c r="C9" s="366"/>
      <c r="D9" s="366"/>
      <c r="E9" s="366"/>
      <c r="F9" s="366"/>
      <c r="G9" s="366"/>
      <c r="H9" s="366"/>
      <c r="I9" s="366"/>
      <c r="J9" s="366"/>
      <c r="K9" s="366"/>
      <c r="L9" s="366"/>
      <c r="M9" s="366"/>
    </row>
    <row r="10" spans="1:13" ht="43.2" x14ac:dyDescent="0.3">
      <c r="B10" s="312"/>
      <c r="C10" s="367" t="s">
        <v>3339</v>
      </c>
      <c r="D10" s="368" t="s">
        <v>3340</v>
      </c>
      <c r="E10" s="368" t="s">
        <v>3341</v>
      </c>
      <c r="F10" s="368" t="s">
        <v>3342</v>
      </c>
      <c r="G10" s="368" t="s">
        <v>3343</v>
      </c>
      <c r="H10" s="368" t="s">
        <v>3344</v>
      </c>
      <c r="I10" s="368" t="s">
        <v>3345</v>
      </c>
      <c r="J10" s="368" t="s">
        <v>757</v>
      </c>
      <c r="K10" s="368" t="s">
        <v>3346</v>
      </c>
      <c r="L10" s="368" t="s">
        <v>123</v>
      </c>
      <c r="M10" s="369" t="s">
        <v>125</v>
      </c>
    </row>
    <row r="11" spans="1:13" x14ac:dyDescent="0.3">
      <c r="A11" s="302" t="s">
        <v>3347</v>
      </c>
      <c r="B11" s="370" t="s">
        <v>125</v>
      </c>
      <c r="C11" s="371">
        <v>277470</v>
      </c>
      <c r="D11" s="371">
        <v>28158</v>
      </c>
      <c r="E11" s="371">
        <v>348</v>
      </c>
      <c r="F11" s="371">
        <v>1321</v>
      </c>
      <c r="G11" s="371">
        <v>16235</v>
      </c>
      <c r="H11" s="371">
        <v>1149</v>
      </c>
      <c r="I11" s="371">
        <v>7364</v>
      </c>
      <c r="J11" s="371">
        <v>11639</v>
      </c>
      <c r="K11" s="371">
        <v>454</v>
      </c>
      <c r="L11" s="371">
        <v>436</v>
      </c>
      <c r="M11" s="372">
        <f>SUM(C11:L11)</f>
        <v>344574</v>
      </c>
    </row>
    <row r="12" spans="1:13" x14ac:dyDescent="0.3">
      <c r="B12" s="373" t="s">
        <v>3348</v>
      </c>
      <c r="C12" s="374">
        <f>C11/$M$11</f>
        <v>0.80525518466280099</v>
      </c>
      <c r="D12" s="374">
        <f t="shared" ref="D12:L12" si="0">D11/$M$11</f>
        <v>8.1718295634609694E-2</v>
      </c>
      <c r="E12" s="374">
        <f t="shared" si="0"/>
        <v>1.0099427118703094E-3</v>
      </c>
      <c r="F12" s="374">
        <f t="shared" si="0"/>
        <v>3.8337193171858585E-3</v>
      </c>
      <c r="G12" s="374">
        <f t="shared" si="0"/>
        <v>4.7116149216133545E-2</v>
      </c>
      <c r="H12" s="374">
        <f t="shared" si="0"/>
        <v>3.3345522297097284E-3</v>
      </c>
      <c r="I12" s="374">
        <f t="shared" si="0"/>
        <v>2.1371316466129192E-2</v>
      </c>
      <c r="J12" s="374">
        <f t="shared" si="0"/>
        <v>3.3777940297294633E-2</v>
      </c>
      <c r="K12" s="374">
        <f t="shared" si="0"/>
        <v>1.3175689401986222E-3</v>
      </c>
      <c r="L12" s="374">
        <f t="shared" si="0"/>
        <v>1.2653305240673991E-3</v>
      </c>
      <c r="M12" s="375">
        <f>SUM(C12:L12)</f>
        <v>1</v>
      </c>
    </row>
    <row r="13" spans="1:13" x14ac:dyDescent="0.3">
      <c r="B13" s="304"/>
      <c r="C13" s="304"/>
    </row>
    <row r="14" spans="1:13" ht="15.6" x14ac:dyDescent="0.3">
      <c r="B14" s="376" t="s">
        <v>3349</v>
      </c>
      <c r="C14" s="304"/>
    </row>
    <row r="15" spans="1:13" ht="3.75" customHeight="1" x14ac:dyDescent="0.3">
      <c r="B15" s="376"/>
      <c r="C15" s="304"/>
      <c r="F15" s="18">
        <v>15.694000000000001</v>
      </c>
    </row>
    <row r="16" spans="1:13" x14ac:dyDescent="0.3">
      <c r="B16" s="377" t="s">
        <v>3135</v>
      </c>
      <c r="C16" s="378"/>
      <c r="D16" s="366"/>
      <c r="E16" s="366"/>
      <c r="F16" s="366"/>
      <c r="G16" s="366"/>
      <c r="H16" s="366"/>
      <c r="I16" s="366"/>
      <c r="J16" s="366"/>
      <c r="K16" s="366"/>
      <c r="L16" s="366"/>
      <c r="M16" s="366"/>
    </row>
    <row r="17" spans="1:14" ht="43.2" x14ac:dyDescent="0.3">
      <c r="B17" s="312"/>
      <c r="C17" s="367" t="s">
        <v>3339</v>
      </c>
      <c r="D17" s="368" t="s">
        <v>3340</v>
      </c>
      <c r="E17" s="368" t="s">
        <v>3341</v>
      </c>
      <c r="F17" s="368" t="s">
        <v>3342</v>
      </c>
      <c r="G17" s="368" t="s">
        <v>3343</v>
      </c>
      <c r="H17" s="368" t="s">
        <v>3344</v>
      </c>
      <c r="I17" s="368" t="s">
        <v>3345</v>
      </c>
      <c r="J17" s="368" t="s">
        <v>757</v>
      </c>
      <c r="K17" s="368" t="s">
        <v>3346</v>
      </c>
      <c r="L17" s="368" t="s">
        <v>123</v>
      </c>
      <c r="M17" s="369" t="s">
        <v>125</v>
      </c>
    </row>
    <row r="18" spans="1:14" x14ac:dyDescent="0.3">
      <c r="A18" s="302" t="s">
        <v>3350</v>
      </c>
      <c r="B18" s="370" t="s">
        <v>125</v>
      </c>
      <c r="C18" s="371">
        <v>443745.00066209392</v>
      </c>
      <c r="D18" s="371">
        <v>29356.77513425978</v>
      </c>
      <c r="E18" s="371">
        <v>2750.8922413199994</v>
      </c>
      <c r="F18" s="371">
        <v>9818.2125095099782</v>
      </c>
      <c r="G18" s="371">
        <v>127546.15922027</v>
      </c>
      <c r="H18" s="371">
        <v>16513.687239770021</v>
      </c>
      <c r="I18" s="371">
        <v>101846.06734706006</v>
      </c>
      <c r="J18" s="371">
        <v>52830.201683380103</v>
      </c>
      <c r="K18" s="371">
        <v>5094.2931734500116</v>
      </c>
      <c r="L18" s="371">
        <v>7698.6127180200019</v>
      </c>
      <c r="M18" s="379">
        <f>SUM(C18:L18)</f>
        <v>797199.90192913392</v>
      </c>
    </row>
    <row r="19" spans="1:14" x14ac:dyDescent="0.3">
      <c r="B19" s="373" t="s">
        <v>3348</v>
      </c>
      <c r="C19" s="374">
        <f t="shared" ref="C19:L19" si="1">C18/$M$18</f>
        <v>0.55662952239241503</v>
      </c>
      <c r="D19" s="374">
        <f t="shared" si="1"/>
        <v>3.6824860443685069E-2</v>
      </c>
      <c r="E19" s="374">
        <f t="shared" si="1"/>
        <v>3.450693150693007E-3</v>
      </c>
      <c r="F19" s="374">
        <f t="shared" si="1"/>
        <v>1.2315872701126794E-2</v>
      </c>
      <c r="G19" s="374">
        <f t="shared" si="1"/>
        <v>0.15999269306434016</v>
      </c>
      <c r="H19" s="374">
        <f t="shared" si="1"/>
        <v>2.0714612733655335E-2</v>
      </c>
      <c r="I19" s="374">
        <f t="shared" si="1"/>
        <v>0.12775474144013824</v>
      </c>
      <c r="J19" s="374">
        <f t="shared" si="1"/>
        <v>6.6269704192809073E-2</v>
      </c>
      <c r="K19" s="374">
        <f t="shared" si="1"/>
        <v>6.3902330659128233E-3</v>
      </c>
      <c r="L19" s="374">
        <f t="shared" si="1"/>
        <v>9.6570668152244216E-3</v>
      </c>
      <c r="M19" s="380">
        <f>SUM(C19:L19)</f>
        <v>0.99999999999999989</v>
      </c>
    </row>
    <row r="20" spans="1:14" x14ac:dyDescent="0.3">
      <c r="B20" s="304"/>
      <c r="C20" s="304"/>
    </row>
    <row r="21" spans="1:14" ht="15.6" x14ac:dyDescent="0.3">
      <c r="B21" s="376" t="s">
        <v>3351</v>
      </c>
      <c r="C21" s="304"/>
    </row>
    <row r="22" spans="1:14" ht="3.75" customHeight="1" x14ac:dyDescent="0.3">
      <c r="B22" s="376"/>
      <c r="C22" s="304"/>
    </row>
    <row r="23" spans="1:14" x14ac:dyDescent="0.3">
      <c r="B23" s="377" t="s">
        <v>3137</v>
      </c>
      <c r="C23" s="378"/>
      <c r="D23" s="366"/>
      <c r="E23" s="366"/>
      <c r="F23" s="366"/>
      <c r="G23" s="366"/>
      <c r="H23" s="366"/>
      <c r="I23" s="366"/>
      <c r="J23" s="366"/>
      <c r="K23" s="366"/>
      <c r="L23" s="366"/>
      <c r="M23" s="366"/>
    </row>
    <row r="24" spans="1:14" x14ac:dyDescent="0.3">
      <c r="B24" s="304"/>
      <c r="C24" s="381"/>
    </row>
    <row r="25" spans="1:14" x14ac:dyDescent="0.3">
      <c r="B25" s="312"/>
      <c r="C25" s="367" t="s">
        <v>3063</v>
      </c>
      <c r="D25" s="368" t="s">
        <v>3064</v>
      </c>
      <c r="E25" s="368" t="s">
        <v>3065</v>
      </c>
      <c r="F25" s="368" t="s">
        <v>3066</v>
      </c>
      <c r="G25" s="368" t="s">
        <v>3067</v>
      </c>
      <c r="H25" s="368" t="s">
        <v>3068</v>
      </c>
      <c r="I25" s="369" t="s">
        <v>125</v>
      </c>
    </row>
    <row r="26" spans="1:14" x14ac:dyDescent="0.3">
      <c r="A26" s="302" t="s">
        <v>3352</v>
      </c>
      <c r="B26" s="370" t="s">
        <v>125</v>
      </c>
      <c r="C26" s="371">
        <v>234839.68180269207</v>
      </c>
      <c r="D26" s="371">
        <v>239784.07157840172</v>
      </c>
      <c r="E26" s="371">
        <v>121270.26475178971</v>
      </c>
      <c r="F26" s="371">
        <v>43984.621800600136</v>
      </c>
      <c r="G26" s="371">
        <v>29485.269875039983</v>
      </c>
      <c r="H26" s="371">
        <v>127835.99212062002</v>
      </c>
      <c r="I26" s="379">
        <f>SUM(C26:H26)</f>
        <v>797199.90192914347</v>
      </c>
    </row>
    <row r="27" spans="1:14" x14ac:dyDescent="0.3">
      <c r="B27" s="373" t="s">
        <v>3348</v>
      </c>
      <c r="C27" s="374">
        <f t="shared" ref="C27:H27" si="2">C26/$I$26</f>
        <v>0.29458067071308425</v>
      </c>
      <c r="D27" s="374">
        <f t="shared" si="2"/>
        <v>0.30078286637786633</v>
      </c>
      <c r="E27" s="374">
        <f t="shared" si="2"/>
        <v>0.15212027053481553</v>
      </c>
      <c r="F27" s="374">
        <f t="shared" si="2"/>
        <v>5.5173892638674164E-2</v>
      </c>
      <c r="G27" s="374">
        <f t="shared" si="2"/>
        <v>3.6986043028465761E-2</v>
      </c>
      <c r="H27" s="374">
        <f t="shared" si="2"/>
        <v>0.16035625670709416</v>
      </c>
      <c r="I27" s="375">
        <f>SUM(C27:H27)</f>
        <v>1.0000000000000002</v>
      </c>
    </row>
    <row r="28" spans="1:14" x14ac:dyDescent="0.3">
      <c r="B28" s="304"/>
      <c r="C28" s="304"/>
    </row>
    <row r="29" spans="1:14" x14ac:dyDescent="0.3">
      <c r="N29" s="382" t="s">
        <v>3221</v>
      </c>
    </row>
    <row r="34" spans="4:8" x14ac:dyDescent="0.3">
      <c r="D34" s="383"/>
      <c r="E34" s="383"/>
      <c r="F34" s="383"/>
      <c r="G34" s="383"/>
      <c r="H34" s="383"/>
    </row>
  </sheetData>
  <hyperlinks>
    <hyperlink ref="N29" location="'D. NTT Contents'!A1" display="To Contents" xr:uid="{5CB61ECE-F52E-42DF-B216-6A7F0C54A3D9}"/>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BF829-2E6E-4410-B73F-F58057262E74}">
  <sheetPr codeName="Sheet27">
    <tabColor rgb="FF243386"/>
    <pageSetUpPr fitToPage="1"/>
  </sheetPr>
  <dimension ref="A5:P92"/>
  <sheetViews>
    <sheetView topLeftCell="I62" zoomScaleNormal="100" workbookViewId="0">
      <selection activeCell="C54" sqref="C54"/>
    </sheetView>
  </sheetViews>
  <sheetFormatPr defaultColWidth="9.33203125" defaultRowHeight="14.4" x14ac:dyDescent="0.3"/>
  <cols>
    <col min="1" max="1" width="2.6640625" style="302" customWidth="1"/>
    <col min="2" max="2" width="31" style="18" customWidth="1"/>
    <col min="3" max="3" width="18.5546875" style="18" bestFit="1" customWidth="1"/>
    <col min="4" max="5" width="19.33203125" style="18" bestFit="1" customWidth="1"/>
    <col min="6" max="6" width="18.5546875" style="18" bestFit="1" customWidth="1"/>
    <col min="7" max="7" width="18.33203125" style="18" bestFit="1" customWidth="1"/>
    <col min="8" max="12" width="15.5546875" style="18" customWidth="1"/>
    <col min="13" max="13" width="3.44140625" style="18" customWidth="1"/>
    <col min="14" max="14" width="15.6640625" style="18" bestFit="1" customWidth="1"/>
    <col min="15" max="15" width="9.33203125" style="18"/>
    <col min="16" max="16" width="12" style="18" bestFit="1" customWidth="1"/>
    <col min="17" max="16384" width="9.33203125" style="18"/>
  </cols>
  <sheetData>
    <row r="5" spans="1:16" ht="15.6" x14ac:dyDescent="0.3">
      <c r="B5" s="364" t="s">
        <v>3353</v>
      </c>
    </row>
    <row r="6" spans="1:16" ht="3.75" customHeight="1" x14ac:dyDescent="0.3">
      <c r="B6" s="364"/>
    </row>
    <row r="7" spans="1:16" x14ac:dyDescent="0.3">
      <c r="B7" s="384" t="s">
        <v>3139</v>
      </c>
      <c r="C7" s="384"/>
      <c r="D7" s="385"/>
      <c r="E7" s="386"/>
      <c r="F7" s="386"/>
      <c r="G7" s="386"/>
      <c r="H7" s="386"/>
      <c r="I7" s="386"/>
      <c r="J7" s="386"/>
      <c r="K7" s="387"/>
      <c r="L7" s="387"/>
      <c r="M7" s="304"/>
      <c r="N7" s="341"/>
    </row>
    <row r="8" spans="1:16" x14ac:dyDescent="0.3">
      <c r="B8" s="296"/>
      <c r="C8" s="482" t="s">
        <v>3354</v>
      </c>
      <c r="D8" s="482"/>
      <c r="E8" s="482"/>
      <c r="F8" s="482"/>
      <c r="G8" s="482"/>
      <c r="H8" s="482"/>
      <c r="I8" s="482"/>
      <c r="J8" s="482"/>
      <c r="K8" s="482"/>
      <c r="L8" s="482"/>
      <c r="M8" s="304"/>
      <c r="N8" s="304"/>
    </row>
    <row r="9" spans="1:16" x14ac:dyDescent="0.3">
      <c r="B9" s="296"/>
      <c r="C9" s="388" t="s">
        <v>3355</v>
      </c>
      <c r="D9" s="388" t="s">
        <v>3356</v>
      </c>
      <c r="E9" s="388" t="s">
        <v>3357</v>
      </c>
      <c r="F9" s="388" t="s">
        <v>3358</v>
      </c>
      <c r="G9" s="388" t="s">
        <v>3359</v>
      </c>
      <c r="H9" s="388" t="s">
        <v>3360</v>
      </c>
      <c r="I9" s="388" t="s">
        <v>3361</v>
      </c>
      <c r="J9" s="388" t="s">
        <v>3362</v>
      </c>
      <c r="K9" s="388" t="s">
        <v>3363</v>
      </c>
      <c r="L9" s="389" t="s">
        <v>3364</v>
      </c>
      <c r="M9" s="304"/>
      <c r="N9" s="390"/>
    </row>
    <row r="10" spans="1:16" x14ac:dyDescent="0.3">
      <c r="C10" s="391"/>
      <c r="D10" s="391"/>
      <c r="E10" s="391"/>
      <c r="F10" s="391"/>
      <c r="G10" s="391"/>
      <c r="H10" s="391"/>
      <c r="I10" s="391"/>
      <c r="J10" s="391"/>
      <c r="K10" s="391"/>
      <c r="L10" s="391"/>
      <c r="M10" s="304"/>
      <c r="N10" s="304"/>
    </row>
    <row r="11" spans="1:16" x14ac:dyDescent="0.3">
      <c r="A11" s="302" t="s">
        <v>3365</v>
      </c>
      <c r="B11" s="392" t="s">
        <v>3339</v>
      </c>
      <c r="C11" s="393">
        <v>165349.8084192434</v>
      </c>
      <c r="D11" s="393">
        <v>145612.69596767426</v>
      </c>
      <c r="E11" s="393">
        <v>97215.349122917207</v>
      </c>
      <c r="F11" s="393">
        <v>23631.886776927193</v>
      </c>
      <c r="G11" s="393">
        <v>10682.745763434492</v>
      </c>
      <c r="H11" s="393">
        <v>727.03015919089535</v>
      </c>
      <c r="I11" s="393">
        <v>228.9869171710786</v>
      </c>
      <c r="J11" s="393">
        <v>97.799794726244428</v>
      </c>
      <c r="K11" s="393">
        <v>54.713667805094047</v>
      </c>
      <c r="L11" s="393">
        <v>143.8539616736908</v>
      </c>
      <c r="M11" s="304"/>
      <c r="N11" s="394">
        <f>SUM(C11:M11)</f>
        <v>443744.87055076362</v>
      </c>
      <c r="P11" s="395"/>
    </row>
    <row r="12" spans="1:16" x14ac:dyDescent="0.3">
      <c r="A12" s="302" t="s">
        <v>3366</v>
      </c>
      <c r="B12" s="392" t="s">
        <v>3340</v>
      </c>
      <c r="C12" s="393">
        <v>13019.460854059278</v>
      </c>
      <c r="D12" s="393">
        <v>10199.05297721398</v>
      </c>
      <c r="E12" s="393">
        <v>4953.5092155667353</v>
      </c>
      <c r="F12" s="393">
        <v>946.46261539344027</v>
      </c>
      <c r="G12" s="393">
        <v>223.23180755922084</v>
      </c>
      <c r="H12" s="393">
        <v>4.1023450960091568</v>
      </c>
      <c r="I12" s="393">
        <v>1.8107659481982954</v>
      </c>
      <c r="J12" s="393">
        <v>1.3018187714015663</v>
      </c>
      <c r="K12" s="393">
        <v>1.1129584420636414</v>
      </c>
      <c r="L12" s="393">
        <v>6.729776209596757</v>
      </c>
      <c r="M12" s="304"/>
      <c r="N12" s="394">
        <f t="shared" ref="N12:N22" si="0">SUM(C12:M12)</f>
        <v>29356.775134259922</v>
      </c>
      <c r="P12" s="395"/>
    </row>
    <row r="13" spans="1:16" x14ac:dyDescent="0.3">
      <c r="A13" s="302" t="s">
        <v>3367</v>
      </c>
      <c r="B13" s="392" t="s">
        <v>3341</v>
      </c>
      <c r="C13" s="393">
        <v>1337.4377758760627</v>
      </c>
      <c r="D13" s="393">
        <v>710.75792198004842</v>
      </c>
      <c r="E13" s="393">
        <v>382.07805704186688</v>
      </c>
      <c r="F13" s="393">
        <v>74.948103491619719</v>
      </c>
      <c r="G13" s="393">
        <v>55.145034110351226</v>
      </c>
      <c r="H13" s="393">
        <v>23.652953875620124</v>
      </c>
      <c r="I13" s="393">
        <v>23.461645365620125</v>
      </c>
      <c r="J13" s="393">
        <v>23.049374734267204</v>
      </c>
      <c r="K13" s="393">
        <v>21.57331356778392</v>
      </c>
      <c r="L13" s="393">
        <v>98.788061276757929</v>
      </c>
      <c r="M13" s="304"/>
      <c r="N13" s="394">
        <f t="shared" si="0"/>
        <v>2750.892241319998</v>
      </c>
      <c r="P13" s="395"/>
    </row>
    <row r="14" spans="1:16" x14ac:dyDescent="0.3">
      <c r="A14" s="302" t="s">
        <v>3368</v>
      </c>
      <c r="B14" s="392" t="s">
        <v>3342</v>
      </c>
      <c r="C14" s="393">
        <v>4992.3153266259433</v>
      </c>
      <c r="D14" s="393">
        <v>2912.3659528223898</v>
      </c>
      <c r="E14" s="393">
        <v>1505.3575124851222</v>
      </c>
      <c r="F14" s="393">
        <v>228.61855754653672</v>
      </c>
      <c r="G14" s="393">
        <v>115.98595109014222</v>
      </c>
      <c r="H14" s="393">
        <v>29.026180559154081</v>
      </c>
      <c r="I14" s="393">
        <v>17.292135171267329</v>
      </c>
      <c r="J14" s="393">
        <v>7.9428902050129127</v>
      </c>
      <c r="K14" s="393">
        <v>3.8545543914276461</v>
      </c>
      <c r="L14" s="393">
        <v>5.4534486130054702</v>
      </c>
      <c r="M14" s="304"/>
      <c r="N14" s="394">
        <f t="shared" si="0"/>
        <v>9818.2125095100018</v>
      </c>
      <c r="P14" s="395"/>
    </row>
    <row r="15" spans="1:16" x14ac:dyDescent="0.3">
      <c r="A15" s="302" t="s">
        <v>3369</v>
      </c>
      <c r="B15" s="392" t="s">
        <v>3343</v>
      </c>
      <c r="C15" s="393">
        <v>48088.514674449885</v>
      </c>
      <c r="D15" s="393">
        <v>45476.706877913726</v>
      </c>
      <c r="E15" s="393">
        <v>29239.965224612806</v>
      </c>
      <c r="F15" s="393">
        <v>3467.9300915079407</v>
      </c>
      <c r="G15" s="393">
        <v>832.67229519491855</v>
      </c>
      <c r="H15" s="393">
        <v>131.68706070729436</v>
      </c>
      <c r="I15" s="393">
        <v>75.615037339677386</v>
      </c>
      <c r="J15" s="393">
        <v>54.878244287808798</v>
      </c>
      <c r="K15" s="393">
        <v>50.162928977079623</v>
      </c>
      <c r="L15" s="393">
        <v>123.93669065928965</v>
      </c>
      <c r="M15" s="304"/>
      <c r="N15" s="394">
        <f t="shared" si="0"/>
        <v>127542.06912565044</v>
      </c>
      <c r="P15" s="395"/>
    </row>
    <row r="16" spans="1:16" ht="28.8" x14ac:dyDescent="0.3">
      <c r="A16" s="302" t="s">
        <v>3370</v>
      </c>
      <c r="B16" s="392" t="s">
        <v>3344</v>
      </c>
      <c r="C16" s="393">
        <v>8981.2038267506323</v>
      </c>
      <c r="D16" s="393">
        <v>6246.1817432362868</v>
      </c>
      <c r="E16" s="393">
        <v>1243.6703302166063</v>
      </c>
      <c r="F16" s="393">
        <v>28.724589741950368</v>
      </c>
      <c r="G16" s="393">
        <v>4.0295862572968479</v>
      </c>
      <c r="H16" s="393">
        <v>1.6051189198068037</v>
      </c>
      <c r="I16" s="393">
        <v>1.5296385742706415</v>
      </c>
      <c r="J16" s="393">
        <v>1.5094357379277468</v>
      </c>
      <c r="K16" s="393">
        <v>1.5034165007789102</v>
      </c>
      <c r="L16" s="393">
        <v>3.7295538344217904</v>
      </c>
      <c r="M16" s="304"/>
      <c r="N16" s="394">
        <f t="shared" si="0"/>
        <v>16513.687239769977</v>
      </c>
      <c r="P16" s="395"/>
    </row>
    <row r="17" spans="1:16" x14ac:dyDescent="0.3">
      <c r="A17" s="302" t="s">
        <v>3371</v>
      </c>
      <c r="B17" s="392" t="s">
        <v>3345</v>
      </c>
      <c r="C17" s="393">
        <v>49847.884525121932</v>
      </c>
      <c r="D17" s="393">
        <v>37748.205411569244</v>
      </c>
      <c r="E17" s="393">
        <v>13021.802463784175</v>
      </c>
      <c r="F17" s="393">
        <v>552.68276329083574</v>
      </c>
      <c r="G17" s="393">
        <v>368.27041139430094</v>
      </c>
      <c r="H17" s="393">
        <v>148.16373808290976</v>
      </c>
      <c r="I17" s="393">
        <v>63.867389937042702</v>
      </c>
      <c r="J17" s="393">
        <v>36.215472216605647</v>
      </c>
      <c r="K17" s="393">
        <v>32.644831997846147</v>
      </c>
      <c r="L17" s="393">
        <v>26.330339665383086</v>
      </c>
      <c r="M17" s="304"/>
      <c r="N17" s="394">
        <f t="shared" si="0"/>
        <v>101846.06734706028</v>
      </c>
      <c r="P17" s="395"/>
    </row>
    <row r="18" spans="1:16" x14ac:dyDescent="0.3">
      <c r="A18" s="302" t="s">
        <v>3372</v>
      </c>
      <c r="B18" s="392" t="s">
        <v>3373</v>
      </c>
      <c r="C18" s="393">
        <v>23384.502187313876</v>
      </c>
      <c r="D18" s="393">
        <v>19687.593895943155</v>
      </c>
      <c r="E18" s="393">
        <v>8203.3408537228679</v>
      </c>
      <c r="F18" s="393">
        <v>622.25956061802026</v>
      </c>
      <c r="G18" s="393">
        <v>321.34176930395671</v>
      </c>
      <c r="H18" s="393">
        <v>102.47748835668862</v>
      </c>
      <c r="I18" s="393">
        <v>83.432241837729791</v>
      </c>
      <c r="J18" s="393">
        <v>70.490715203655</v>
      </c>
      <c r="K18" s="393">
        <v>54.452352236965211</v>
      </c>
      <c r="L18" s="393">
        <v>300.31061884311464</v>
      </c>
      <c r="M18" s="304"/>
      <c r="N18" s="394">
        <f t="shared" si="0"/>
        <v>52830.201683380015</v>
      </c>
      <c r="P18" s="395"/>
    </row>
    <row r="19" spans="1:16" ht="28.8" x14ac:dyDescent="0.3">
      <c r="A19" s="302" t="s">
        <v>3374</v>
      </c>
      <c r="B19" s="392" t="s">
        <v>3375</v>
      </c>
      <c r="C19" s="393">
        <v>3276.6336806323288</v>
      </c>
      <c r="D19" s="393">
        <v>1138.0803539802253</v>
      </c>
      <c r="E19" s="393">
        <v>509.23626814682183</v>
      </c>
      <c r="F19" s="393">
        <v>74.18420071554371</v>
      </c>
      <c r="G19" s="393">
        <v>38.622713098022899</v>
      </c>
      <c r="H19" s="393">
        <v>15.575246524983108</v>
      </c>
      <c r="I19" s="393">
        <v>14.614522721294012</v>
      </c>
      <c r="J19" s="393">
        <v>14.460200818204738</v>
      </c>
      <c r="K19" s="393">
        <v>4.4874747310999279</v>
      </c>
      <c r="L19" s="393">
        <v>8.3985120814737435</v>
      </c>
      <c r="M19" s="304"/>
      <c r="N19" s="394">
        <f t="shared" si="0"/>
        <v>5094.2931734499989</v>
      </c>
      <c r="P19" s="395"/>
    </row>
    <row r="20" spans="1:16" x14ac:dyDescent="0.3">
      <c r="A20" s="302" t="s">
        <v>3376</v>
      </c>
      <c r="B20" s="392" t="s">
        <v>123</v>
      </c>
      <c r="C20" s="393">
        <v>4076.1729917865323</v>
      </c>
      <c r="D20" s="393">
        <v>2804.5386745607284</v>
      </c>
      <c r="E20" s="393">
        <v>762.1109446758237</v>
      </c>
      <c r="F20" s="393">
        <v>26.253963982977254</v>
      </c>
      <c r="G20" s="393">
        <v>21.259649020558737</v>
      </c>
      <c r="H20" s="393">
        <v>7.6431752005830704</v>
      </c>
      <c r="I20" s="393">
        <v>0.19626953500591393</v>
      </c>
      <c r="J20" s="393">
        <v>0.19360583678867863</v>
      </c>
      <c r="K20" s="393">
        <v>0.19113919290746489</v>
      </c>
      <c r="L20" s="393">
        <v>5.2304228107641682E-2</v>
      </c>
      <c r="M20" s="304"/>
      <c r="N20" s="394">
        <f t="shared" si="0"/>
        <v>7698.6127180200119</v>
      </c>
      <c r="P20" s="395"/>
    </row>
    <row r="21" spans="1:16" x14ac:dyDescent="0.3">
      <c r="C21" s="396"/>
      <c r="D21" s="396"/>
      <c r="E21" s="396"/>
      <c r="F21" s="396"/>
      <c r="G21" s="396"/>
      <c r="H21" s="396"/>
      <c r="I21" s="396"/>
      <c r="J21" s="396"/>
      <c r="K21" s="396"/>
      <c r="L21" s="396"/>
      <c r="M21" s="304"/>
      <c r="N21" s="394">
        <f t="shared" si="0"/>
        <v>0</v>
      </c>
    </row>
    <row r="22" spans="1:16" x14ac:dyDescent="0.3">
      <c r="B22" s="397" t="s">
        <v>125</v>
      </c>
      <c r="C22" s="398">
        <f t="shared" ref="C22:L22" si="1">SUM(C11:C21)</f>
        <v>322353.93426185992</v>
      </c>
      <c r="D22" s="398">
        <f t="shared" si="1"/>
        <v>272536.17977689405</v>
      </c>
      <c r="E22" s="398">
        <f t="shared" si="1"/>
        <v>157036.41999317001</v>
      </c>
      <c r="F22" s="398">
        <f t="shared" si="1"/>
        <v>29653.951223216056</v>
      </c>
      <c r="G22" s="398">
        <f t="shared" si="1"/>
        <v>12663.304980463259</v>
      </c>
      <c r="H22" s="398">
        <f t="shared" si="1"/>
        <v>1190.9634665139445</v>
      </c>
      <c r="I22" s="398">
        <f t="shared" si="1"/>
        <v>510.80656360118479</v>
      </c>
      <c r="J22" s="398">
        <f t="shared" si="1"/>
        <v>307.8415525379167</v>
      </c>
      <c r="K22" s="398">
        <f t="shared" si="1"/>
        <v>224.69663784304652</v>
      </c>
      <c r="L22" s="398">
        <f t="shared" si="1"/>
        <v>717.58326708484162</v>
      </c>
      <c r="M22" s="304"/>
      <c r="N22" s="394">
        <f t="shared" si="0"/>
        <v>797195.68172318407</v>
      </c>
      <c r="P22" s="395"/>
    </row>
    <row r="23" spans="1:16" x14ac:dyDescent="0.3">
      <c r="M23" s="304"/>
      <c r="N23" s="304"/>
    </row>
    <row r="24" spans="1:16" x14ac:dyDescent="0.3">
      <c r="M24" s="304"/>
      <c r="N24" s="304"/>
    </row>
    <row r="25" spans="1:16" x14ac:dyDescent="0.3">
      <c r="M25" s="304"/>
      <c r="N25" s="304"/>
    </row>
    <row r="26" spans="1:16" x14ac:dyDescent="0.3">
      <c r="M26" s="304"/>
      <c r="N26" s="304"/>
    </row>
    <row r="27" spans="1:16" ht="15.6" x14ac:dyDescent="0.3">
      <c r="B27" s="364" t="s">
        <v>3377</v>
      </c>
      <c r="M27" s="304"/>
      <c r="N27" s="304"/>
    </row>
    <row r="28" spans="1:16" ht="3.75" customHeight="1" x14ac:dyDescent="0.3">
      <c r="B28" s="364"/>
      <c r="M28" s="304"/>
      <c r="N28" s="304"/>
    </row>
    <row r="29" spans="1:16" x14ac:dyDescent="0.3">
      <c r="B29" s="399" t="s">
        <v>3378</v>
      </c>
      <c r="C29" s="385"/>
      <c r="D29" s="387"/>
      <c r="E29" s="387"/>
      <c r="F29" s="387"/>
      <c r="G29" s="387"/>
      <c r="H29" s="387"/>
      <c r="I29" s="387"/>
      <c r="J29" s="387"/>
      <c r="K29" s="387"/>
      <c r="L29" s="387"/>
      <c r="M29" s="304"/>
      <c r="N29" s="304"/>
    </row>
    <row r="30" spans="1:16" x14ac:dyDescent="0.3">
      <c r="B30" s="296"/>
      <c r="C30" s="482" t="s">
        <v>3354</v>
      </c>
      <c r="D30" s="482"/>
      <c r="E30" s="482"/>
      <c r="F30" s="482"/>
      <c r="G30" s="482"/>
      <c r="H30" s="482"/>
      <c r="I30" s="482"/>
      <c r="J30" s="482"/>
      <c r="K30" s="482"/>
      <c r="L30" s="482"/>
      <c r="M30" s="304"/>
      <c r="N30" s="304"/>
    </row>
    <row r="31" spans="1:16" x14ac:dyDescent="0.3">
      <c r="B31" s="296"/>
      <c r="C31" s="388" t="s">
        <v>3355</v>
      </c>
      <c r="D31" s="388" t="s">
        <v>3356</v>
      </c>
      <c r="E31" s="388" t="s">
        <v>3357</v>
      </c>
      <c r="F31" s="388" t="s">
        <v>3358</v>
      </c>
      <c r="G31" s="388" t="s">
        <v>3359</v>
      </c>
      <c r="H31" s="388" t="s">
        <v>3360</v>
      </c>
      <c r="I31" s="388" t="s">
        <v>3361</v>
      </c>
      <c r="J31" s="388" t="s">
        <v>3362</v>
      </c>
      <c r="K31" s="388" t="s">
        <v>3363</v>
      </c>
      <c r="L31" s="388" t="s">
        <v>3364</v>
      </c>
      <c r="M31" s="304"/>
      <c r="N31" s="390"/>
    </row>
    <row r="32" spans="1:16" x14ac:dyDescent="0.3">
      <c r="C32" s="391"/>
      <c r="D32" s="391"/>
      <c r="E32" s="391"/>
      <c r="F32" s="391"/>
      <c r="G32" s="391"/>
      <c r="H32" s="391"/>
      <c r="I32" s="391"/>
      <c r="J32" s="391"/>
      <c r="K32" s="391"/>
      <c r="L32" s="391"/>
      <c r="M32" s="304"/>
      <c r="N32" s="304"/>
    </row>
    <row r="33" spans="2:14" x14ac:dyDescent="0.3">
      <c r="B33" s="392" t="s">
        <v>3339</v>
      </c>
      <c r="C33" s="400">
        <f t="shared" ref="C33:K33" si="2">C11/$N$11</f>
        <v>0.3726235938547659</v>
      </c>
      <c r="D33" s="400">
        <f t="shared" si="2"/>
        <v>0.32814507982243013</v>
      </c>
      <c r="E33" s="400">
        <f t="shared" si="2"/>
        <v>0.21907937550299175</v>
      </c>
      <c r="F33" s="400">
        <f t="shared" si="2"/>
        <v>5.3255571715332642E-2</v>
      </c>
      <c r="G33" s="400">
        <f t="shared" si="2"/>
        <v>2.4074071549661791E-2</v>
      </c>
      <c r="H33" s="400">
        <f t="shared" si="2"/>
        <v>1.6383967622848824E-3</v>
      </c>
      <c r="I33" s="400">
        <f t="shared" si="2"/>
        <v>5.1603282058644757E-4</v>
      </c>
      <c r="J33" s="400">
        <f t="shared" si="2"/>
        <v>2.2039645124203482E-4</v>
      </c>
      <c r="K33" s="400">
        <f t="shared" si="2"/>
        <v>1.2329983158382199E-4</v>
      </c>
      <c r="L33" s="400">
        <f>L11/$N$11</f>
        <v>3.2418168912046988E-4</v>
      </c>
      <c r="M33" s="304"/>
      <c r="N33" s="401"/>
    </row>
    <row r="34" spans="2:14" x14ac:dyDescent="0.3">
      <c r="B34" s="392" t="s">
        <v>3340</v>
      </c>
      <c r="C34" s="400">
        <f t="shared" ref="C34:L34" si="3">C12/$N$12</f>
        <v>0.44349083966192582</v>
      </c>
      <c r="D34" s="400">
        <f t="shared" si="3"/>
        <v>0.34741734848496653</v>
      </c>
      <c r="E34" s="400">
        <f t="shared" si="3"/>
        <v>0.16873478755457355</v>
      </c>
      <c r="F34" s="400">
        <f t="shared" si="3"/>
        <v>3.2240006303992846E-2</v>
      </c>
      <c r="G34" s="400">
        <f t="shared" si="3"/>
        <v>7.6040984249221922E-3</v>
      </c>
      <c r="H34" s="400">
        <f t="shared" si="3"/>
        <v>1.3974099938591827E-4</v>
      </c>
      <c r="I34" s="400">
        <f t="shared" si="3"/>
        <v>6.1681364520352116E-5</v>
      </c>
      <c r="J34" s="400">
        <f t="shared" si="3"/>
        <v>4.4344747181795142E-5</v>
      </c>
      <c r="K34" s="400">
        <f t="shared" si="3"/>
        <v>3.7911468033312603E-5</v>
      </c>
      <c r="L34" s="400">
        <f t="shared" si="3"/>
        <v>2.2924099049772599E-4</v>
      </c>
      <c r="M34" s="304"/>
      <c r="N34" s="401"/>
    </row>
    <row r="35" spans="2:14" ht="19.5" customHeight="1" x14ac:dyDescent="0.3">
      <c r="B35" s="392" t="s">
        <v>3341</v>
      </c>
      <c r="C35" s="400">
        <f t="shared" ref="C35:L35" si="4">C13/$N$13</f>
        <v>0.48618326657328526</v>
      </c>
      <c r="D35" s="400">
        <f t="shared" si="4"/>
        <v>0.25837359650227365</v>
      </c>
      <c r="E35" s="400">
        <f t="shared" si="4"/>
        <v>0.13889241145212186</v>
      </c>
      <c r="F35" s="400">
        <f t="shared" si="4"/>
        <v>2.7245016131804696E-2</v>
      </c>
      <c r="G35" s="400">
        <f t="shared" si="4"/>
        <v>2.0046235647489499E-2</v>
      </c>
      <c r="H35" s="400">
        <f t="shared" si="4"/>
        <v>8.5982844112681076E-3</v>
      </c>
      <c r="I35" s="400">
        <f t="shared" si="4"/>
        <v>8.5287402440606709E-3</v>
      </c>
      <c r="J35" s="400">
        <f t="shared" si="4"/>
        <v>8.3788722757119367E-3</v>
      </c>
      <c r="K35" s="400">
        <f t="shared" si="4"/>
        <v>7.8422968532682706E-3</v>
      </c>
      <c r="L35" s="400">
        <f t="shared" si="4"/>
        <v>3.5911279908716127E-2</v>
      </c>
      <c r="M35" s="304"/>
      <c r="N35" s="401"/>
    </row>
    <row r="36" spans="2:14" x14ac:dyDescent="0.3">
      <c r="B36" s="392" t="s">
        <v>3342</v>
      </c>
      <c r="C36" s="400">
        <f t="shared" ref="C36:L36" si="5">C14/$N$14</f>
        <v>0.50847497156843424</v>
      </c>
      <c r="D36" s="400">
        <f t="shared" si="5"/>
        <v>0.29662893831249304</v>
      </c>
      <c r="E36" s="400">
        <f t="shared" si="5"/>
        <v>0.15332297106291196</v>
      </c>
      <c r="F36" s="400">
        <f t="shared" si="5"/>
        <v>2.3285150665163838E-2</v>
      </c>
      <c r="G36" s="400">
        <f t="shared" si="5"/>
        <v>1.181334697917745E-2</v>
      </c>
      <c r="H36" s="400">
        <f t="shared" si="5"/>
        <v>2.9563610006443724E-3</v>
      </c>
      <c r="I36" s="400">
        <f t="shared" si="5"/>
        <v>1.7612304841149063E-3</v>
      </c>
      <c r="J36" s="400">
        <f t="shared" si="5"/>
        <v>8.0899554754181209E-4</v>
      </c>
      <c r="K36" s="400">
        <f t="shared" si="5"/>
        <v>3.9259227559946305E-4</v>
      </c>
      <c r="L36" s="400">
        <f t="shared" si="5"/>
        <v>5.5544210391893787E-4</v>
      </c>
      <c r="M36" s="304"/>
      <c r="N36" s="401"/>
    </row>
    <row r="37" spans="2:14" x14ac:dyDescent="0.3">
      <c r="B37" s="392" t="s">
        <v>3343</v>
      </c>
      <c r="C37" s="400">
        <f t="shared" ref="C37:L37" si="6">C15/$N$15</f>
        <v>0.37704041501063146</v>
      </c>
      <c r="D37" s="400">
        <f t="shared" si="6"/>
        <v>0.35656240477886164</v>
      </c>
      <c r="E37" s="400">
        <f t="shared" si="6"/>
        <v>0.22925741620050488</v>
      </c>
      <c r="F37" s="400">
        <f t="shared" si="6"/>
        <v>2.7190480092426954E-2</v>
      </c>
      <c r="G37" s="400">
        <f t="shared" si="6"/>
        <v>6.5286089594061387E-3</v>
      </c>
      <c r="H37" s="400">
        <f t="shared" si="6"/>
        <v>1.0324990147177276E-3</v>
      </c>
      <c r="I37" s="400">
        <f t="shared" si="6"/>
        <v>5.9286349875023459E-4</v>
      </c>
      <c r="J37" s="400">
        <f t="shared" si="6"/>
        <v>4.3027563112328431E-4</v>
      </c>
      <c r="K37" s="400">
        <f t="shared" si="6"/>
        <v>3.9330496455769964E-4</v>
      </c>
      <c r="L37" s="400">
        <f t="shared" si="6"/>
        <v>9.7173184901987999E-4</v>
      </c>
      <c r="M37" s="304"/>
      <c r="N37" s="401"/>
    </row>
    <row r="38" spans="2:14" ht="28.8" x14ac:dyDescent="0.3">
      <c r="B38" s="392" t="s">
        <v>3344</v>
      </c>
      <c r="C38" s="400">
        <f t="shared" ref="C38:L38" si="7">C16/$N$16</f>
        <v>0.54386423191552058</v>
      </c>
      <c r="D38" s="400">
        <f t="shared" si="7"/>
        <v>0.37824270573525115</v>
      </c>
      <c r="E38" s="400">
        <f t="shared" si="7"/>
        <v>7.5311486293713384E-2</v>
      </c>
      <c r="F38" s="400">
        <f t="shared" si="7"/>
        <v>1.7394413085875108E-3</v>
      </c>
      <c r="G38" s="400">
        <f t="shared" si="7"/>
        <v>2.4401493129846735E-4</v>
      </c>
      <c r="H38" s="400">
        <f t="shared" si="7"/>
        <v>9.7199304825223374E-5</v>
      </c>
      <c r="I38" s="400">
        <f t="shared" si="7"/>
        <v>9.2628530022465663E-5</v>
      </c>
      <c r="J38" s="400">
        <f t="shared" si="7"/>
        <v>9.1405130544834758E-5</v>
      </c>
      <c r="K38" s="400">
        <f t="shared" si="7"/>
        <v>9.104063065686665E-5</v>
      </c>
      <c r="L38" s="400">
        <f t="shared" si="7"/>
        <v>2.258462195795916E-4</v>
      </c>
      <c r="M38" s="304"/>
      <c r="N38" s="401"/>
    </row>
    <row r="39" spans="2:14" x14ac:dyDescent="0.3">
      <c r="B39" s="392" t="s">
        <v>3345</v>
      </c>
      <c r="C39" s="400">
        <f>C17/$N$17</f>
        <v>0.48944339063437348</v>
      </c>
      <c r="D39" s="400">
        <f>D17/$N$17</f>
        <v>0.37063979390519708</v>
      </c>
      <c r="E39" s="400">
        <f>E17/$N$17</f>
        <v>0.12785768565230754</v>
      </c>
      <c r="F39" s="400">
        <f>F17/$N$16</f>
        <v>3.3468162213936552E-2</v>
      </c>
      <c r="G39" s="400">
        <f t="shared" ref="G39:L39" si="8">G17/$N$17</f>
        <v>3.6159512191997352E-3</v>
      </c>
      <c r="H39" s="400">
        <f t="shared" si="8"/>
        <v>1.4547811412100283E-3</v>
      </c>
      <c r="I39" s="400">
        <f t="shared" si="8"/>
        <v>6.270972615899066E-4</v>
      </c>
      <c r="J39" s="400">
        <f t="shared" si="8"/>
        <v>3.5559028600676729E-4</v>
      </c>
      <c r="K39" s="400">
        <f t="shared" si="8"/>
        <v>3.2053110000411245E-4</v>
      </c>
      <c r="L39" s="400">
        <f t="shared" si="8"/>
        <v>2.5853074498848673E-4</v>
      </c>
      <c r="M39" s="304"/>
      <c r="N39" s="401"/>
    </row>
    <row r="40" spans="2:14" x14ac:dyDescent="0.3">
      <c r="B40" s="392" t="s">
        <v>3373</v>
      </c>
      <c r="C40" s="400">
        <f>C18/$N$18</f>
        <v>0.44263511101965874</v>
      </c>
      <c r="D40" s="400">
        <f>D18/$N$18</f>
        <v>0.37265793558643034</v>
      </c>
      <c r="E40" s="400">
        <f>E18/$N$18</f>
        <v>0.15527748508110611</v>
      </c>
      <c r="F40" s="400">
        <f>F18/$N$16</f>
        <v>3.7681442768240765E-2</v>
      </c>
      <c r="G40" s="400">
        <f t="shared" ref="G40:L40" si="9">G18/$N$18</f>
        <v>6.0825391360383244E-3</v>
      </c>
      <c r="H40" s="400">
        <f t="shared" si="9"/>
        <v>1.9397519807108226E-3</v>
      </c>
      <c r="I40" s="400">
        <f t="shared" si="9"/>
        <v>1.5792527603387316E-3</v>
      </c>
      <c r="J40" s="400">
        <f t="shared" si="9"/>
        <v>1.3342882093488363E-3</v>
      </c>
      <c r="K40" s="400">
        <f t="shared" si="9"/>
        <v>1.0307049850634114E-3</v>
      </c>
      <c r="L40" s="400">
        <f t="shared" si="9"/>
        <v>5.684449600304859E-3</v>
      </c>
      <c r="M40" s="304"/>
      <c r="N40" s="401"/>
    </row>
    <row r="41" spans="2:14" ht="28.8" x14ac:dyDescent="0.3">
      <c r="B41" s="392" t="s">
        <v>3375</v>
      </c>
      <c r="C41" s="400">
        <f t="shared" ref="C41:L41" si="10">C19/$N$19</f>
        <v>0.64319692037144771</v>
      </c>
      <c r="D41" s="400">
        <f t="shared" si="10"/>
        <v>0.22340299531867835</v>
      </c>
      <c r="E41" s="400">
        <f t="shared" si="10"/>
        <v>9.9962104811873773E-2</v>
      </c>
      <c r="F41" s="400">
        <f t="shared" si="10"/>
        <v>1.4562216619603005E-2</v>
      </c>
      <c r="G41" s="400">
        <f t="shared" si="10"/>
        <v>7.5815646612789091E-3</v>
      </c>
      <c r="H41" s="400">
        <f t="shared" si="10"/>
        <v>3.0573910834493867E-3</v>
      </c>
      <c r="I41" s="400">
        <f t="shared" si="10"/>
        <v>2.8688028395108334E-3</v>
      </c>
      <c r="J41" s="400">
        <f t="shared" si="10"/>
        <v>2.8385097452905098E-3</v>
      </c>
      <c r="K41" s="400">
        <f t="shared" si="10"/>
        <v>8.808827011541787E-4</v>
      </c>
      <c r="L41" s="400">
        <f t="shared" si="10"/>
        <v>1.6486118477131214E-3</v>
      </c>
      <c r="M41" s="304"/>
      <c r="N41" s="401"/>
    </row>
    <row r="42" spans="2:14" x14ac:dyDescent="0.3">
      <c r="B42" s="392" t="s">
        <v>123</v>
      </c>
      <c r="C42" s="400">
        <f t="shared" ref="C42:L42" si="11">C20/$N$20</f>
        <v>0.52946850829961911</v>
      </c>
      <c r="D42" s="400">
        <f t="shared" si="11"/>
        <v>0.36429143500051542</v>
      </c>
      <c r="E42" s="400">
        <f t="shared" si="11"/>
        <v>9.8993282632851967E-2</v>
      </c>
      <c r="F42" s="400">
        <f t="shared" si="11"/>
        <v>3.4102201194671149E-3</v>
      </c>
      <c r="G42" s="400">
        <f t="shared" si="11"/>
        <v>2.7614909074198052E-3</v>
      </c>
      <c r="H42" s="400">
        <f t="shared" si="11"/>
        <v>9.9279902503639651E-4</v>
      </c>
      <c r="I42" s="400">
        <f t="shared" si="11"/>
        <v>2.5494143191085474E-5</v>
      </c>
      <c r="J42" s="400">
        <f t="shared" si="11"/>
        <v>2.5148146020582219E-5</v>
      </c>
      <c r="K42" s="400">
        <f t="shared" si="11"/>
        <v>2.482774493384615E-5</v>
      </c>
      <c r="L42" s="400">
        <f t="shared" si="11"/>
        <v>6.79398094480244E-6</v>
      </c>
      <c r="M42" s="304"/>
      <c r="N42" s="401"/>
    </row>
    <row r="43" spans="2:14" x14ac:dyDescent="0.3">
      <c r="C43" s="400"/>
      <c r="D43" s="402"/>
      <c r="E43" s="402"/>
      <c r="F43" s="402"/>
      <c r="G43" s="402"/>
      <c r="H43" s="402"/>
      <c r="I43" s="402"/>
      <c r="J43" s="402"/>
      <c r="K43" s="402"/>
      <c r="L43" s="402"/>
      <c r="M43" s="304"/>
      <c r="N43" s="304"/>
    </row>
    <row r="44" spans="2:14" x14ac:dyDescent="0.3">
      <c r="B44" s="397" t="s">
        <v>125</v>
      </c>
      <c r="C44" s="403">
        <f t="shared" ref="C44:L44" si="12">C22/$N$22</f>
        <v>0.40435986000961954</v>
      </c>
      <c r="D44" s="403">
        <f t="shared" si="12"/>
        <v>0.34186861021097292</v>
      </c>
      <c r="E44" s="403">
        <f t="shared" si="12"/>
        <v>0.19698603942977563</v>
      </c>
      <c r="F44" s="403">
        <f t="shared" si="12"/>
        <v>3.719783222999571E-2</v>
      </c>
      <c r="G44" s="403">
        <f t="shared" si="12"/>
        <v>1.5884813817720139E-2</v>
      </c>
      <c r="H44" s="403">
        <f t="shared" si="12"/>
        <v>1.4939411913767631E-3</v>
      </c>
      <c r="I44" s="403">
        <f t="shared" si="12"/>
        <v>6.4075430325594238E-4</v>
      </c>
      <c r="J44" s="403">
        <f t="shared" si="12"/>
        <v>3.861555695742099E-4</v>
      </c>
      <c r="K44" s="403">
        <f t="shared" si="12"/>
        <v>2.8185882462051462E-4</v>
      </c>
      <c r="L44" s="403">
        <f t="shared" si="12"/>
        <v>9.0013441308882196E-4</v>
      </c>
      <c r="M44" s="304"/>
      <c r="N44" s="404"/>
    </row>
    <row r="45" spans="2:14" x14ac:dyDescent="0.3">
      <c r="M45" s="304"/>
      <c r="N45" s="304"/>
    </row>
    <row r="46" spans="2:14" x14ac:dyDescent="0.3">
      <c r="M46" s="304"/>
      <c r="N46" s="304"/>
    </row>
    <row r="47" spans="2:14" x14ac:dyDescent="0.3">
      <c r="M47" s="304"/>
      <c r="N47" s="304"/>
    </row>
    <row r="49" spans="1:16" ht="15.6" x14ac:dyDescent="0.3">
      <c r="B49" s="364" t="s">
        <v>3379</v>
      </c>
    </row>
    <row r="50" spans="1:16" ht="3.75" customHeight="1" x14ac:dyDescent="0.3">
      <c r="B50" s="364"/>
    </row>
    <row r="51" spans="1:16" x14ac:dyDescent="0.3">
      <c r="B51" s="399" t="s">
        <v>3380</v>
      </c>
      <c r="C51" s="385"/>
      <c r="D51" s="385"/>
      <c r="E51" s="387"/>
      <c r="F51" s="387"/>
      <c r="G51" s="387"/>
      <c r="H51" s="387"/>
      <c r="I51" s="387"/>
      <c r="J51" s="387"/>
      <c r="K51" s="387"/>
      <c r="L51" s="387"/>
      <c r="M51" s="387"/>
      <c r="N51" s="387"/>
    </row>
    <row r="52" spans="1:16" x14ac:dyDescent="0.3">
      <c r="B52" s="296"/>
      <c r="C52" s="482" t="s">
        <v>3354</v>
      </c>
      <c r="D52" s="482"/>
      <c r="E52" s="482"/>
      <c r="F52" s="482"/>
      <c r="G52" s="482"/>
      <c r="H52" s="482"/>
      <c r="I52" s="482"/>
      <c r="J52" s="482"/>
      <c r="K52" s="482"/>
      <c r="L52" s="482"/>
      <c r="N52" s="296"/>
    </row>
    <row r="53" spans="1:16" x14ac:dyDescent="0.3">
      <c r="B53" s="296"/>
      <c r="C53" s="388" t="s">
        <v>3355</v>
      </c>
      <c r="D53" s="388" t="s">
        <v>3356</v>
      </c>
      <c r="E53" s="388" t="s">
        <v>3357</v>
      </c>
      <c r="F53" s="388" t="s">
        <v>3358</v>
      </c>
      <c r="G53" s="388" t="s">
        <v>3359</v>
      </c>
      <c r="H53" s="388" t="s">
        <v>3360</v>
      </c>
      <c r="I53" s="388" t="s">
        <v>3361</v>
      </c>
      <c r="J53" s="388" t="s">
        <v>3362</v>
      </c>
      <c r="K53" s="388" t="s">
        <v>3363</v>
      </c>
      <c r="L53" s="388" t="s">
        <v>3364</v>
      </c>
      <c r="N53" s="388" t="s">
        <v>3381</v>
      </c>
      <c r="P53" s="302"/>
    </row>
    <row r="54" spans="1:16" x14ac:dyDescent="0.3">
      <c r="C54" s="401"/>
      <c r="D54" s="401"/>
      <c r="E54" s="401"/>
      <c r="F54" s="401"/>
      <c r="G54" s="401"/>
      <c r="H54" s="401"/>
      <c r="I54" s="401"/>
      <c r="J54" s="401"/>
      <c r="K54" s="401"/>
      <c r="L54" s="401"/>
      <c r="M54" s="304"/>
      <c r="N54" s="304"/>
      <c r="O54" s="304"/>
      <c r="P54" s="302"/>
    </row>
    <row r="55" spans="1:16" x14ac:dyDescent="0.3">
      <c r="A55" s="302" t="s">
        <v>3382</v>
      </c>
      <c r="B55" s="392" t="s">
        <v>3339</v>
      </c>
      <c r="C55" s="396">
        <v>7884.6031734100261</v>
      </c>
      <c r="D55" s="396">
        <v>54816.645819800033</v>
      </c>
      <c r="E55" s="396">
        <v>164463.68059293969</v>
      </c>
      <c r="F55" s="396">
        <v>87244.825370080303</v>
      </c>
      <c r="G55" s="396">
        <v>103938.16643658014</v>
      </c>
      <c r="H55" s="396">
        <v>18738.653509769953</v>
      </c>
      <c r="I55" s="396">
        <v>3971.1810793199875</v>
      </c>
      <c r="J55" s="396">
        <v>1188.9777092800005</v>
      </c>
      <c r="K55" s="396">
        <v>529.35927455999979</v>
      </c>
      <c r="L55" s="396">
        <v>968.90769637000017</v>
      </c>
      <c r="M55" s="304"/>
      <c r="N55" s="405">
        <v>0.58652027012301777</v>
      </c>
      <c r="O55" s="304"/>
      <c r="P55" s="394">
        <f t="shared" ref="P55:P64" si="13">C55+D55+E55+F55+G55+H55+I55+J55+K55+L55</f>
        <v>443745.00066211005</v>
      </c>
    </row>
    <row r="56" spans="1:16" x14ac:dyDescent="0.3">
      <c r="A56" s="302" t="s">
        <v>3383</v>
      </c>
      <c r="B56" s="392" t="s">
        <v>3340</v>
      </c>
      <c r="C56" s="396">
        <v>886.30458541999906</v>
      </c>
      <c r="D56" s="396">
        <v>7405.4535776300172</v>
      </c>
      <c r="E56" s="396">
        <v>12054.312935399998</v>
      </c>
      <c r="F56" s="396">
        <v>4627.3147873599992</v>
      </c>
      <c r="G56" s="396">
        <v>4273.9705692599964</v>
      </c>
      <c r="H56" s="396">
        <v>56.965660719999995</v>
      </c>
      <c r="I56" s="396">
        <v>19.524180149999999</v>
      </c>
      <c r="J56" s="396">
        <v>3.7860177300000002</v>
      </c>
      <c r="K56" s="396">
        <v>3.7889899300000001</v>
      </c>
      <c r="L56" s="396">
        <v>25.353830659999996</v>
      </c>
      <c r="M56" s="304"/>
      <c r="N56" s="405">
        <v>0.50550708622912854</v>
      </c>
      <c r="O56" s="304"/>
      <c r="P56" s="394">
        <f t="shared" si="13"/>
        <v>29356.77513426001</v>
      </c>
    </row>
    <row r="57" spans="1:16" x14ac:dyDescent="0.3">
      <c r="A57" s="302" t="s">
        <v>3384</v>
      </c>
      <c r="B57" s="392" t="s">
        <v>3341</v>
      </c>
      <c r="C57" s="396">
        <v>599.16241784999966</v>
      </c>
      <c r="D57" s="396">
        <v>478.60934055000007</v>
      </c>
      <c r="E57" s="396">
        <v>1070.5095108200001</v>
      </c>
      <c r="F57" s="396">
        <v>111.01453762</v>
      </c>
      <c r="G57" s="396">
        <v>83.065073720000015</v>
      </c>
      <c r="H57" s="396">
        <v>0.19130851000000001</v>
      </c>
      <c r="I57" s="396">
        <v>0</v>
      </c>
      <c r="J57" s="396">
        <v>46.327771989999988</v>
      </c>
      <c r="K57" s="396">
        <v>17.359605019999997</v>
      </c>
      <c r="L57" s="396">
        <v>344.65267523999995</v>
      </c>
      <c r="M57" s="304"/>
      <c r="N57" s="405">
        <v>0.49927760595671877</v>
      </c>
      <c r="O57" s="304"/>
      <c r="P57" s="394">
        <f t="shared" si="13"/>
        <v>2750.8922413199994</v>
      </c>
    </row>
    <row r="58" spans="1:16" x14ac:dyDescent="0.3">
      <c r="A58" s="302" t="s">
        <v>3385</v>
      </c>
      <c r="B58" s="392" t="s">
        <v>3342</v>
      </c>
      <c r="C58" s="396">
        <v>1597.9619636399993</v>
      </c>
      <c r="D58" s="396">
        <v>2601.0481017700017</v>
      </c>
      <c r="E58" s="396">
        <v>3040.6573567600035</v>
      </c>
      <c r="F58" s="396">
        <v>1467.7531483899986</v>
      </c>
      <c r="G58" s="396">
        <v>419.75909546999998</v>
      </c>
      <c r="H58" s="396">
        <v>363.66775374000014</v>
      </c>
      <c r="I58" s="396">
        <v>160.23494899000002</v>
      </c>
      <c r="J58" s="396">
        <v>49.547799509999997</v>
      </c>
      <c r="K58" s="396">
        <v>68.225374510000009</v>
      </c>
      <c r="L58" s="396">
        <v>49.356966730000003</v>
      </c>
      <c r="M58" s="304"/>
      <c r="N58" s="405">
        <v>0.44796294308300438</v>
      </c>
      <c r="O58" s="304"/>
      <c r="P58" s="394">
        <f t="shared" si="13"/>
        <v>9818.2125095100055</v>
      </c>
    </row>
    <row r="59" spans="1:16" x14ac:dyDescent="0.3">
      <c r="A59" s="302" t="s">
        <v>3386</v>
      </c>
      <c r="B59" s="392" t="s">
        <v>3343</v>
      </c>
      <c r="C59" s="396">
        <v>1490.6594415900015</v>
      </c>
      <c r="D59" s="396">
        <v>12860.56633525996</v>
      </c>
      <c r="E59" s="396">
        <v>70491.86830256955</v>
      </c>
      <c r="F59" s="396">
        <v>30616.617876890061</v>
      </c>
      <c r="G59" s="396">
        <v>8730.2915350500134</v>
      </c>
      <c r="H59" s="396">
        <v>1334.9414514299992</v>
      </c>
      <c r="I59" s="396">
        <v>719.39362950999987</v>
      </c>
      <c r="J59" s="396">
        <v>196.07571175999999</v>
      </c>
      <c r="K59" s="396">
        <v>54.061713440000013</v>
      </c>
      <c r="L59" s="396">
        <v>1051.6832227700006</v>
      </c>
      <c r="M59" s="304"/>
      <c r="N59" s="405">
        <v>0.55105576608009266</v>
      </c>
      <c r="O59" s="304"/>
      <c r="P59" s="394">
        <f t="shared" si="13"/>
        <v>127546.15922026958</v>
      </c>
    </row>
    <row r="60" spans="1:16" ht="28.8" x14ac:dyDescent="0.3">
      <c r="A60" s="302" t="s">
        <v>3387</v>
      </c>
      <c r="B60" s="392" t="s">
        <v>3344</v>
      </c>
      <c r="C60" s="396">
        <v>2072.9482774400026</v>
      </c>
      <c r="D60" s="396">
        <v>4341.700056609996</v>
      </c>
      <c r="E60" s="396">
        <v>9645.5584229700144</v>
      </c>
      <c r="F60" s="396">
        <v>380.81939133999992</v>
      </c>
      <c r="G60" s="396">
        <v>36.629104529999999</v>
      </c>
      <c r="H60" s="396">
        <v>1.7560864700000001</v>
      </c>
      <c r="I60" s="396">
        <v>0</v>
      </c>
      <c r="J60" s="396">
        <v>0.47801655999999998</v>
      </c>
      <c r="K60" s="396">
        <v>0</v>
      </c>
      <c r="L60" s="396">
        <v>33.797883849999998</v>
      </c>
      <c r="M60" s="304"/>
      <c r="N60" s="405">
        <v>0.39277565351847366</v>
      </c>
      <c r="O60" s="304"/>
      <c r="P60" s="394">
        <f t="shared" si="13"/>
        <v>16513.687239770006</v>
      </c>
    </row>
    <row r="61" spans="1:16" x14ac:dyDescent="0.3">
      <c r="A61" s="302" t="s">
        <v>3388</v>
      </c>
      <c r="B61" s="392" t="s">
        <v>3345</v>
      </c>
      <c r="C61" s="396">
        <v>6254.7539202099852</v>
      </c>
      <c r="D61" s="396">
        <v>24351.102329999998</v>
      </c>
      <c r="E61" s="396">
        <v>64693.898303009904</v>
      </c>
      <c r="F61" s="396">
        <v>3218.6051789899998</v>
      </c>
      <c r="G61" s="396">
        <v>191.37857466</v>
      </c>
      <c r="H61" s="396">
        <v>1476.83022871</v>
      </c>
      <c r="I61" s="396">
        <v>914.38028734</v>
      </c>
      <c r="J61" s="396">
        <v>26.315135069999997</v>
      </c>
      <c r="K61" s="396">
        <v>581.11004865000007</v>
      </c>
      <c r="L61" s="396">
        <v>137.69334042</v>
      </c>
      <c r="M61" s="304"/>
      <c r="N61" s="405">
        <v>0.44543791064120664</v>
      </c>
      <c r="O61" s="304"/>
      <c r="P61" s="394">
        <f t="shared" si="13"/>
        <v>101846.06734705988</v>
      </c>
    </row>
    <row r="62" spans="1:16" x14ac:dyDescent="0.3">
      <c r="A62" s="302" t="s">
        <v>3389</v>
      </c>
      <c r="B62" s="392" t="s">
        <v>3373</v>
      </c>
      <c r="C62" s="396">
        <v>1734.5669964399976</v>
      </c>
      <c r="D62" s="396">
        <v>11470.792053539986</v>
      </c>
      <c r="E62" s="396">
        <v>32411.435591770027</v>
      </c>
      <c r="F62" s="396">
        <v>3474.3053483599965</v>
      </c>
      <c r="G62" s="396">
        <v>1245.5412813300009</v>
      </c>
      <c r="H62" s="396">
        <v>477.79888545999984</v>
      </c>
      <c r="I62" s="396">
        <v>233.22307502999999</v>
      </c>
      <c r="J62" s="396">
        <v>289.41084840000002</v>
      </c>
      <c r="K62" s="396">
        <v>185.77515821000003</v>
      </c>
      <c r="L62" s="396">
        <v>1307.3524448399999</v>
      </c>
      <c r="M62" s="304"/>
      <c r="N62" s="405">
        <v>0.4941504823957798</v>
      </c>
      <c r="O62" s="304"/>
      <c r="P62" s="394">
        <f t="shared" si="13"/>
        <v>52830.201683380001</v>
      </c>
    </row>
    <row r="63" spans="1:16" ht="28.8" x14ac:dyDescent="0.3">
      <c r="A63" s="302" t="s">
        <v>3390</v>
      </c>
      <c r="B63" s="392" t="s">
        <v>3375</v>
      </c>
      <c r="C63" s="396">
        <v>1830.5931239899994</v>
      </c>
      <c r="D63" s="396">
        <v>1129.3810139899995</v>
      </c>
      <c r="E63" s="396">
        <v>1748.0085022999995</v>
      </c>
      <c r="F63" s="396">
        <v>87.224387910000019</v>
      </c>
      <c r="G63" s="396">
        <v>120.48028053000003</v>
      </c>
      <c r="H63" s="396">
        <v>13.98271093</v>
      </c>
      <c r="I63" s="396">
        <v>12.5316963</v>
      </c>
      <c r="J63" s="396">
        <v>0</v>
      </c>
      <c r="K63" s="396">
        <v>125.67399327</v>
      </c>
      <c r="L63" s="396">
        <v>26.41746423</v>
      </c>
      <c r="M63" s="304"/>
      <c r="N63" s="405">
        <v>0.3525078590525812</v>
      </c>
      <c r="O63" s="304"/>
      <c r="P63" s="394">
        <f t="shared" si="13"/>
        <v>5094.293173449998</v>
      </c>
    </row>
    <row r="64" spans="1:16" x14ac:dyDescent="0.3">
      <c r="A64" s="302" t="s">
        <v>3391</v>
      </c>
      <c r="B64" s="392" t="s">
        <v>123</v>
      </c>
      <c r="C64" s="396">
        <v>930.0181763600001</v>
      </c>
      <c r="D64" s="396">
        <v>2989.743440459999</v>
      </c>
      <c r="E64" s="396">
        <v>3476.8101836799992</v>
      </c>
      <c r="F64" s="396">
        <v>149.79858239999996</v>
      </c>
      <c r="G64" s="396">
        <v>13.60123267</v>
      </c>
      <c r="H64" s="396">
        <v>134.63322121000002</v>
      </c>
      <c r="I64" s="396">
        <v>8.5926920000000018E-2</v>
      </c>
      <c r="J64" s="396">
        <v>0</v>
      </c>
      <c r="K64" s="396">
        <v>0.24250645000000001</v>
      </c>
      <c r="L64" s="396">
        <v>3.6794478700000002</v>
      </c>
      <c r="M64" s="304"/>
      <c r="N64" s="405">
        <v>0.38175037196672812</v>
      </c>
      <c r="O64" s="304"/>
      <c r="P64" s="394">
        <f t="shared" si="13"/>
        <v>7698.6127180199983</v>
      </c>
    </row>
    <row r="65" spans="1:16" x14ac:dyDescent="0.3">
      <c r="C65" s="396"/>
      <c r="D65" s="396"/>
      <c r="E65" s="396"/>
      <c r="F65" s="396"/>
      <c r="G65" s="396"/>
      <c r="H65" s="396"/>
      <c r="I65" s="396"/>
      <c r="J65" s="396"/>
      <c r="K65" s="396"/>
      <c r="L65" s="396"/>
      <c r="M65" s="304"/>
      <c r="N65" s="304"/>
      <c r="O65" s="304"/>
      <c r="P65" s="302"/>
    </row>
    <row r="66" spans="1:16" x14ac:dyDescent="0.3">
      <c r="A66" s="302" t="s">
        <v>3392</v>
      </c>
      <c r="B66" s="397" t="s">
        <v>125</v>
      </c>
      <c r="C66" s="398">
        <f t="shared" ref="C66:L66" si="14">SUM(C55:C65)</f>
        <v>25281.572076350007</v>
      </c>
      <c r="D66" s="398">
        <f t="shared" si="14"/>
        <v>122445.04206960998</v>
      </c>
      <c r="E66" s="398">
        <f t="shared" si="14"/>
        <v>363096.7397022192</v>
      </c>
      <c r="F66" s="398">
        <f t="shared" si="14"/>
        <v>131378.27860934034</v>
      </c>
      <c r="G66" s="398">
        <f t="shared" si="14"/>
        <v>119052.88318380016</v>
      </c>
      <c r="H66" s="398">
        <f t="shared" si="14"/>
        <v>22599.420816949951</v>
      </c>
      <c r="I66" s="398">
        <f t="shared" si="14"/>
        <v>6030.5548235599872</v>
      </c>
      <c r="J66" s="398">
        <f t="shared" si="14"/>
        <v>1800.9190103000003</v>
      </c>
      <c r="K66" s="398">
        <f t="shared" si="14"/>
        <v>1565.59666404</v>
      </c>
      <c r="L66" s="398">
        <f t="shared" si="14"/>
        <v>3948.8949729800001</v>
      </c>
      <c r="M66" s="304"/>
      <c r="N66" s="406">
        <v>0.5442239333527662</v>
      </c>
      <c r="O66" s="304"/>
      <c r="P66" s="394">
        <f>C66+D66+E66+F66+G66+H66+I66+J66+K66+L66</f>
        <v>797199.90192914952</v>
      </c>
    </row>
    <row r="67" spans="1:16" x14ac:dyDescent="0.3">
      <c r="C67" s="304"/>
      <c r="D67" s="304"/>
      <c r="E67" s="304"/>
      <c r="F67" s="304"/>
      <c r="G67" s="304"/>
      <c r="H67" s="304"/>
      <c r="I67" s="304"/>
      <c r="J67" s="304"/>
      <c r="K67" s="304"/>
      <c r="L67" s="304"/>
      <c r="M67" s="304"/>
      <c r="N67" s="304"/>
      <c r="O67" s="304"/>
      <c r="P67" s="302"/>
    </row>
    <row r="71" spans="1:16" ht="15.6" x14ac:dyDescent="0.3">
      <c r="B71" s="364" t="s">
        <v>3393</v>
      </c>
    </row>
    <row r="72" spans="1:16" ht="3.75" customHeight="1" x14ac:dyDescent="0.3">
      <c r="B72" s="364"/>
    </row>
    <row r="73" spans="1:16" x14ac:dyDescent="0.3">
      <c r="B73" s="399" t="s">
        <v>3394</v>
      </c>
      <c r="C73" s="407"/>
      <c r="D73" s="407"/>
      <c r="E73" s="408"/>
      <c r="F73" s="408"/>
      <c r="G73" s="408"/>
      <c r="H73" s="408"/>
      <c r="I73" s="408"/>
      <c r="J73" s="408"/>
      <c r="K73" s="408"/>
      <c r="L73" s="408"/>
      <c r="M73" s="304"/>
      <c r="N73" s="408"/>
    </row>
    <row r="74" spans="1:16" x14ac:dyDescent="0.3">
      <c r="B74" s="312"/>
      <c r="C74" s="483" t="s">
        <v>3354</v>
      </c>
      <c r="D74" s="483"/>
      <c r="E74" s="483"/>
      <c r="F74" s="483"/>
      <c r="G74" s="483"/>
      <c r="H74" s="483"/>
      <c r="I74" s="483"/>
      <c r="J74" s="483"/>
      <c r="K74" s="483"/>
      <c r="L74" s="483"/>
      <c r="M74" s="304"/>
      <c r="N74" s="312"/>
    </row>
    <row r="75" spans="1:16" x14ac:dyDescent="0.3">
      <c r="B75" s="312"/>
      <c r="C75" s="409" t="s">
        <v>3355</v>
      </c>
      <c r="D75" s="409" t="s">
        <v>3356</v>
      </c>
      <c r="E75" s="409" t="s">
        <v>3357</v>
      </c>
      <c r="F75" s="409" t="s">
        <v>3358</v>
      </c>
      <c r="G75" s="409" t="s">
        <v>3359</v>
      </c>
      <c r="H75" s="409" t="s">
        <v>3360</v>
      </c>
      <c r="I75" s="409" t="s">
        <v>3361</v>
      </c>
      <c r="J75" s="409" t="s">
        <v>3362</v>
      </c>
      <c r="K75" s="409" t="s">
        <v>3363</v>
      </c>
      <c r="L75" s="409" t="s">
        <v>3364</v>
      </c>
      <c r="M75" s="304"/>
      <c r="N75" s="409" t="s">
        <v>3381</v>
      </c>
    </row>
    <row r="76" spans="1:16" x14ac:dyDescent="0.3">
      <c r="B76" s="304"/>
      <c r="C76" s="401"/>
      <c r="D76" s="401"/>
      <c r="E76" s="401"/>
      <c r="F76" s="401"/>
      <c r="G76" s="401"/>
      <c r="H76" s="401"/>
      <c r="I76" s="401"/>
      <c r="J76" s="401"/>
      <c r="K76" s="401"/>
      <c r="L76" s="401"/>
      <c r="M76" s="304"/>
      <c r="N76" s="304"/>
    </row>
    <row r="77" spans="1:16" x14ac:dyDescent="0.3">
      <c r="B77" s="410" t="s">
        <v>3339</v>
      </c>
      <c r="C77" s="400">
        <f t="shared" ref="C77:L86" si="15">C55/$P55</f>
        <v>1.7768320007313758E-2</v>
      </c>
      <c r="D77" s="400">
        <f t="shared" si="15"/>
        <v>0.12353186117704616</v>
      </c>
      <c r="E77" s="400">
        <f t="shared" si="15"/>
        <v>0.37062655432183828</v>
      </c>
      <c r="F77" s="400">
        <f t="shared" si="15"/>
        <v>0.19661027220566465</v>
      </c>
      <c r="G77" s="400">
        <f t="shared" si="15"/>
        <v>0.23422949279765279</v>
      </c>
      <c r="H77" s="400">
        <f t="shared" si="15"/>
        <v>4.2228427321570013E-2</v>
      </c>
      <c r="I77" s="400">
        <f t="shared" si="15"/>
        <v>8.9492412836079394E-3</v>
      </c>
      <c r="J77" s="400">
        <f t="shared" si="15"/>
        <v>2.6794165737212402E-3</v>
      </c>
      <c r="K77" s="400">
        <f t="shared" si="15"/>
        <v>1.1929357486172127E-3</v>
      </c>
      <c r="L77" s="400">
        <f t="shared" si="15"/>
        <v>2.1834785629681395E-3</v>
      </c>
      <c r="M77" s="304"/>
      <c r="N77" s="405">
        <f t="shared" ref="N77:N86" si="16">N55</f>
        <v>0.58652027012301777</v>
      </c>
    </row>
    <row r="78" spans="1:16" x14ac:dyDescent="0.3">
      <c r="B78" s="410" t="s">
        <v>3340</v>
      </c>
      <c r="C78" s="400">
        <f t="shared" si="15"/>
        <v>3.0190801999421996E-2</v>
      </c>
      <c r="D78" s="400">
        <f t="shared" si="15"/>
        <v>0.25225705288683731</v>
      </c>
      <c r="E78" s="400">
        <f t="shared" si="15"/>
        <v>0.41061434303566763</v>
      </c>
      <c r="F78" s="400">
        <f t="shared" si="15"/>
        <v>0.15762340264547042</v>
      </c>
      <c r="G78" s="400">
        <f t="shared" si="15"/>
        <v>0.14558719579086798</v>
      </c>
      <c r="H78" s="400">
        <f t="shared" si="15"/>
        <v>1.9404604374790404E-3</v>
      </c>
      <c r="I78" s="400">
        <f t="shared" si="15"/>
        <v>6.6506556189187304E-4</v>
      </c>
      <c r="J78" s="400">
        <f t="shared" si="15"/>
        <v>1.2896572299529022E-4</v>
      </c>
      <c r="K78" s="400">
        <f t="shared" si="15"/>
        <v>1.2906696708584196E-4</v>
      </c>
      <c r="L78" s="400">
        <f t="shared" si="15"/>
        <v>8.6364495228263382E-4</v>
      </c>
      <c r="M78" s="304"/>
      <c r="N78" s="405">
        <f t="shared" si="16"/>
        <v>0.50550708622912854</v>
      </c>
    </row>
    <row r="79" spans="1:16" x14ac:dyDescent="0.3">
      <c r="B79" s="410" t="s">
        <v>3341</v>
      </c>
      <c r="C79" s="400">
        <f t="shared" si="15"/>
        <v>0.21780657520866578</v>
      </c>
      <c r="D79" s="400">
        <f t="shared" si="15"/>
        <v>0.17398331107304379</v>
      </c>
      <c r="E79" s="400">
        <f t="shared" si="15"/>
        <v>0.38914992551882815</v>
      </c>
      <c r="F79" s="400">
        <f t="shared" si="15"/>
        <v>4.0355829266045813E-2</v>
      </c>
      <c r="G79" s="400">
        <f t="shared" si="15"/>
        <v>3.0195684321004786E-2</v>
      </c>
      <c r="H79" s="400">
        <f t="shared" si="15"/>
        <v>6.9544167207437305E-5</v>
      </c>
      <c r="I79" s="400">
        <f t="shared" si="15"/>
        <v>0</v>
      </c>
      <c r="J79" s="400">
        <f t="shared" si="15"/>
        <v>1.6840998456475301E-2</v>
      </c>
      <c r="K79" s="400">
        <f t="shared" si="15"/>
        <v>6.310536181406398E-3</v>
      </c>
      <c r="L79" s="400">
        <f t="shared" si="15"/>
        <v>0.12528759580732265</v>
      </c>
      <c r="M79" s="304"/>
      <c r="N79" s="405">
        <f t="shared" si="16"/>
        <v>0.49927760595671877</v>
      </c>
    </row>
    <row r="80" spans="1:16" x14ac:dyDescent="0.3">
      <c r="B80" s="410" t="s">
        <v>3342</v>
      </c>
      <c r="C80" s="400">
        <f t="shared" si="15"/>
        <v>0.16275487641892042</v>
      </c>
      <c r="D80" s="400">
        <f t="shared" si="15"/>
        <v>0.26492073778710779</v>
      </c>
      <c r="E80" s="400">
        <f t="shared" si="15"/>
        <v>0.30969561453419309</v>
      </c>
      <c r="F80" s="400">
        <f t="shared" si="15"/>
        <v>0.14949290891476633</v>
      </c>
      <c r="G80" s="400">
        <f t="shared" si="15"/>
        <v>4.2753107560405491E-2</v>
      </c>
      <c r="H80" s="400">
        <f t="shared" si="15"/>
        <v>3.704011839097477E-2</v>
      </c>
      <c r="I80" s="400">
        <f t="shared" si="15"/>
        <v>1.6320175269662892E-2</v>
      </c>
      <c r="J80" s="400">
        <f t="shared" si="15"/>
        <v>5.0465193600166599E-3</v>
      </c>
      <c r="K80" s="400">
        <f t="shared" si="15"/>
        <v>6.9488590152144624E-3</v>
      </c>
      <c r="L80" s="400">
        <f t="shared" si="15"/>
        <v>5.0270827487378603E-3</v>
      </c>
      <c r="M80" s="304"/>
      <c r="N80" s="405">
        <f t="shared" si="16"/>
        <v>0.44796294308300438</v>
      </c>
    </row>
    <row r="81" spans="2:14" x14ac:dyDescent="0.3">
      <c r="B81" s="410" t="s">
        <v>3343</v>
      </c>
      <c r="C81" s="400">
        <f t="shared" si="15"/>
        <v>1.1687215441867313E-2</v>
      </c>
      <c r="D81" s="400">
        <f t="shared" si="15"/>
        <v>0.10083068289849503</v>
      </c>
      <c r="E81" s="400">
        <f t="shared" si="15"/>
        <v>0.55267731097125039</v>
      </c>
      <c r="F81" s="400">
        <f t="shared" si="15"/>
        <v>0.24004343262125044</v>
      </c>
      <c r="G81" s="400">
        <f t="shared" si="15"/>
        <v>6.8448094308923721E-2</v>
      </c>
      <c r="H81" s="400">
        <f t="shared" si="15"/>
        <v>1.0466339869353362E-2</v>
      </c>
      <c r="I81" s="400">
        <f t="shared" si="15"/>
        <v>5.6402610153679497E-3</v>
      </c>
      <c r="J81" s="400">
        <f t="shared" si="15"/>
        <v>1.5372921690364764E-3</v>
      </c>
      <c r="K81" s="400">
        <f t="shared" si="15"/>
        <v>4.2385998739982874E-4</v>
      </c>
      <c r="L81" s="400">
        <f t="shared" si="15"/>
        <v>8.2455107170555045E-3</v>
      </c>
      <c r="M81" s="304"/>
      <c r="N81" s="405">
        <f t="shared" si="16"/>
        <v>0.55105576608009266</v>
      </c>
    </row>
    <row r="82" spans="2:14" ht="28.8" x14ac:dyDescent="0.3">
      <c r="B82" s="410" t="s">
        <v>3344</v>
      </c>
      <c r="C82" s="400">
        <f t="shared" si="15"/>
        <v>0.12552909882220062</v>
      </c>
      <c r="D82" s="400">
        <f t="shared" si="15"/>
        <v>0.26291524076790407</v>
      </c>
      <c r="E82" s="400">
        <f t="shared" si="15"/>
        <v>0.58409477440874391</v>
      </c>
      <c r="F82" s="400">
        <f t="shared" si="15"/>
        <v>2.306083346563997E-2</v>
      </c>
      <c r="G82" s="400">
        <f t="shared" si="15"/>
        <v>2.2181057445357158E-3</v>
      </c>
      <c r="H82" s="400">
        <f t="shared" si="15"/>
        <v>1.0634126979048065E-4</v>
      </c>
      <c r="I82" s="400">
        <f t="shared" si="15"/>
        <v>0</v>
      </c>
      <c r="J82" s="400">
        <f t="shared" si="15"/>
        <v>2.8946688468750336E-5</v>
      </c>
      <c r="K82" s="400">
        <f t="shared" si="15"/>
        <v>0</v>
      </c>
      <c r="L82" s="400">
        <f t="shared" si="15"/>
        <v>2.0466588327169213E-3</v>
      </c>
      <c r="M82" s="304"/>
      <c r="N82" s="405">
        <f t="shared" si="16"/>
        <v>0.39277565351847366</v>
      </c>
    </row>
    <row r="83" spans="2:14" x14ac:dyDescent="0.3">
      <c r="B83" s="410" t="s">
        <v>3345</v>
      </c>
      <c r="C83" s="400">
        <f t="shared" si="15"/>
        <v>6.1413799110138625E-2</v>
      </c>
      <c r="D83" s="400">
        <f t="shared" si="15"/>
        <v>0.23909712926881091</v>
      </c>
      <c r="E83" s="400">
        <f t="shared" si="15"/>
        <v>0.63521253189436477</v>
      </c>
      <c r="F83" s="400">
        <f t="shared" si="15"/>
        <v>3.1602645667426599E-2</v>
      </c>
      <c r="G83" s="400">
        <f t="shared" si="15"/>
        <v>1.8790963622369533E-3</v>
      </c>
      <c r="H83" s="400">
        <f t="shared" si="15"/>
        <v>1.4500611237912795E-2</v>
      </c>
      <c r="I83" s="400">
        <f t="shared" si="15"/>
        <v>8.9780618060005691E-3</v>
      </c>
      <c r="J83" s="400">
        <f t="shared" si="15"/>
        <v>2.5838145502787217E-4</v>
      </c>
      <c r="K83" s="400">
        <f t="shared" si="15"/>
        <v>5.7057681635340595E-3</v>
      </c>
      <c r="L83" s="400">
        <f t="shared" si="15"/>
        <v>1.3519750345468294E-3</v>
      </c>
      <c r="M83" s="304"/>
      <c r="N83" s="405">
        <f t="shared" si="16"/>
        <v>0.44543791064120664</v>
      </c>
    </row>
    <row r="84" spans="2:14" x14ac:dyDescent="0.3">
      <c r="B84" s="410" t="s">
        <v>3373</v>
      </c>
      <c r="C84" s="400">
        <f t="shared" si="15"/>
        <v>3.2832867207956917E-2</v>
      </c>
      <c r="D84" s="400">
        <f t="shared" si="15"/>
        <v>0.21712565328230829</v>
      </c>
      <c r="E84" s="400">
        <f t="shared" si="15"/>
        <v>0.61350202268802678</v>
      </c>
      <c r="F84" s="400">
        <f t="shared" si="15"/>
        <v>6.5763620763404876E-2</v>
      </c>
      <c r="G84" s="400">
        <f t="shared" si="15"/>
        <v>2.3576311307587514E-2</v>
      </c>
      <c r="H84" s="400">
        <f t="shared" si="15"/>
        <v>9.0440481057317626E-3</v>
      </c>
      <c r="I84" s="400">
        <f t="shared" si="15"/>
        <v>4.4145785478492744E-3</v>
      </c>
      <c r="J84" s="400">
        <f t="shared" si="15"/>
        <v>5.4781325677022083E-3</v>
      </c>
      <c r="K84" s="400">
        <f t="shared" si="15"/>
        <v>3.5164574862572131E-3</v>
      </c>
      <c r="L84" s="400">
        <f t="shared" si="15"/>
        <v>2.4746308043175302E-2</v>
      </c>
      <c r="M84" s="304"/>
      <c r="N84" s="405">
        <f t="shared" si="16"/>
        <v>0.4941504823957798</v>
      </c>
    </row>
    <row r="85" spans="2:14" ht="28.8" x14ac:dyDescent="0.3">
      <c r="B85" s="410" t="s">
        <v>3375</v>
      </c>
      <c r="C85" s="400">
        <f t="shared" si="15"/>
        <v>0.35934192667405329</v>
      </c>
      <c r="D85" s="400">
        <f t="shared" si="15"/>
        <v>0.22169533152823065</v>
      </c>
      <c r="E85" s="400">
        <f t="shared" si="15"/>
        <v>0.34313072349469814</v>
      </c>
      <c r="F85" s="400">
        <f t="shared" si="15"/>
        <v>1.7121980408310349E-2</v>
      </c>
      <c r="G85" s="400">
        <f t="shared" si="15"/>
        <v>2.3650048481290566E-2</v>
      </c>
      <c r="H85" s="400">
        <f t="shared" si="15"/>
        <v>2.7447793941019921E-3</v>
      </c>
      <c r="I85" s="400">
        <f t="shared" si="15"/>
        <v>2.4599479993243469E-3</v>
      </c>
      <c r="J85" s="400">
        <f t="shared" si="15"/>
        <v>0</v>
      </c>
      <c r="K85" s="400">
        <f t="shared" si="15"/>
        <v>2.4669564351925598E-2</v>
      </c>
      <c r="L85" s="400">
        <f t="shared" si="15"/>
        <v>5.1856976680651765E-3</v>
      </c>
      <c r="M85" s="304"/>
      <c r="N85" s="405">
        <f t="shared" si="16"/>
        <v>0.3525078590525812</v>
      </c>
    </row>
    <row r="86" spans="2:14" x14ac:dyDescent="0.3">
      <c r="B86" s="410" t="s">
        <v>123</v>
      </c>
      <c r="C86" s="400">
        <f t="shared" si="15"/>
        <v>0.12080334606040437</v>
      </c>
      <c r="D86" s="400">
        <f t="shared" si="15"/>
        <v>0.38834833624790122</v>
      </c>
      <c r="E86" s="400">
        <f t="shared" si="15"/>
        <v>0.45161515600621072</v>
      </c>
      <c r="F86" s="400">
        <f t="shared" si="15"/>
        <v>1.9457867006268444E-2</v>
      </c>
      <c r="G86" s="400">
        <f t="shared" si="15"/>
        <v>1.7667121555762703E-3</v>
      </c>
      <c r="H86" s="400">
        <f t="shared" si="15"/>
        <v>1.7487984672208093E-2</v>
      </c>
      <c r="I86" s="400">
        <f t="shared" si="15"/>
        <v>1.1161351161212785E-5</v>
      </c>
      <c r="J86" s="400">
        <f t="shared" si="15"/>
        <v>0</v>
      </c>
      <c r="K86" s="400">
        <f t="shared" si="15"/>
        <v>3.1500019403803718E-5</v>
      </c>
      <c r="L86" s="400">
        <f t="shared" si="15"/>
        <v>4.779364808659079E-4</v>
      </c>
      <c r="M86" s="304"/>
      <c r="N86" s="405">
        <f t="shared" si="16"/>
        <v>0.38175037196672812</v>
      </c>
    </row>
    <row r="87" spans="2:14" x14ac:dyDescent="0.3">
      <c r="B87" s="304"/>
      <c r="C87" s="402"/>
      <c r="D87" s="402"/>
      <c r="E87" s="402"/>
      <c r="F87" s="402"/>
      <c r="G87" s="402"/>
      <c r="H87" s="402"/>
      <c r="I87" s="402"/>
      <c r="J87" s="402"/>
      <c r="K87" s="402"/>
      <c r="L87" s="402"/>
      <c r="M87" s="304"/>
      <c r="N87" s="304"/>
    </row>
    <row r="88" spans="2:14" x14ac:dyDescent="0.3">
      <c r="B88" s="370" t="s">
        <v>125</v>
      </c>
      <c r="C88" s="403">
        <f t="shared" ref="C88:L88" si="17">C66/$P66</f>
        <v>3.1712964358338425E-2</v>
      </c>
      <c r="D88" s="403">
        <f t="shared" si="17"/>
        <v>0.15359390006609933</v>
      </c>
      <c r="E88" s="403">
        <f t="shared" si="17"/>
        <v>0.45546510834178344</v>
      </c>
      <c r="F88" s="403">
        <f t="shared" si="17"/>
        <v>0.16479966729977907</v>
      </c>
      <c r="G88" s="403">
        <f t="shared" si="17"/>
        <v>0.14933880811538394</v>
      </c>
      <c r="H88" s="403">
        <f t="shared" si="17"/>
        <v>2.8348499243742324E-2</v>
      </c>
      <c r="I88" s="403">
        <f t="shared" si="17"/>
        <v>7.5646708046082367E-3</v>
      </c>
      <c r="J88" s="403">
        <f t="shared" si="17"/>
        <v>2.2590557348814819E-3</v>
      </c>
      <c r="K88" s="403">
        <f t="shared" si="17"/>
        <v>1.9638696144485238E-3</v>
      </c>
      <c r="L88" s="403">
        <f t="shared" si="17"/>
        <v>4.9534564209353787E-3</v>
      </c>
      <c r="M88" s="304"/>
      <c r="N88" s="406">
        <f>N66</f>
        <v>0.5442239333527662</v>
      </c>
    </row>
    <row r="92" spans="2:14" x14ac:dyDescent="0.3">
      <c r="N92" s="382" t="s">
        <v>3221</v>
      </c>
    </row>
  </sheetData>
  <mergeCells count="4">
    <mergeCell ref="C8:L8"/>
    <mergeCell ref="C30:L30"/>
    <mergeCell ref="C52:L52"/>
    <mergeCell ref="C74:L74"/>
  </mergeCells>
  <hyperlinks>
    <hyperlink ref="N92" location="'D. NTT Contents'!A1" display="To Contents" xr:uid="{85E14204-7C48-485C-B98A-6CC983504C63}"/>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BF0AB-4427-4AEC-BFE3-702AE4FBF1C0}">
  <sheetPr codeName="Sheet28">
    <tabColor rgb="FF243386"/>
    <pageSetUpPr fitToPage="1"/>
  </sheetPr>
  <dimension ref="A5:K71"/>
  <sheetViews>
    <sheetView topLeftCell="E1" zoomScaleNormal="100" workbookViewId="0">
      <selection activeCell="C54" sqref="C54"/>
    </sheetView>
  </sheetViews>
  <sheetFormatPr defaultColWidth="9.33203125" defaultRowHeight="14.4" x14ac:dyDescent="0.3"/>
  <cols>
    <col min="1" max="1" width="2.6640625" style="302" customWidth="1"/>
    <col min="2" max="2" width="30.44140625" style="18" customWidth="1"/>
    <col min="3" max="8" width="27.44140625" style="18" customWidth="1"/>
    <col min="9" max="9" width="25.5546875" style="18" customWidth="1"/>
    <col min="10" max="10" width="16.44140625" style="18" bestFit="1" customWidth="1"/>
    <col min="11" max="11" width="26.5546875" style="18" bestFit="1" customWidth="1"/>
    <col min="12" max="16384" width="9.33203125" style="18"/>
  </cols>
  <sheetData>
    <row r="5" spans="1:9" ht="15.6" x14ac:dyDescent="0.3">
      <c r="B5" s="411" t="s">
        <v>3395</v>
      </c>
    </row>
    <row r="6" spans="1:9" ht="3.75" customHeight="1" x14ac:dyDescent="0.3">
      <c r="B6" s="364"/>
    </row>
    <row r="7" spans="1:9" x14ac:dyDescent="0.3">
      <c r="B7" s="384" t="s">
        <v>3147</v>
      </c>
      <c r="C7" s="384"/>
      <c r="D7" s="412"/>
      <c r="E7" s="412"/>
      <c r="F7" s="412"/>
      <c r="G7" s="412"/>
      <c r="H7" s="412"/>
      <c r="I7" s="412"/>
    </row>
    <row r="8" spans="1:9" x14ac:dyDescent="0.3">
      <c r="B8" s="296"/>
      <c r="C8" s="296"/>
      <c r="D8" s="296"/>
      <c r="E8" s="296"/>
      <c r="F8" s="296"/>
      <c r="G8" s="296"/>
      <c r="H8" s="296"/>
      <c r="I8" s="296"/>
    </row>
    <row r="9" spans="1:9" ht="28.8" x14ac:dyDescent="0.3">
      <c r="B9" s="296"/>
      <c r="C9" s="388" t="s">
        <v>3054</v>
      </c>
      <c r="D9" s="388" t="s">
        <v>3055</v>
      </c>
      <c r="E9" s="388" t="s">
        <v>3056</v>
      </c>
      <c r="F9" s="388" t="s">
        <v>3057</v>
      </c>
      <c r="G9" s="388" t="s">
        <v>3058</v>
      </c>
      <c r="H9" s="388" t="s">
        <v>3396</v>
      </c>
      <c r="I9" s="388" t="s">
        <v>125</v>
      </c>
    </row>
    <row r="11" spans="1:9" x14ac:dyDescent="0.3">
      <c r="A11" s="302" t="s">
        <v>3397</v>
      </c>
      <c r="B11" s="392" t="s">
        <v>3339</v>
      </c>
      <c r="C11" s="393">
        <v>148032.7264561289</v>
      </c>
      <c r="D11" s="393">
        <v>47963.483008830146</v>
      </c>
      <c r="E11" s="393">
        <v>51686.15475093967</v>
      </c>
      <c r="F11" s="393">
        <v>107678.7573444108</v>
      </c>
      <c r="G11" s="393">
        <v>81013.118267940561</v>
      </c>
      <c r="H11" s="393">
        <v>7370.7608338600021</v>
      </c>
      <c r="I11" s="393">
        <f t="shared" ref="I11:I20" si="0">SUM(C11:H11)</f>
        <v>443745.00066211005</v>
      </c>
    </row>
    <row r="12" spans="1:9" x14ac:dyDescent="0.3">
      <c r="A12" s="302" t="s">
        <v>3398</v>
      </c>
      <c r="B12" s="392" t="s">
        <v>3340</v>
      </c>
      <c r="C12" s="393">
        <v>5647.9096447700103</v>
      </c>
      <c r="D12" s="393">
        <v>5276.1623342999874</v>
      </c>
      <c r="E12" s="393">
        <v>5726.4283523700078</v>
      </c>
      <c r="F12" s="393">
        <v>6666.9952053999987</v>
      </c>
      <c r="G12" s="393">
        <v>6027.9363041299866</v>
      </c>
      <c r="H12" s="393">
        <v>11.343293289999998</v>
      </c>
      <c r="I12" s="393">
        <f t="shared" si="0"/>
        <v>29356.775134259991</v>
      </c>
    </row>
    <row r="13" spans="1:9" x14ac:dyDescent="0.3">
      <c r="A13" s="302" t="s">
        <v>3399</v>
      </c>
      <c r="B13" s="392" t="s">
        <v>3341</v>
      </c>
      <c r="C13" s="393">
        <v>422.91685744000006</v>
      </c>
      <c r="D13" s="393">
        <v>275.78055091000004</v>
      </c>
      <c r="E13" s="393">
        <v>456.87720431000008</v>
      </c>
      <c r="F13" s="393">
        <v>949.37082528000019</v>
      </c>
      <c r="G13" s="393">
        <v>645.94680338000001</v>
      </c>
      <c r="H13" s="393">
        <v>0</v>
      </c>
      <c r="I13" s="393">
        <f t="shared" si="0"/>
        <v>2750.8922413200003</v>
      </c>
    </row>
    <row r="14" spans="1:9" x14ac:dyDescent="0.3">
      <c r="A14" s="302" t="s">
        <v>3400</v>
      </c>
      <c r="B14" s="392" t="s">
        <v>3342</v>
      </c>
      <c r="C14" s="393">
        <v>4354.0484907</v>
      </c>
      <c r="D14" s="393">
        <v>1131.9023070200005</v>
      </c>
      <c r="E14" s="393">
        <v>1424.3148244299998</v>
      </c>
      <c r="F14" s="393">
        <v>1537.6097126000011</v>
      </c>
      <c r="G14" s="393">
        <v>1370.3371747599992</v>
      </c>
      <c r="H14" s="393">
        <v>0</v>
      </c>
      <c r="I14" s="393">
        <f t="shared" si="0"/>
        <v>9818.2125095100018</v>
      </c>
    </row>
    <row r="15" spans="1:9" x14ac:dyDescent="0.3">
      <c r="A15" s="302" t="s">
        <v>3401</v>
      </c>
      <c r="B15" s="392" t="s">
        <v>3343</v>
      </c>
      <c r="C15" s="393">
        <v>46184.611222250147</v>
      </c>
      <c r="D15" s="393">
        <v>7467.0674502599923</v>
      </c>
      <c r="E15" s="393">
        <v>7598.8488821600049</v>
      </c>
      <c r="F15" s="393">
        <v>24557.443744380133</v>
      </c>
      <c r="G15" s="393">
        <v>14152.46000868999</v>
      </c>
      <c r="H15" s="393">
        <v>27585.727912530001</v>
      </c>
      <c r="I15" s="393">
        <f t="shared" si="0"/>
        <v>127546.15922027026</v>
      </c>
    </row>
    <row r="16" spans="1:9" ht="28.8" x14ac:dyDescent="0.3">
      <c r="A16" s="302" t="s">
        <v>3402</v>
      </c>
      <c r="B16" s="392" t="s">
        <v>3344</v>
      </c>
      <c r="C16" s="393">
        <v>2846.5375172199979</v>
      </c>
      <c r="D16" s="393">
        <v>770.98445673999993</v>
      </c>
      <c r="E16" s="393">
        <v>904.47086240000044</v>
      </c>
      <c r="F16" s="393">
        <v>5075.4105344099953</v>
      </c>
      <c r="G16" s="393">
        <v>3514.4604841199989</v>
      </c>
      <c r="H16" s="393">
        <v>3401.8233848800005</v>
      </c>
      <c r="I16" s="393">
        <f t="shared" si="0"/>
        <v>16513.687239769992</v>
      </c>
    </row>
    <row r="17" spans="1:11" x14ac:dyDescent="0.3">
      <c r="A17" s="302" t="s">
        <v>3403</v>
      </c>
      <c r="B17" s="392" t="s">
        <v>3345</v>
      </c>
      <c r="C17" s="393">
        <v>35650.468280319881</v>
      </c>
      <c r="D17" s="393">
        <v>7770.6860415600013</v>
      </c>
      <c r="E17" s="393">
        <v>7931.5896113699973</v>
      </c>
      <c r="F17" s="393">
        <v>12433.06811421995</v>
      </c>
      <c r="G17" s="393">
        <v>8729.0989712799928</v>
      </c>
      <c r="H17" s="393">
        <v>29331.156328309989</v>
      </c>
      <c r="I17" s="393">
        <f t="shared" si="0"/>
        <v>101846.06734705981</v>
      </c>
    </row>
    <row r="18" spans="1:11" x14ac:dyDescent="0.3">
      <c r="A18" s="302" t="s">
        <v>3404</v>
      </c>
      <c r="B18" s="392" t="s">
        <v>3405</v>
      </c>
      <c r="C18" s="393">
        <v>851.41356368000061</v>
      </c>
      <c r="D18" s="393">
        <v>9587.7481556499915</v>
      </c>
      <c r="E18" s="393">
        <v>13455.872342330009</v>
      </c>
      <c r="F18" s="393">
        <v>15771.805771209982</v>
      </c>
      <c r="G18" s="393">
        <v>13131.099129199973</v>
      </c>
      <c r="H18" s="393">
        <v>32.262721310000003</v>
      </c>
      <c r="I18" s="393">
        <f t="shared" si="0"/>
        <v>52830.201683379957</v>
      </c>
    </row>
    <row r="19" spans="1:11" ht="28.8" x14ac:dyDescent="0.3">
      <c r="A19" s="302" t="s">
        <v>3406</v>
      </c>
      <c r="B19" s="392" t="s">
        <v>3375</v>
      </c>
      <c r="C19" s="393">
        <v>2852.0778518100001</v>
      </c>
      <c r="D19" s="393">
        <v>299.88869133999992</v>
      </c>
      <c r="E19" s="393">
        <v>221.31961686000005</v>
      </c>
      <c r="F19" s="393">
        <v>1106.3468526800007</v>
      </c>
      <c r="G19" s="393">
        <v>489.4235031499997</v>
      </c>
      <c r="H19" s="393">
        <v>125.23665760999999</v>
      </c>
      <c r="I19" s="393">
        <f t="shared" si="0"/>
        <v>5094.2931734500007</v>
      </c>
    </row>
    <row r="20" spans="1:11" x14ac:dyDescent="0.3">
      <c r="A20" s="302" t="s">
        <v>3407</v>
      </c>
      <c r="B20" s="392" t="s">
        <v>123</v>
      </c>
      <c r="C20" s="393">
        <v>1736.6525527399999</v>
      </c>
      <c r="D20" s="393">
        <v>1750.8905476499999</v>
      </c>
      <c r="E20" s="393">
        <v>329.13841670999994</v>
      </c>
      <c r="F20" s="393">
        <v>1715.1548560300014</v>
      </c>
      <c r="G20" s="393">
        <v>1845.2886786499994</v>
      </c>
      <c r="H20" s="393">
        <v>321.48766623999995</v>
      </c>
      <c r="I20" s="393">
        <f t="shared" si="0"/>
        <v>7698.612718020001</v>
      </c>
    </row>
    <row r="21" spans="1:11" x14ac:dyDescent="0.3">
      <c r="C21" s="393"/>
      <c r="D21" s="393"/>
      <c r="E21" s="393"/>
      <c r="F21" s="393"/>
      <c r="G21" s="393"/>
      <c r="H21" s="393"/>
      <c r="I21" s="393"/>
    </row>
    <row r="22" spans="1:11" x14ac:dyDescent="0.3">
      <c r="B22" s="413" t="s">
        <v>125</v>
      </c>
      <c r="C22" s="379">
        <f t="shared" ref="C22:I22" si="1">SUM(C11:C21)</f>
        <v>248579.36243705891</v>
      </c>
      <c r="D22" s="379">
        <f t="shared" si="1"/>
        <v>82294.593544260119</v>
      </c>
      <c r="E22" s="379">
        <f t="shared" si="1"/>
        <v>89735.014863879711</v>
      </c>
      <c r="F22" s="379">
        <f t="shared" si="1"/>
        <v>177491.96296062085</v>
      </c>
      <c r="G22" s="379">
        <f t="shared" si="1"/>
        <v>130919.16932530049</v>
      </c>
      <c r="H22" s="379">
        <f t="shared" si="1"/>
        <v>68179.798798030009</v>
      </c>
      <c r="I22" s="379">
        <f t="shared" si="1"/>
        <v>797199.9019291501</v>
      </c>
    </row>
    <row r="24" spans="1:11" x14ac:dyDescent="0.3">
      <c r="B24" s="304"/>
      <c r="C24" s="304"/>
      <c r="D24" s="304"/>
      <c r="E24" s="304"/>
      <c r="F24" s="304"/>
      <c r="G24" s="304"/>
      <c r="H24" s="304"/>
      <c r="I24" s="304"/>
    </row>
    <row r="25" spans="1:11" x14ac:dyDescent="0.3">
      <c r="B25" s="341" t="s">
        <v>3408</v>
      </c>
      <c r="C25" s="304"/>
      <c r="D25" s="304"/>
      <c r="E25" s="304"/>
      <c r="F25" s="304"/>
      <c r="G25" s="304"/>
      <c r="H25" s="304"/>
      <c r="I25" s="304"/>
    </row>
    <row r="26" spans="1:11" x14ac:dyDescent="0.3">
      <c r="B26" s="304"/>
      <c r="C26" s="304"/>
      <c r="D26" s="304"/>
      <c r="E26" s="304"/>
      <c r="F26" s="304"/>
      <c r="G26" s="304"/>
      <c r="H26" s="304"/>
      <c r="I26" s="304"/>
    </row>
    <row r="27" spans="1:11" ht="15.6" x14ac:dyDescent="0.3">
      <c r="B27" s="376" t="s">
        <v>3409</v>
      </c>
      <c r="C27" s="304"/>
      <c r="D27" s="304"/>
      <c r="E27" s="304"/>
      <c r="F27" s="304"/>
      <c r="G27" s="304"/>
      <c r="H27" s="304"/>
      <c r="I27" s="304"/>
    </row>
    <row r="28" spans="1:11" ht="6" customHeight="1" x14ac:dyDescent="0.3">
      <c r="B28" s="376"/>
      <c r="C28" s="304"/>
      <c r="D28" s="304"/>
      <c r="E28" s="304"/>
      <c r="F28" s="304"/>
      <c r="G28" s="304"/>
      <c r="H28" s="304"/>
      <c r="I28" s="304"/>
    </row>
    <row r="29" spans="1:11" x14ac:dyDescent="0.3">
      <c r="B29" s="399" t="s">
        <v>3147</v>
      </c>
      <c r="C29" s="399"/>
      <c r="D29" s="414"/>
      <c r="E29" s="414"/>
      <c r="F29" s="414"/>
      <c r="G29" s="414"/>
      <c r="H29" s="414"/>
      <c r="I29" s="414"/>
      <c r="J29" s="414"/>
      <c r="K29" s="414"/>
    </row>
    <row r="30" spans="1:11" x14ac:dyDescent="0.3">
      <c r="B30" s="312"/>
      <c r="C30" s="312"/>
      <c r="D30" s="312"/>
      <c r="E30" s="312"/>
      <c r="F30" s="312"/>
      <c r="G30" s="312"/>
      <c r="H30" s="312"/>
      <c r="I30" s="312"/>
      <c r="J30" s="312"/>
      <c r="K30" s="312"/>
    </row>
    <row r="31" spans="1:11" x14ac:dyDescent="0.3">
      <c r="B31" s="312"/>
      <c r="C31" s="409" t="s">
        <v>495</v>
      </c>
      <c r="D31" s="409" t="s">
        <v>497</v>
      </c>
      <c r="E31" s="409" t="s">
        <v>499</v>
      </c>
      <c r="F31" s="409" t="s">
        <v>1</v>
      </c>
      <c r="G31" s="409" t="s">
        <v>518</v>
      </c>
      <c r="H31" s="409" t="s">
        <v>528</v>
      </c>
      <c r="I31" s="409" t="s">
        <v>5</v>
      </c>
      <c r="J31" s="415" t="s">
        <v>531</v>
      </c>
      <c r="K31" s="415" t="s">
        <v>3410</v>
      </c>
    </row>
    <row r="32" spans="1:11" x14ac:dyDescent="0.3">
      <c r="B32" s="304"/>
      <c r="C32" s="304"/>
      <c r="D32" s="304"/>
      <c r="E32" s="304"/>
      <c r="F32" s="304"/>
      <c r="G32" s="304"/>
      <c r="H32" s="304"/>
      <c r="I32" s="304"/>
      <c r="J32" s="304"/>
      <c r="K32" s="304"/>
    </row>
    <row r="33" spans="1:11" x14ac:dyDescent="0.3">
      <c r="A33" s="302" t="s">
        <v>3411</v>
      </c>
      <c r="B33" s="410" t="s">
        <v>3339</v>
      </c>
      <c r="C33" s="393">
        <v>0</v>
      </c>
      <c r="D33" s="393">
        <v>3064.0858479099961</v>
      </c>
      <c r="E33" s="393">
        <v>19.276459279999997</v>
      </c>
      <c r="F33" s="393">
        <v>0</v>
      </c>
      <c r="G33" s="393">
        <v>0</v>
      </c>
      <c r="H33" s="393">
        <v>4275.811640859999</v>
      </c>
      <c r="I33" s="393">
        <v>0</v>
      </c>
      <c r="J33" s="393">
        <v>0</v>
      </c>
      <c r="K33" s="393">
        <v>11.586885809999997</v>
      </c>
    </row>
    <row r="34" spans="1:11" x14ac:dyDescent="0.3">
      <c r="A34" s="302" t="s">
        <v>3412</v>
      </c>
      <c r="B34" s="410" t="s">
        <v>3340</v>
      </c>
      <c r="C34" s="393">
        <v>0</v>
      </c>
      <c r="D34" s="393">
        <v>0</v>
      </c>
      <c r="E34" s="393">
        <v>0</v>
      </c>
      <c r="F34" s="393">
        <v>0</v>
      </c>
      <c r="G34" s="393">
        <v>0</v>
      </c>
      <c r="H34" s="393">
        <v>11.343293289999998</v>
      </c>
      <c r="I34" s="393">
        <v>0</v>
      </c>
      <c r="J34" s="393">
        <v>0</v>
      </c>
      <c r="K34" s="393">
        <v>0</v>
      </c>
    </row>
    <row r="35" spans="1:11" x14ac:dyDescent="0.3">
      <c r="A35" s="302" t="s">
        <v>3413</v>
      </c>
      <c r="B35" s="410" t="s">
        <v>3341</v>
      </c>
      <c r="C35" s="393">
        <v>0</v>
      </c>
      <c r="D35" s="393">
        <v>0</v>
      </c>
      <c r="E35" s="393">
        <v>0</v>
      </c>
      <c r="F35" s="393">
        <v>0</v>
      </c>
      <c r="G35" s="393">
        <v>0</v>
      </c>
      <c r="H35" s="393">
        <v>0</v>
      </c>
      <c r="I35" s="393">
        <v>0</v>
      </c>
      <c r="J35" s="393">
        <v>0</v>
      </c>
      <c r="K35" s="393">
        <v>0</v>
      </c>
    </row>
    <row r="36" spans="1:11" x14ac:dyDescent="0.3">
      <c r="A36" s="302" t="s">
        <v>3414</v>
      </c>
      <c r="B36" s="410" t="s">
        <v>3342</v>
      </c>
      <c r="C36" s="393">
        <v>0</v>
      </c>
      <c r="D36" s="393">
        <v>0</v>
      </c>
      <c r="E36" s="393">
        <v>0</v>
      </c>
      <c r="F36" s="393">
        <v>0</v>
      </c>
      <c r="G36" s="393">
        <v>0</v>
      </c>
      <c r="H36" s="393">
        <v>0</v>
      </c>
      <c r="I36" s="393">
        <v>0</v>
      </c>
      <c r="J36" s="393">
        <v>0</v>
      </c>
      <c r="K36" s="393">
        <v>0</v>
      </c>
    </row>
    <row r="37" spans="1:11" x14ac:dyDescent="0.3">
      <c r="A37" s="302" t="s">
        <v>3415</v>
      </c>
      <c r="B37" s="410" t="s">
        <v>3343</v>
      </c>
      <c r="C37" s="393">
        <v>991.85674444000006</v>
      </c>
      <c r="D37" s="393">
        <v>0</v>
      </c>
      <c r="E37" s="393">
        <v>12999.55521459</v>
      </c>
      <c r="F37" s="393">
        <v>0</v>
      </c>
      <c r="G37" s="393">
        <v>0</v>
      </c>
      <c r="H37" s="393">
        <v>0</v>
      </c>
      <c r="I37" s="393">
        <v>13456.960326370001</v>
      </c>
      <c r="J37" s="393">
        <v>0</v>
      </c>
      <c r="K37" s="393">
        <v>137.35562712999993</v>
      </c>
    </row>
    <row r="38" spans="1:11" ht="28.8" x14ac:dyDescent="0.3">
      <c r="A38" s="302" t="s">
        <v>3416</v>
      </c>
      <c r="B38" s="410" t="s">
        <v>3344</v>
      </c>
      <c r="C38" s="393">
        <v>385.37903222</v>
      </c>
      <c r="D38" s="393">
        <v>0</v>
      </c>
      <c r="E38" s="393">
        <v>1715.6945573800001</v>
      </c>
      <c r="F38" s="393">
        <v>0</v>
      </c>
      <c r="G38" s="393">
        <v>0</v>
      </c>
      <c r="H38" s="393">
        <v>0</v>
      </c>
      <c r="I38" s="393">
        <v>1099.0632228499999</v>
      </c>
      <c r="J38" s="393">
        <v>201.68657243000001</v>
      </c>
      <c r="K38" s="393">
        <v>0</v>
      </c>
    </row>
    <row r="39" spans="1:11" x14ac:dyDescent="0.3">
      <c r="A39" s="302" t="s">
        <v>3417</v>
      </c>
      <c r="B39" s="410" t="s">
        <v>3345</v>
      </c>
      <c r="C39" s="393">
        <v>2987.5892151599992</v>
      </c>
      <c r="D39" s="393">
        <v>0</v>
      </c>
      <c r="E39" s="393">
        <v>507.23103313999997</v>
      </c>
      <c r="F39" s="393">
        <v>0</v>
      </c>
      <c r="G39" s="393">
        <v>0</v>
      </c>
      <c r="H39" s="393">
        <v>0</v>
      </c>
      <c r="I39" s="393">
        <v>23269.19193909</v>
      </c>
      <c r="J39" s="393">
        <v>2567.1441409199997</v>
      </c>
      <c r="K39" s="393">
        <v>0</v>
      </c>
    </row>
    <row r="40" spans="1:11" x14ac:dyDescent="0.3">
      <c r="A40" s="302" t="s">
        <v>3418</v>
      </c>
      <c r="B40" s="410" t="s">
        <v>3405</v>
      </c>
      <c r="C40" s="393">
        <v>0</v>
      </c>
      <c r="D40" s="393">
        <v>0</v>
      </c>
      <c r="E40" s="393">
        <v>0</v>
      </c>
      <c r="F40" s="393">
        <v>0</v>
      </c>
      <c r="G40" s="393">
        <v>0</v>
      </c>
      <c r="H40" s="393">
        <v>0</v>
      </c>
      <c r="I40" s="393">
        <v>0</v>
      </c>
      <c r="J40" s="393">
        <v>32.262721310000003</v>
      </c>
      <c r="K40" s="393">
        <v>0</v>
      </c>
    </row>
    <row r="41" spans="1:11" ht="28.8" x14ac:dyDescent="0.3">
      <c r="A41" s="302" t="s">
        <v>3419</v>
      </c>
      <c r="B41" s="410" t="s">
        <v>3375</v>
      </c>
      <c r="C41" s="393">
        <v>0</v>
      </c>
      <c r="D41" s="393">
        <v>0</v>
      </c>
      <c r="E41" s="393">
        <v>0</v>
      </c>
      <c r="F41" s="393">
        <v>0</v>
      </c>
      <c r="G41" s="393">
        <v>0</v>
      </c>
      <c r="H41" s="393">
        <v>0</v>
      </c>
      <c r="I41" s="393">
        <v>0</v>
      </c>
      <c r="J41" s="393">
        <v>0</v>
      </c>
      <c r="K41" s="393">
        <v>125.23665760999999</v>
      </c>
    </row>
    <row r="42" spans="1:11" x14ac:dyDescent="0.3">
      <c r="A42" s="302" t="s">
        <v>3420</v>
      </c>
      <c r="B42" s="410" t="s">
        <v>123</v>
      </c>
      <c r="C42" s="393">
        <v>0</v>
      </c>
      <c r="D42" s="393">
        <v>0</v>
      </c>
      <c r="E42" s="393">
        <v>101.08439166999999</v>
      </c>
      <c r="F42" s="393">
        <v>0</v>
      </c>
      <c r="G42" s="393">
        <v>0</v>
      </c>
      <c r="H42" s="393">
        <v>0</v>
      </c>
      <c r="I42" s="393">
        <v>220.40327457000001</v>
      </c>
      <c r="J42" s="393">
        <v>0</v>
      </c>
      <c r="K42" s="393">
        <v>0</v>
      </c>
    </row>
    <row r="43" spans="1:11" x14ac:dyDescent="0.3">
      <c r="B43" s="304"/>
      <c r="C43" s="416"/>
      <c r="D43" s="416"/>
      <c r="E43" s="416"/>
      <c r="F43" s="416"/>
      <c r="G43" s="416"/>
      <c r="H43" s="416"/>
      <c r="I43" s="416"/>
      <c r="J43" s="416"/>
      <c r="K43" s="416"/>
    </row>
    <row r="44" spans="1:11" x14ac:dyDescent="0.3">
      <c r="B44" s="417" t="s">
        <v>125</v>
      </c>
      <c r="C44" s="418">
        <f t="shared" ref="C44:K44" si="2">SUM(C33:C43)</f>
        <v>4364.824991819999</v>
      </c>
      <c r="D44" s="418">
        <f t="shared" si="2"/>
        <v>3064.0858479099961</v>
      </c>
      <c r="E44" s="418">
        <f t="shared" si="2"/>
        <v>15342.84165606</v>
      </c>
      <c r="F44" s="418">
        <f t="shared" si="2"/>
        <v>0</v>
      </c>
      <c r="G44" s="418">
        <f t="shared" si="2"/>
        <v>0</v>
      </c>
      <c r="H44" s="418">
        <f t="shared" si="2"/>
        <v>4287.1549341499986</v>
      </c>
      <c r="I44" s="418">
        <f t="shared" si="2"/>
        <v>38045.618762880003</v>
      </c>
      <c r="J44" s="418">
        <f t="shared" si="2"/>
        <v>2801.0934346599997</v>
      </c>
      <c r="K44" s="418">
        <f t="shared" si="2"/>
        <v>274.17917054999992</v>
      </c>
    </row>
    <row r="45" spans="1:11" x14ac:dyDescent="0.3">
      <c r="B45" s="304"/>
      <c r="C45" s="304"/>
      <c r="D45" s="304"/>
      <c r="E45" s="304"/>
      <c r="F45" s="304"/>
      <c r="G45" s="304"/>
      <c r="H45" s="304"/>
      <c r="I45" s="304"/>
    </row>
    <row r="46" spans="1:11" x14ac:dyDescent="0.3">
      <c r="B46" s="304"/>
      <c r="C46" s="304"/>
      <c r="D46" s="304"/>
      <c r="E46" s="304"/>
      <c r="F46" s="304"/>
      <c r="G46" s="304"/>
      <c r="H46" s="304"/>
      <c r="I46" s="304"/>
    </row>
    <row r="47" spans="1:11" x14ac:dyDescent="0.3">
      <c r="B47" s="304"/>
      <c r="C47" s="304"/>
      <c r="D47" s="304"/>
      <c r="E47" s="304"/>
      <c r="F47" s="304"/>
      <c r="G47" s="304"/>
      <c r="H47" s="304"/>
      <c r="I47" s="304"/>
    </row>
    <row r="48" spans="1:11" x14ac:dyDescent="0.3">
      <c r="B48" s="304"/>
      <c r="C48" s="304"/>
      <c r="D48" s="304"/>
      <c r="E48" s="304"/>
      <c r="F48" s="304"/>
      <c r="G48" s="304"/>
      <c r="H48" s="304"/>
      <c r="I48" s="304"/>
    </row>
    <row r="49" spans="2:9" ht="15.6" x14ac:dyDescent="0.3">
      <c r="B49" s="376" t="s">
        <v>3421</v>
      </c>
      <c r="C49" s="304"/>
      <c r="D49" s="304"/>
      <c r="E49" s="304"/>
      <c r="F49" s="304"/>
      <c r="G49" s="304"/>
      <c r="H49" s="304"/>
      <c r="I49" s="304"/>
    </row>
    <row r="50" spans="2:9" ht="6" customHeight="1" x14ac:dyDescent="0.3">
      <c r="B50" s="376"/>
      <c r="C50" s="304"/>
      <c r="D50" s="304"/>
      <c r="E50" s="304"/>
      <c r="F50" s="304"/>
      <c r="G50" s="304"/>
      <c r="H50" s="304"/>
      <c r="I50" s="304"/>
    </row>
    <row r="51" spans="2:9" x14ac:dyDescent="0.3">
      <c r="B51" s="399" t="s">
        <v>3147</v>
      </c>
      <c r="C51" s="399"/>
      <c r="D51" s="414"/>
      <c r="E51" s="414"/>
      <c r="F51" s="414"/>
      <c r="G51" s="414"/>
      <c r="H51" s="414"/>
      <c r="I51" s="414"/>
    </row>
    <row r="52" spans="2:9" x14ac:dyDescent="0.3">
      <c r="B52" s="312"/>
      <c r="C52" s="312"/>
      <c r="D52" s="312"/>
      <c r="E52" s="312"/>
      <c r="F52" s="312"/>
      <c r="G52" s="312"/>
      <c r="H52" s="312"/>
      <c r="I52" s="312"/>
    </row>
    <row r="53" spans="2:9" x14ac:dyDescent="0.3">
      <c r="B53" s="312"/>
      <c r="C53" s="409" t="s">
        <v>3422</v>
      </c>
      <c r="D53" s="409" t="s">
        <v>3423</v>
      </c>
      <c r="E53" s="409" t="s">
        <v>3424</v>
      </c>
      <c r="F53" s="409" t="s">
        <v>3425</v>
      </c>
      <c r="G53" s="409" t="s">
        <v>3426</v>
      </c>
      <c r="H53" s="409" t="s">
        <v>3427</v>
      </c>
      <c r="I53" s="409" t="s">
        <v>3428</v>
      </c>
    </row>
    <row r="54" spans="2:9" x14ac:dyDescent="0.3">
      <c r="B54" s="304"/>
      <c r="C54" s="304"/>
      <c r="D54" s="304"/>
      <c r="E54" s="304"/>
      <c r="F54" s="304"/>
      <c r="G54" s="304"/>
      <c r="H54" s="304"/>
      <c r="I54" s="304"/>
    </row>
    <row r="55" spans="2:9" x14ac:dyDescent="0.3">
      <c r="B55" s="410" t="s">
        <v>3339</v>
      </c>
      <c r="C55" s="419"/>
      <c r="D55" s="419"/>
      <c r="E55" s="419"/>
      <c r="F55" s="419"/>
      <c r="G55" s="419"/>
      <c r="H55" s="419"/>
      <c r="I55" s="419"/>
    </row>
    <row r="56" spans="2:9" x14ac:dyDescent="0.3">
      <c r="B56" s="410" t="s">
        <v>3340</v>
      </c>
      <c r="C56" s="419"/>
      <c r="D56" s="419"/>
      <c r="E56" s="419"/>
      <c r="F56" s="419"/>
      <c r="G56" s="419"/>
      <c r="H56" s="419"/>
      <c r="I56" s="419"/>
    </row>
    <row r="57" spans="2:9" x14ac:dyDescent="0.3">
      <c r="B57" s="410" t="s">
        <v>3341</v>
      </c>
      <c r="C57" s="419"/>
      <c r="D57" s="419"/>
      <c r="E57" s="419"/>
      <c r="F57" s="419"/>
      <c r="G57" s="419"/>
      <c r="H57" s="419"/>
      <c r="I57" s="419"/>
    </row>
    <row r="58" spans="2:9" x14ac:dyDescent="0.3">
      <c r="B58" s="410" t="s">
        <v>3342</v>
      </c>
      <c r="C58" s="419"/>
      <c r="D58" s="419"/>
      <c r="E58" s="419"/>
      <c r="F58" s="419"/>
      <c r="G58" s="419"/>
      <c r="H58" s="419"/>
      <c r="I58" s="419"/>
    </row>
    <row r="59" spans="2:9" x14ac:dyDescent="0.3">
      <c r="B59" s="410" t="s">
        <v>3343</v>
      </c>
      <c r="C59" s="419"/>
      <c r="D59" s="419"/>
      <c r="E59" s="419"/>
      <c r="F59" s="419"/>
      <c r="G59" s="419"/>
      <c r="H59" s="419"/>
      <c r="I59" s="419"/>
    </row>
    <row r="60" spans="2:9" ht="28.8" x14ac:dyDescent="0.3">
      <c r="B60" s="410" t="s">
        <v>3344</v>
      </c>
      <c r="C60" s="419"/>
      <c r="D60" s="419"/>
      <c r="E60" s="419"/>
      <c r="F60" s="419"/>
      <c r="G60" s="419"/>
      <c r="H60" s="419"/>
      <c r="I60" s="419"/>
    </row>
    <row r="61" spans="2:9" x14ac:dyDescent="0.3">
      <c r="B61" s="410" t="s">
        <v>3345</v>
      </c>
      <c r="C61" s="419"/>
      <c r="D61" s="419"/>
      <c r="E61" s="419"/>
      <c r="F61" s="419"/>
      <c r="G61" s="419"/>
      <c r="H61" s="419"/>
      <c r="I61" s="419"/>
    </row>
    <row r="62" spans="2:9" x14ac:dyDescent="0.3">
      <c r="B62" s="410" t="s">
        <v>3373</v>
      </c>
      <c r="C62" s="419"/>
      <c r="D62" s="419"/>
      <c r="E62" s="419"/>
      <c r="F62" s="419"/>
      <c r="G62" s="419"/>
      <c r="H62" s="419"/>
      <c r="I62" s="419"/>
    </row>
    <row r="63" spans="2:9" ht="28.8" x14ac:dyDescent="0.3">
      <c r="B63" s="410" t="s">
        <v>3375</v>
      </c>
      <c r="C63" s="419"/>
      <c r="D63" s="419"/>
      <c r="E63" s="419"/>
      <c r="F63" s="419"/>
      <c r="G63" s="419"/>
      <c r="H63" s="419"/>
      <c r="I63" s="419"/>
    </row>
    <row r="64" spans="2:9" x14ac:dyDescent="0.3">
      <c r="B64" s="410" t="s">
        <v>123</v>
      </c>
      <c r="C64" s="419"/>
      <c r="D64" s="419"/>
      <c r="E64" s="419"/>
      <c r="F64" s="419"/>
      <c r="G64" s="419"/>
      <c r="H64" s="419"/>
      <c r="I64" s="419"/>
    </row>
    <row r="65" spans="2:9" x14ac:dyDescent="0.3">
      <c r="B65" s="304"/>
      <c r="C65" s="416"/>
      <c r="D65" s="416"/>
      <c r="E65" s="416"/>
      <c r="F65" s="416"/>
      <c r="G65" s="416"/>
      <c r="H65" s="416"/>
      <c r="I65" s="416"/>
    </row>
    <row r="66" spans="2:9" x14ac:dyDescent="0.3">
      <c r="B66" s="417" t="s">
        <v>125</v>
      </c>
      <c r="C66" s="418"/>
      <c r="D66" s="418"/>
      <c r="E66" s="418"/>
      <c r="F66" s="418"/>
      <c r="G66" s="418"/>
      <c r="H66" s="418"/>
      <c r="I66" s="418"/>
    </row>
    <row r="67" spans="2:9" x14ac:dyDescent="0.3">
      <c r="B67" s="304"/>
      <c r="C67" s="304"/>
      <c r="D67" s="304"/>
      <c r="E67" s="304"/>
      <c r="F67" s="304"/>
      <c r="G67" s="304"/>
      <c r="H67" s="304"/>
      <c r="I67" s="304"/>
    </row>
    <row r="68" spans="2:9" x14ac:dyDescent="0.3">
      <c r="B68" s="304"/>
      <c r="C68" s="304"/>
      <c r="D68" s="304"/>
      <c r="E68" s="304"/>
      <c r="F68" s="304"/>
      <c r="G68" s="304"/>
      <c r="H68" s="304"/>
      <c r="I68" s="304"/>
    </row>
    <row r="69" spans="2:9" x14ac:dyDescent="0.3">
      <c r="B69" s="304"/>
      <c r="C69" s="304"/>
      <c r="D69" s="304"/>
      <c r="E69" s="304"/>
      <c r="F69" s="304"/>
      <c r="G69" s="304"/>
      <c r="H69" s="304"/>
      <c r="I69" s="304"/>
    </row>
    <row r="71" spans="2:9" x14ac:dyDescent="0.3">
      <c r="I71" s="382" t="s">
        <v>3221</v>
      </c>
    </row>
  </sheetData>
  <hyperlinks>
    <hyperlink ref="I71" location="'D. NTT Contents'!A1" display="To Contents" xr:uid="{42D91D73-A3B1-4151-A97E-41D0B05B196A}"/>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1CB86-A936-4EF7-94AF-AF94491B92F8}">
  <sheetPr codeName="Sheet29">
    <tabColor rgb="FF243386"/>
    <pageSetUpPr fitToPage="1"/>
  </sheetPr>
  <dimension ref="A5:N64"/>
  <sheetViews>
    <sheetView topLeftCell="G8" zoomScaleNormal="100" workbookViewId="0">
      <selection activeCell="C54" sqref="C54"/>
    </sheetView>
  </sheetViews>
  <sheetFormatPr defaultColWidth="9.33203125" defaultRowHeight="14.4" x14ac:dyDescent="0.3"/>
  <cols>
    <col min="1" max="1" width="2.6640625" style="302" customWidth="1"/>
    <col min="2" max="2" width="26.44140625" style="18" customWidth="1"/>
    <col min="3" max="12" width="17.5546875" style="18" customWidth="1"/>
    <col min="13" max="13" width="18" style="18" customWidth="1"/>
    <col min="14" max="16384" width="9.33203125" style="18"/>
  </cols>
  <sheetData>
    <row r="5" spans="1:13" ht="15.6" x14ac:dyDescent="0.3">
      <c r="B5" s="364" t="s">
        <v>3429</v>
      </c>
    </row>
    <row r="6" spans="1:13" x14ac:dyDescent="0.3">
      <c r="B6" s="384" t="s">
        <v>3149</v>
      </c>
      <c r="C6" s="412"/>
      <c r="D6" s="412"/>
      <c r="E6" s="412"/>
      <c r="F6" s="412"/>
      <c r="G6" s="412"/>
      <c r="H6" s="412"/>
      <c r="I6" s="412"/>
      <c r="J6" s="412"/>
      <c r="K6" s="412"/>
      <c r="L6" s="412"/>
      <c r="M6" s="412"/>
    </row>
    <row r="7" spans="1:13" x14ac:dyDescent="0.3">
      <c r="B7" s="296"/>
      <c r="C7" s="296"/>
      <c r="D7" s="296"/>
      <c r="E7" s="296"/>
      <c r="F7" s="296"/>
      <c r="G7" s="296"/>
      <c r="H7" s="296"/>
      <c r="I7" s="296"/>
      <c r="J7" s="296"/>
      <c r="K7" s="296"/>
      <c r="L7" s="296"/>
      <c r="M7" s="296"/>
    </row>
    <row r="8" spans="1:13" ht="28.8" x14ac:dyDescent="0.3">
      <c r="B8" s="296"/>
      <c r="C8" s="368" t="s">
        <v>3339</v>
      </c>
      <c r="D8" s="368" t="s">
        <v>3340</v>
      </c>
      <c r="E8" s="368" t="s">
        <v>3341</v>
      </c>
      <c r="F8" s="368" t="s">
        <v>3342</v>
      </c>
      <c r="G8" s="368" t="s">
        <v>3343</v>
      </c>
      <c r="H8" s="368" t="s">
        <v>3344</v>
      </c>
      <c r="I8" s="368" t="s">
        <v>3345</v>
      </c>
      <c r="J8" s="368" t="s">
        <v>757</v>
      </c>
      <c r="K8" s="368" t="s">
        <v>3346</v>
      </c>
      <c r="L8" s="368" t="s">
        <v>123</v>
      </c>
      <c r="M8" s="369" t="s">
        <v>125</v>
      </c>
    </row>
    <row r="9" spans="1:13" x14ac:dyDescent="0.3">
      <c r="A9" s="302" t="s">
        <v>3430</v>
      </c>
      <c r="B9" s="304" t="s">
        <v>3431</v>
      </c>
      <c r="C9" s="393">
        <v>0</v>
      </c>
      <c r="D9" s="393">
        <v>0</v>
      </c>
      <c r="E9" s="393">
        <v>0</v>
      </c>
      <c r="F9" s="393">
        <v>0</v>
      </c>
      <c r="G9" s="393">
        <v>0</v>
      </c>
      <c r="H9" s="393">
        <v>0</v>
      </c>
      <c r="I9" s="393">
        <v>0</v>
      </c>
      <c r="J9" s="393">
        <v>0</v>
      </c>
      <c r="K9" s="393">
        <v>0</v>
      </c>
      <c r="L9" s="393">
        <v>0</v>
      </c>
      <c r="M9" s="334">
        <f t="shared" ref="M9:M19" si="0">SUM(C9:L9)</f>
        <v>0</v>
      </c>
    </row>
    <row r="10" spans="1:13" x14ac:dyDescent="0.3">
      <c r="A10" s="302" t="s">
        <v>3432</v>
      </c>
      <c r="B10" s="304" t="s">
        <v>3433</v>
      </c>
      <c r="C10" s="393">
        <v>14028.943535189856</v>
      </c>
      <c r="D10" s="393">
        <v>1035.5358503299985</v>
      </c>
      <c r="E10" s="393">
        <v>0</v>
      </c>
      <c r="F10" s="393">
        <v>0</v>
      </c>
      <c r="G10" s="393">
        <v>0</v>
      </c>
      <c r="H10" s="393">
        <v>0</v>
      </c>
      <c r="I10" s="393">
        <v>0</v>
      </c>
      <c r="J10" s="393">
        <v>0</v>
      </c>
      <c r="K10" s="393">
        <v>0</v>
      </c>
      <c r="L10" s="393">
        <v>0</v>
      </c>
      <c r="M10" s="334">
        <f t="shared" si="0"/>
        <v>15064.479385519855</v>
      </c>
    </row>
    <row r="11" spans="1:13" ht="30" customHeight="1" x14ac:dyDescent="0.3">
      <c r="A11" s="302" t="s">
        <v>3434</v>
      </c>
      <c r="B11" s="410" t="s">
        <v>3435</v>
      </c>
      <c r="C11" s="393">
        <f>SUM(C12:C15)</f>
        <v>119569.47669275969</v>
      </c>
      <c r="D11" s="393">
        <f t="shared" ref="D11:L11" si="1">SUM(D12:D15)</f>
        <v>8049.641802939992</v>
      </c>
      <c r="E11" s="393">
        <f t="shared" si="1"/>
        <v>0</v>
      </c>
      <c r="F11" s="393">
        <f t="shared" si="1"/>
        <v>4515.9817291899999</v>
      </c>
      <c r="G11" s="393">
        <f t="shared" si="1"/>
        <v>44176.824831100064</v>
      </c>
      <c r="H11" s="393">
        <f t="shared" si="1"/>
        <v>2579.3254537399998</v>
      </c>
      <c r="I11" s="393">
        <f t="shared" si="1"/>
        <v>11215.850327159998</v>
      </c>
      <c r="J11" s="393">
        <f t="shared" si="1"/>
        <v>7945.7127834000021</v>
      </c>
      <c r="K11" s="393">
        <f t="shared" si="1"/>
        <v>172.99470546000003</v>
      </c>
      <c r="L11" s="393">
        <f t="shared" si="1"/>
        <v>221.07695179000001</v>
      </c>
      <c r="M11" s="334">
        <f t="shared" si="0"/>
        <v>198446.88527753975</v>
      </c>
    </row>
    <row r="12" spans="1:13" x14ac:dyDescent="0.3">
      <c r="A12" s="302" t="s">
        <v>3436</v>
      </c>
      <c r="B12" s="420" t="s">
        <v>3437</v>
      </c>
      <c r="C12" s="393">
        <v>34020.436629149604</v>
      </c>
      <c r="D12" s="393">
        <v>2459.1262165399953</v>
      </c>
      <c r="E12" s="393">
        <v>0</v>
      </c>
      <c r="F12" s="393">
        <v>625.99787169000035</v>
      </c>
      <c r="G12" s="393">
        <v>8080.2081417700074</v>
      </c>
      <c r="H12" s="393">
        <v>725.9385650600002</v>
      </c>
      <c r="I12" s="393">
        <v>1098.1115715000001</v>
      </c>
      <c r="J12" s="393">
        <v>2503.6366184599983</v>
      </c>
      <c r="K12" s="393">
        <v>26.959454280000003</v>
      </c>
      <c r="L12" s="393">
        <v>3.0597694300000002</v>
      </c>
      <c r="M12" s="334">
        <f t="shared" si="0"/>
        <v>49543.474837879607</v>
      </c>
    </row>
    <row r="13" spans="1:13" x14ac:dyDescent="0.3">
      <c r="A13" s="302" t="s">
        <v>3438</v>
      </c>
      <c r="B13" s="420" t="s">
        <v>3439</v>
      </c>
      <c r="C13" s="393">
        <v>63018.765609790033</v>
      </c>
      <c r="D13" s="393">
        <v>4003.3025352499953</v>
      </c>
      <c r="E13" s="393">
        <v>0</v>
      </c>
      <c r="F13" s="393">
        <v>1009.7972525000004</v>
      </c>
      <c r="G13" s="393">
        <v>19168.490521810061</v>
      </c>
      <c r="H13" s="393">
        <v>1672.0197121199997</v>
      </c>
      <c r="I13" s="393">
        <v>6319.4731055699995</v>
      </c>
      <c r="J13" s="393">
        <v>3681.3059701500028</v>
      </c>
      <c r="K13" s="393">
        <v>38.055192339999998</v>
      </c>
      <c r="L13" s="393">
        <v>58.423451630000002</v>
      </c>
      <c r="M13" s="334">
        <f t="shared" si="0"/>
        <v>98969.633351160097</v>
      </c>
    </row>
    <row r="14" spans="1:13" x14ac:dyDescent="0.3">
      <c r="A14" s="302" t="s">
        <v>3440</v>
      </c>
      <c r="B14" s="421" t="s">
        <v>3441</v>
      </c>
      <c r="C14" s="393">
        <v>22344.999420540047</v>
      </c>
      <c r="D14" s="393">
        <v>1561.6360733900017</v>
      </c>
      <c r="E14" s="393">
        <v>0</v>
      </c>
      <c r="F14" s="393">
        <v>1604.3838902899988</v>
      </c>
      <c r="G14" s="393">
        <v>14055.786405769999</v>
      </c>
      <c r="H14" s="393">
        <v>181.36717656000002</v>
      </c>
      <c r="I14" s="393">
        <v>3732.2444714399981</v>
      </c>
      <c r="J14" s="393">
        <v>1668.8386433300007</v>
      </c>
      <c r="K14" s="393">
        <v>107.98005884000001</v>
      </c>
      <c r="L14" s="393">
        <v>159.59373073</v>
      </c>
      <c r="M14" s="334">
        <f t="shared" si="0"/>
        <v>45416.829870890047</v>
      </c>
    </row>
    <row r="15" spans="1:13" x14ac:dyDescent="0.3">
      <c r="A15" s="302" t="s">
        <v>3442</v>
      </c>
      <c r="B15" s="421" t="s">
        <v>3443</v>
      </c>
      <c r="C15" s="393">
        <v>185.27503328000003</v>
      </c>
      <c r="D15" s="393">
        <v>25.576977759999998</v>
      </c>
      <c r="E15" s="393">
        <v>0</v>
      </c>
      <c r="F15" s="393">
        <v>1275.8027147100006</v>
      </c>
      <c r="G15" s="393">
        <v>2872.3397617500004</v>
      </c>
      <c r="H15" s="393">
        <v>0</v>
      </c>
      <c r="I15" s="393">
        <v>66.021178649999996</v>
      </c>
      <c r="J15" s="393">
        <v>91.931551459999994</v>
      </c>
      <c r="K15" s="393">
        <v>0</v>
      </c>
      <c r="L15" s="393">
        <v>0</v>
      </c>
      <c r="M15" s="334">
        <f t="shared" si="0"/>
        <v>4516.9472176100016</v>
      </c>
    </row>
    <row r="16" spans="1:13" x14ac:dyDescent="0.3">
      <c r="A16" s="302" t="s">
        <v>3444</v>
      </c>
      <c r="B16" s="304" t="s">
        <v>3445</v>
      </c>
      <c r="C16" s="393">
        <f>SUM(C17:C18)</f>
        <v>109791.69011929086</v>
      </c>
      <c r="D16" s="393">
        <f t="shared" ref="D16:L16" si="2">SUM(D17:D18)</f>
        <v>6995.5790899400126</v>
      </c>
      <c r="E16" s="393">
        <f t="shared" si="2"/>
        <v>11.90439074</v>
      </c>
      <c r="F16" s="393">
        <f t="shared" si="2"/>
        <v>4421.3089634399985</v>
      </c>
      <c r="G16" s="393">
        <f t="shared" si="2"/>
        <v>62703.415111740163</v>
      </c>
      <c r="H16" s="393">
        <f t="shared" si="2"/>
        <v>8157.2821515799997</v>
      </c>
      <c r="I16" s="393">
        <f t="shared" si="2"/>
        <v>56546.848236229991</v>
      </c>
      <c r="J16" s="393">
        <f t="shared" si="2"/>
        <v>36681.818099400109</v>
      </c>
      <c r="K16" s="393">
        <f t="shared" si="2"/>
        <v>2693.2829394299997</v>
      </c>
      <c r="L16" s="393">
        <f t="shared" si="2"/>
        <v>1905.4321488300004</v>
      </c>
      <c r="M16" s="334">
        <f t="shared" si="0"/>
        <v>289908.5612506211</v>
      </c>
    </row>
    <row r="17" spans="1:13" x14ac:dyDescent="0.3">
      <c r="A17" s="302" t="s">
        <v>3446</v>
      </c>
      <c r="B17" s="304" t="s">
        <v>3447</v>
      </c>
      <c r="C17" s="393">
        <v>97431.545093380832</v>
      </c>
      <c r="D17" s="393">
        <v>6548.0001720300124</v>
      </c>
      <c r="E17" s="393">
        <v>11.90439074</v>
      </c>
      <c r="F17" s="393">
        <v>4340.0408840799982</v>
      </c>
      <c r="G17" s="393">
        <v>62592.858111740163</v>
      </c>
      <c r="H17" s="393">
        <v>8155.98015158</v>
      </c>
      <c r="I17" s="393">
        <v>56533.316713389991</v>
      </c>
      <c r="J17" s="393">
        <v>36500.787334220106</v>
      </c>
      <c r="K17" s="393">
        <v>2693.2829394299997</v>
      </c>
      <c r="L17" s="393">
        <v>1904.0441488300005</v>
      </c>
      <c r="M17" s="334">
        <f t="shared" si="0"/>
        <v>276711.75993942108</v>
      </c>
    </row>
    <row r="18" spans="1:13" x14ac:dyDescent="0.3">
      <c r="A18" s="302" t="s">
        <v>3448</v>
      </c>
      <c r="B18" s="18" t="s">
        <v>3449</v>
      </c>
      <c r="C18" s="393">
        <v>12360.145025910029</v>
      </c>
      <c r="D18" s="393">
        <v>447.5789179100002</v>
      </c>
      <c r="E18" s="393">
        <v>0</v>
      </c>
      <c r="F18" s="393">
        <v>81.268079360000002</v>
      </c>
      <c r="G18" s="393">
        <v>110.55700000000002</v>
      </c>
      <c r="H18" s="393">
        <v>1.302</v>
      </c>
      <c r="I18" s="393">
        <v>13.531522840000001</v>
      </c>
      <c r="J18" s="393">
        <v>181.03076517999992</v>
      </c>
      <c r="K18" s="393">
        <v>0</v>
      </c>
      <c r="L18" s="393">
        <v>1.3879999999999999</v>
      </c>
      <c r="M18" s="334">
        <f t="shared" si="0"/>
        <v>13196.80131120003</v>
      </c>
    </row>
    <row r="19" spans="1:13" x14ac:dyDescent="0.3">
      <c r="A19" s="302" t="s">
        <v>3450</v>
      </c>
      <c r="B19" s="18" t="s">
        <v>123</v>
      </c>
      <c r="C19" s="393">
        <v>0</v>
      </c>
      <c r="D19" s="393">
        <v>0</v>
      </c>
      <c r="E19" s="393">
        <v>0</v>
      </c>
      <c r="F19" s="393">
        <v>0</v>
      </c>
      <c r="G19" s="393">
        <v>0</v>
      </c>
      <c r="H19" s="393">
        <v>0</v>
      </c>
      <c r="I19" s="393">
        <v>0</v>
      </c>
      <c r="J19" s="393">
        <v>0</v>
      </c>
      <c r="K19" s="393">
        <v>0</v>
      </c>
      <c r="L19" s="393">
        <v>0</v>
      </c>
      <c r="M19" s="334">
        <f t="shared" si="0"/>
        <v>0</v>
      </c>
    </row>
    <row r="20" spans="1:13" x14ac:dyDescent="0.3">
      <c r="B20" s="413" t="s">
        <v>125</v>
      </c>
      <c r="C20" s="379">
        <f t="shared" ref="C20:M20" si="3">C10+C11+C16</f>
        <v>243390.11034724041</v>
      </c>
      <c r="D20" s="379">
        <f t="shared" si="3"/>
        <v>16080.756743210004</v>
      </c>
      <c r="E20" s="379">
        <f t="shared" si="3"/>
        <v>11.90439074</v>
      </c>
      <c r="F20" s="379">
        <f t="shared" si="3"/>
        <v>8937.2906926299984</v>
      </c>
      <c r="G20" s="379">
        <f t="shared" si="3"/>
        <v>106880.23994284023</v>
      </c>
      <c r="H20" s="379">
        <f t="shared" si="3"/>
        <v>10736.607605319999</v>
      </c>
      <c r="I20" s="379">
        <f t="shared" si="3"/>
        <v>67762.698563389989</v>
      </c>
      <c r="J20" s="379">
        <f t="shared" si="3"/>
        <v>44627.530882800114</v>
      </c>
      <c r="K20" s="379">
        <f t="shared" si="3"/>
        <v>2866.2776448899999</v>
      </c>
      <c r="L20" s="379">
        <f t="shared" si="3"/>
        <v>2126.5091006200005</v>
      </c>
      <c r="M20" s="379">
        <f t="shared" si="3"/>
        <v>503419.92591368069</v>
      </c>
    </row>
    <row r="21" spans="1:13" x14ac:dyDescent="0.3">
      <c r="B21" s="360" t="s">
        <v>3451</v>
      </c>
    </row>
    <row r="25" spans="1:13" ht="15.6" x14ac:dyDescent="0.3">
      <c r="B25" s="364" t="s">
        <v>3452</v>
      </c>
    </row>
    <row r="26" spans="1:13" x14ac:dyDescent="0.3">
      <c r="B26" s="384" t="s">
        <v>3151</v>
      </c>
      <c r="C26" s="412"/>
      <c r="D26" s="412"/>
      <c r="E26" s="412"/>
      <c r="F26" s="412"/>
      <c r="G26" s="412"/>
      <c r="H26" s="412"/>
      <c r="I26" s="412"/>
      <c r="J26" s="412"/>
      <c r="K26" s="412"/>
      <c r="L26" s="412"/>
      <c r="M26" s="412"/>
    </row>
    <row r="27" spans="1:13" x14ac:dyDescent="0.3">
      <c r="B27" s="296"/>
      <c r="C27" s="296"/>
      <c r="D27" s="296"/>
      <c r="E27" s="296"/>
      <c r="F27" s="296"/>
      <c r="G27" s="296"/>
      <c r="H27" s="296"/>
      <c r="I27" s="296"/>
      <c r="J27" s="296"/>
      <c r="K27" s="296"/>
      <c r="L27" s="296"/>
      <c r="M27" s="296"/>
    </row>
    <row r="28" spans="1:13" ht="28.8" x14ac:dyDescent="0.3">
      <c r="B28" s="296"/>
      <c r="C28" s="368" t="s">
        <v>3339</v>
      </c>
      <c r="D28" s="368" t="s">
        <v>3340</v>
      </c>
      <c r="E28" s="368" t="s">
        <v>3341</v>
      </c>
      <c r="F28" s="368" t="s">
        <v>3342</v>
      </c>
      <c r="G28" s="368" t="s">
        <v>3343</v>
      </c>
      <c r="H28" s="368" t="s">
        <v>3344</v>
      </c>
      <c r="I28" s="368" t="s">
        <v>3345</v>
      </c>
      <c r="J28" s="368" t="s">
        <v>757</v>
      </c>
      <c r="K28" s="368" t="s">
        <v>3346</v>
      </c>
      <c r="L28" s="368" t="s">
        <v>123</v>
      </c>
      <c r="M28" s="369" t="s">
        <v>125</v>
      </c>
    </row>
    <row r="29" spans="1:13" x14ac:dyDescent="0.3">
      <c r="A29" s="302" t="s">
        <v>3453</v>
      </c>
      <c r="B29" s="304" t="s">
        <v>3431</v>
      </c>
      <c r="C29" s="393">
        <v>0</v>
      </c>
      <c r="D29" s="393">
        <v>0</v>
      </c>
      <c r="E29" s="393">
        <v>0</v>
      </c>
      <c r="F29" s="393">
        <v>0</v>
      </c>
      <c r="G29" s="393">
        <v>0</v>
      </c>
      <c r="H29" s="393">
        <v>0</v>
      </c>
      <c r="I29" s="393">
        <v>0</v>
      </c>
      <c r="J29" s="393">
        <v>0</v>
      </c>
      <c r="K29" s="393">
        <v>0</v>
      </c>
      <c r="L29" s="393">
        <v>0</v>
      </c>
      <c r="M29" s="334">
        <f t="shared" ref="M29:M39" si="4">SUM(C29:L29)</f>
        <v>0</v>
      </c>
    </row>
    <row r="30" spans="1:13" x14ac:dyDescent="0.3">
      <c r="A30" s="302" t="s">
        <v>3454</v>
      </c>
      <c r="B30" s="304" t="s">
        <v>3433</v>
      </c>
      <c r="C30" s="393">
        <v>2337.3141833700015</v>
      </c>
      <c r="D30" s="393">
        <v>141.53150417000012</v>
      </c>
      <c r="E30" s="393">
        <v>0</v>
      </c>
      <c r="F30" s="393">
        <v>0</v>
      </c>
      <c r="G30" s="393">
        <v>0</v>
      </c>
      <c r="H30" s="393">
        <v>0</v>
      </c>
      <c r="I30" s="393">
        <v>0</v>
      </c>
      <c r="J30" s="393">
        <v>0</v>
      </c>
      <c r="K30" s="393">
        <v>0</v>
      </c>
      <c r="L30" s="393">
        <v>0</v>
      </c>
      <c r="M30" s="334">
        <f t="shared" si="4"/>
        <v>2478.8456875400016</v>
      </c>
    </row>
    <row r="31" spans="1:13" ht="28.8" x14ac:dyDescent="0.3">
      <c r="A31" s="302" t="s">
        <v>3455</v>
      </c>
      <c r="B31" s="410" t="s">
        <v>3435</v>
      </c>
      <c r="C31" s="393">
        <f>SUM(C32:C35)</f>
        <v>114725.59343153094</v>
      </c>
      <c r="D31" s="393">
        <f t="shared" ref="D31:L31" si="5">SUM(D32:D35)</f>
        <v>7290.9423834599893</v>
      </c>
      <c r="E31" s="393">
        <f t="shared" si="5"/>
        <v>2589.4818189799998</v>
      </c>
      <c r="F31" s="393">
        <f t="shared" si="5"/>
        <v>737.80907509999997</v>
      </c>
      <c r="G31" s="393">
        <f t="shared" si="5"/>
        <v>9721.0574172499819</v>
      </c>
      <c r="H31" s="393">
        <f t="shared" si="5"/>
        <v>1390.54329861</v>
      </c>
      <c r="I31" s="393">
        <f t="shared" si="5"/>
        <v>9643.5205484699964</v>
      </c>
      <c r="J31" s="393">
        <f t="shared" si="5"/>
        <v>2583.4760453800013</v>
      </c>
      <c r="K31" s="393">
        <f t="shared" si="5"/>
        <v>701.70021772999962</v>
      </c>
      <c r="L31" s="393">
        <f t="shared" si="5"/>
        <v>1396.9458914199997</v>
      </c>
      <c r="M31" s="334">
        <f t="shared" si="4"/>
        <v>150781.0701279309</v>
      </c>
    </row>
    <row r="32" spans="1:13" x14ac:dyDescent="0.3">
      <c r="A32" s="302" t="s">
        <v>3456</v>
      </c>
      <c r="B32" s="420" t="s">
        <v>3437</v>
      </c>
      <c r="C32" s="393">
        <v>27999.274786579666</v>
      </c>
      <c r="D32" s="393">
        <v>2054.6387397600015</v>
      </c>
      <c r="E32" s="393">
        <v>524.55873937999991</v>
      </c>
      <c r="F32" s="393">
        <v>212.29109469000014</v>
      </c>
      <c r="G32" s="393">
        <v>2577.5890534999967</v>
      </c>
      <c r="H32" s="393">
        <v>398.0347536300003</v>
      </c>
      <c r="I32" s="393">
        <v>2260.2553048600003</v>
      </c>
      <c r="J32" s="393">
        <v>1133.300567240002</v>
      </c>
      <c r="K32" s="393">
        <v>363.40761853999965</v>
      </c>
      <c r="L32" s="393">
        <v>101.74661041999998</v>
      </c>
      <c r="M32" s="334">
        <f t="shared" si="4"/>
        <v>37625.097268599675</v>
      </c>
    </row>
    <row r="33" spans="1:13" x14ac:dyDescent="0.3">
      <c r="A33" s="302" t="s">
        <v>3457</v>
      </c>
      <c r="B33" s="420" t="s">
        <v>3439</v>
      </c>
      <c r="C33" s="393">
        <v>60676.476339981076</v>
      </c>
      <c r="D33" s="393">
        <v>3633.6003224999849</v>
      </c>
      <c r="E33" s="393">
        <v>742.18805160999989</v>
      </c>
      <c r="F33" s="393">
        <v>278.17415850999998</v>
      </c>
      <c r="G33" s="393">
        <v>4542.6383073199868</v>
      </c>
      <c r="H33" s="393">
        <v>640.73421771999961</v>
      </c>
      <c r="I33" s="393">
        <v>4375.269592790004</v>
      </c>
      <c r="J33" s="393">
        <v>1152.1691900299991</v>
      </c>
      <c r="K33" s="393">
        <v>220.48923324999996</v>
      </c>
      <c r="L33" s="393">
        <v>568.23653441000022</v>
      </c>
      <c r="M33" s="334">
        <f t="shared" si="4"/>
        <v>76829.975948121049</v>
      </c>
    </row>
    <row r="34" spans="1:13" x14ac:dyDescent="0.3">
      <c r="A34" s="302" t="s">
        <v>3458</v>
      </c>
      <c r="B34" s="421" t="s">
        <v>3441</v>
      </c>
      <c r="C34" s="393">
        <v>25812.745017270194</v>
      </c>
      <c r="D34" s="393">
        <v>1595.0069202800023</v>
      </c>
      <c r="E34" s="393">
        <v>1215.4757425700002</v>
      </c>
      <c r="F34" s="393">
        <v>175.47347140999995</v>
      </c>
      <c r="G34" s="393">
        <v>2373.1572454699985</v>
      </c>
      <c r="H34" s="393">
        <v>324.93376186</v>
      </c>
      <c r="I34" s="393">
        <v>2330.6122751699936</v>
      </c>
      <c r="J34" s="393">
        <v>286.21378828000013</v>
      </c>
      <c r="K34" s="393">
        <v>109.27307107999998</v>
      </c>
      <c r="L34" s="393">
        <v>708.0201360899996</v>
      </c>
      <c r="M34" s="334">
        <f t="shared" si="4"/>
        <v>34930.911429480198</v>
      </c>
    </row>
    <row r="35" spans="1:13" x14ac:dyDescent="0.3">
      <c r="A35" s="302" t="s">
        <v>3459</v>
      </c>
      <c r="B35" s="421" t="s">
        <v>3443</v>
      </c>
      <c r="C35" s="393">
        <v>237.09728769999981</v>
      </c>
      <c r="D35" s="393">
        <v>7.6964009200000003</v>
      </c>
      <c r="E35" s="393">
        <v>107.25928541999998</v>
      </c>
      <c r="F35" s="393">
        <v>71.870350489999979</v>
      </c>
      <c r="G35" s="393">
        <v>227.67281095999996</v>
      </c>
      <c r="H35" s="393">
        <v>26.840565399999999</v>
      </c>
      <c r="I35" s="393">
        <v>677.38337564999972</v>
      </c>
      <c r="J35" s="393">
        <v>11.792499830000001</v>
      </c>
      <c r="K35" s="393">
        <v>8.5302948599999997</v>
      </c>
      <c r="L35" s="393">
        <v>18.942610500000001</v>
      </c>
      <c r="M35" s="334">
        <f t="shared" si="4"/>
        <v>1395.0854817299992</v>
      </c>
    </row>
    <row r="36" spans="1:13" x14ac:dyDescent="0.3">
      <c r="A36" s="302" t="s">
        <v>3460</v>
      </c>
      <c r="B36" s="304" t="s">
        <v>3445</v>
      </c>
      <c r="C36" s="393">
        <f>SUM(C37:C38)</f>
        <v>83291.982699970176</v>
      </c>
      <c r="D36" s="393">
        <f t="shared" ref="D36:L36" si="6">SUM(D37:D38)</f>
        <v>5843.5445034199902</v>
      </c>
      <c r="E36" s="393">
        <f t="shared" si="6"/>
        <v>149.5060316</v>
      </c>
      <c r="F36" s="393">
        <f t="shared" si="6"/>
        <v>143.11274178000002</v>
      </c>
      <c r="G36" s="393">
        <f t="shared" si="6"/>
        <v>10944.861860180037</v>
      </c>
      <c r="H36" s="393">
        <f t="shared" si="6"/>
        <v>4386.5363358399873</v>
      </c>
      <c r="I36" s="393">
        <f t="shared" si="6"/>
        <v>24439.848235199996</v>
      </c>
      <c r="J36" s="393">
        <f t="shared" si="6"/>
        <v>5619.1947552000029</v>
      </c>
      <c r="K36" s="393">
        <f t="shared" si="6"/>
        <v>1526.3153108299994</v>
      </c>
      <c r="L36" s="393">
        <f t="shared" si="6"/>
        <v>4175.1577259799978</v>
      </c>
      <c r="M36" s="334">
        <f t="shared" si="4"/>
        <v>140520.06020000021</v>
      </c>
    </row>
    <row r="37" spans="1:13" x14ac:dyDescent="0.3">
      <c r="A37" s="302" t="s">
        <v>3461</v>
      </c>
      <c r="B37" s="304" t="s">
        <v>3447</v>
      </c>
      <c r="C37" s="393">
        <v>68389.386513800244</v>
      </c>
      <c r="D37" s="393">
        <v>5131.9671465199917</v>
      </c>
      <c r="E37" s="393">
        <v>149.5060316</v>
      </c>
      <c r="F37" s="393">
        <v>100.69624975000002</v>
      </c>
      <c r="G37" s="393">
        <v>10687.107215160037</v>
      </c>
      <c r="H37" s="393">
        <v>4375.0522429699877</v>
      </c>
      <c r="I37" s="393">
        <v>24353.525525569996</v>
      </c>
      <c r="J37" s="393">
        <v>5481.7487123900028</v>
      </c>
      <c r="K37" s="393">
        <v>1483.7380757599994</v>
      </c>
      <c r="L37" s="393">
        <v>4174.6839835499977</v>
      </c>
      <c r="M37" s="334">
        <f t="shared" si="4"/>
        <v>124327.41169707029</v>
      </c>
    </row>
    <row r="38" spans="1:13" x14ac:dyDescent="0.3">
      <c r="A38" s="302" t="s">
        <v>3462</v>
      </c>
      <c r="B38" s="18" t="s">
        <v>3449</v>
      </c>
      <c r="C38" s="393">
        <v>14902.596186169927</v>
      </c>
      <c r="D38" s="393">
        <v>711.57735689999879</v>
      </c>
      <c r="E38" s="393">
        <v>0</v>
      </c>
      <c r="F38" s="393">
        <v>42.416492029999993</v>
      </c>
      <c r="G38" s="393">
        <v>257.75464502000028</v>
      </c>
      <c r="H38" s="393">
        <v>11.484092870000001</v>
      </c>
      <c r="I38" s="393">
        <v>86.322709629999935</v>
      </c>
      <c r="J38" s="393">
        <v>137.44604281000002</v>
      </c>
      <c r="K38" s="393">
        <v>42.577235069999993</v>
      </c>
      <c r="L38" s="393">
        <v>0.47374243000000005</v>
      </c>
      <c r="M38" s="334">
        <f t="shared" si="4"/>
        <v>16192.648502929927</v>
      </c>
    </row>
    <row r="39" spans="1:13" x14ac:dyDescent="0.3">
      <c r="A39" s="302" t="s">
        <v>3463</v>
      </c>
      <c r="B39" s="18" t="s">
        <v>3464</v>
      </c>
      <c r="C39" s="393">
        <v>0</v>
      </c>
      <c r="D39" s="393">
        <v>0</v>
      </c>
      <c r="E39" s="393">
        <v>0</v>
      </c>
      <c r="F39" s="393">
        <v>0</v>
      </c>
      <c r="G39" s="393">
        <v>0</v>
      </c>
      <c r="H39" s="393">
        <v>0</v>
      </c>
      <c r="I39" s="393">
        <v>0</v>
      </c>
      <c r="J39" s="393">
        <v>0</v>
      </c>
      <c r="K39" s="393">
        <v>0</v>
      </c>
      <c r="L39" s="393">
        <v>0</v>
      </c>
      <c r="M39" s="334">
        <f t="shared" si="4"/>
        <v>0</v>
      </c>
    </row>
    <row r="40" spans="1:13" x14ac:dyDescent="0.3">
      <c r="B40" s="413" t="s">
        <v>125</v>
      </c>
      <c r="C40" s="379">
        <f>C30+C31+C36</f>
        <v>200354.89031487113</v>
      </c>
      <c r="D40" s="379">
        <f t="shared" ref="D40:M40" si="7">D30+D31+D36</f>
        <v>13276.01839104998</v>
      </c>
      <c r="E40" s="379">
        <f t="shared" si="7"/>
        <v>2738.9878505799998</v>
      </c>
      <c r="F40" s="379">
        <f t="shared" si="7"/>
        <v>880.92181688000005</v>
      </c>
      <c r="G40" s="379">
        <f t="shared" si="7"/>
        <v>20665.919277430017</v>
      </c>
      <c r="H40" s="379">
        <f t="shared" si="7"/>
        <v>5777.0796344499868</v>
      </c>
      <c r="I40" s="379">
        <f t="shared" si="7"/>
        <v>34083.36878366999</v>
      </c>
      <c r="J40" s="379">
        <f t="shared" si="7"/>
        <v>8202.6708005800047</v>
      </c>
      <c r="K40" s="379">
        <f t="shared" si="7"/>
        <v>2228.015528559999</v>
      </c>
      <c r="L40" s="379">
        <f t="shared" si="7"/>
        <v>5572.1036173999973</v>
      </c>
      <c r="M40" s="379">
        <f t="shared" si="7"/>
        <v>293779.97601547115</v>
      </c>
    </row>
    <row r="45" spans="1:13" ht="15.6" x14ac:dyDescent="0.3">
      <c r="B45" s="364" t="s">
        <v>3465</v>
      </c>
    </row>
    <row r="46" spans="1:13" x14ac:dyDescent="0.3">
      <c r="B46" s="384" t="s">
        <v>3153</v>
      </c>
      <c r="C46" s="412"/>
      <c r="D46" s="412"/>
      <c r="E46" s="412"/>
      <c r="F46" s="412"/>
      <c r="G46" s="412"/>
      <c r="H46" s="412"/>
      <c r="I46" s="412"/>
      <c r="J46" s="412"/>
      <c r="K46" s="412"/>
      <c r="L46" s="412"/>
      <c r="M46" s="412"/>
    </row>
    <row r="47" spans="1:13" x14ac:dyDescent="0.3">
      <c r="B47" s="296"/>
      <c r="C47" s="296"/>
      <c r="D47" s="296"/>
      <c r="E47" s="296"/>
      <c r="F47" s="296"/>
      <c r="G47" s="296"/>
      <c r="H47" s="296"/>
      <c r="I47" s="296"/>
      <c r="J47" s="296"/>
      <c r="K47" s="296"/>
      <c r="L47" s="296"/>
      <c r="M47" s="296"/>
    </row>
    <row r="48" spans="1:13" ht="28.8" x14ac:dyDescent="0.3">
      <c r="B48" s="296"/>
      <c r="C48" s="368" t="s">
        <v>3339</v>
      </c>
      <c r="D48" s="368" t="s">
        <v>3340</v>
      </c>
      <c r="E48" s="368" t="s">
        <v>3341</v>
      </c>
      <c r="F48" s="368" t="s">
        <v>3342</v>
      </c>
      <c r="G48" s="368" t="s">
        <v>3343</v>
      </c>
      <c r="H48" s="368" t="s">
        <v>3344</v>
      </c>
      <c r="I48" s="368" t="s">
        <v>3345</v>
      </c>
      <c r="J48" s="368" t="s">
        <v>757</v>
      </c>
      <c r="K48" s="368" t="s">
        <v>3346</v>
      </c>
      <c r="L48" s="368" t="s">
        <v>123</v>
      </c>
      <c r="M48" s="369" t="s">
        <v>125</v>
      </c>
    </row>
    <row r="49" spans="2:14" x14ac:dyDescent="0.3">
      <c r="B49" s="304" t="s">
        <v>3431</v>
      </c>
      <c r="C49" s="334">
        <f t="shared" ref="C49:M59" si="8">C9+C29</f>
        <v>0</v>
      </c>
      <c r="D49" s="334">
        <f t="shared" si="8"/>
        <v>0</v>
      </c>
      <c r="E49" s="334">
        <f t="shared" si="8"/>
        <v>0</v>
      </c>
      <c r="F49" s="334">
        <f t="shared" si="8"/>
        <v>0</v>
      </c>
      <c r="G49" s="334">
        <f t="shared" si="8"/>
        <v>0</v>
      </c>
      <c r="H49" s="334">
        <f t="shared" si="8"/>
        <v>0</v>
      </c>
      <c r="I49" s="334">
        <f t="shared" si="8"/>
        <v>0</v>
      </c>
      <c r="J49" s="334">
        <f t="shared" si="8"/>
        <v>0</v>
      </c>
      <c r="K49" s="334">
        <f t="shared" si="8"/>
        <v>0</v>
      </c>
      <c r="L49" s="334">
        <f t="shared" si="8"/>
        <v>0</v>
      </c>
      <c r="M49" s="334">
        <f t="shared" si="8"/>
        <v>0</v>
      </c>
    </row>
    <row r="50" spans="2:14" x14ac:dyDescent="0.3">
      <c r="B50" s="304" t="s">
        <v>3433</v>
      </c>
      <c r="C50" s="334">
        <f t="shared" si="8"/>
        <v>16366.257718559857</v>
      </c>
      <c r="D50" s="334">
        <f t="shared" si="8"/>
        <v>1177.0673544999986</v>
      </c>
      <c r="E50" s="334">
        <f t="shared" si="8"/>
        <v>0</v>
      </c>
      <c r="F50" s="334">
        <f t="shared" si="8"/>
        <v>0</v>
      </c>
      <c r="G50" s="334">
        <f t="shared" si="8"/>
        <v>0</v>
      </c>
      <c r="H50" s="334">
        <f t="shared" si="8"/>
        <v>0</v>
      </c>
      <c r="I50" s="334">
        <f t="shared" si="8"/>
        <v>0</v>
      </c>
      <c r="J50" s="334">
        <f t="shared" si="8"/>
        <v>0</v>
      </c>
      <c r="K50" s="334">
        <f t="shared" si="8"/>
        <v>0</v>
      </c>
      <c r="L50" s="334">
        <f t="shared" si="8"/>
        <v>0</v>
      </c>
      <c r="M50" s="334">
        <f t="shared" si="8"/>
        <v>17543.325073059856</v>
      </c>
    </row>
    <row r="51" spans="2:14" ht="28.8" x14ac:dyDescent="0.3">
      <c r="B51" s="410" t="s">
        <v>3435</v>
      </c>
      <c r="C51" s="334">
        <f t="shared" si="8"/>
        <v>234295.07012429065</v>
      </c>
      <c r="D51" s="334">
        <f t="shared" si="8"/>
        <v>15340.584186399981</v>
      </c>
      <c r="E51" s="334">
        <f t="shared" si="8"/>
        <v>2589.4818189799998</v>
      </c>
      <c r="F51" s="334">
        <f t="shared" si="8"/>
        <v>5253.7908042899999</v>
      </c>
      <c r="G51" s="334">
        <f t="shared" si="8"/>
        <v>53897.882248350048</v>
      </c>
      <c r="H51" s="334">
        <f t="shared" si="8"/>
        <v>3969.8687523499998</v>
      </c>
      <c r="I51" s="334">
        <f t="shared" si="8"/>
        <v>20859.370875629997</v>
      </c>
      <c r="J51" s="334">
        <f t="shared" si="8"/>
        <v>10529.188828780003</v>
      </c>
      <c r="K51" s="334">
        <f t="shared" si="8"/>
        <v>874.6949231899996</v>
      </c>
      <c r="L51" s="334">
        <f t="shared" si="8"/>
        <v>1618.0228432099998</v>
      </c>
      <c r="M51" s="334">
        <f t="shared" si="8"/>
        <v>349227.95540547068</v>
      </c>
    </row>
    <row r="52" spans="2:14" x14ac:dyDescent="0.3">
      <c r="B52" s="420" t="s">
        <v>3437</v>
      </c>
      <c r="C52" s="334">
        <f t="shared" si="8"/>
        <v>62019.711415729267</v>
      </c>
      <c r="D52" s="334">
        <f t="shared" si="8"/>
        <v>4513.7649562999968</v>
      </c>
      <c r="E52" s="334">
        <f t="shared" si="8"/>
        <v>524.55873937999991</v>
      </c>
      <c r="F52" s="334">
        <f t="shared" si="8"/>
        <v>838.28896638000049</v>
      </c>
      <c r="G52" s="334">
        <f t="shared" si="8"/>
        <v>10657.797195270005</v>
      </c>
      <c r="H52" s="334">
        <f t="shared" si="8"/>
        <v>1123.9733186900005</v>
      </c>
      <c r="I52" s="334">
        <f t="shared" si="8"/>
        <v>3358.3668763600003</v>
      </c>
      <c r="J52" s="334">
        <f t="shared" si="8"/>
        <v>3636.9371857000006</v>
      </c>
      <c r="K52" s="334">
        <f t="shared" si="8"/>
        <v>390.36707281999963</v>
      </c>
      <c r="L52" s="334">
        <f t="shared" si="8"/>
        <v>104.80637984999998</v>
      </c>
      <c r="M52" s="334">
        <f t="shared" si="8"/>
        <v>87168.572106479289</v>
      </c>
    </row>
    <row r="53" spans="2:14" x14ac:dyDescent="0.3">
      <c r="B53" s="420" t="s">
        <v>3439</v>
      </c>
      <c r="C53" s="334">
        <f t="shared" si="8"/>
        <v>123695.24194977111</v>
      </c>
      <c r="D53" s="334">
        <f t="shared" si="8"/>
        <v>7636.9028577499803</v>
      </c>
      <c r="E53" s="334">
        <f t="shared" si="8"/>
        <v>742.18805160999989</v>
      </c>
      <c r="F53" s="334">
        <f t="shared" si="8"/>
        <v>1287.9714110100003</v>
      </c>
      <c r="G53" s="334">
        <f t="shared" si="8"/>
        <v>23711.128829130048</v>
      </c>
      <c r="H53" s="334">
        <f t="shared" si="8"/>
        <v>2312.7539298399993</v>
      </c>
      <c r="I53" s="334">
        <f t="shared" si="8"/>
        <v>10694.742698360003</v>
      </c>
      <c r="J53" s="334">
        <f t="shared" si="8"/>
        <v>4833.4751601800017</v>
      </c>
      <c r="K53" s="334">
        <f t="shared" si="8"/>
        <v>258.54442558999995</v>
      </c>
      <c r="L53" s="334">
        <f t="shared" si="8"/>
        <v>626.65998604000026</v>
      </c>
      <c r="M53" s="334">
        <f t="shared" si="8"/>
        <v>175799.60929928115</v>
      </c>
    </row>
    <row r="54" spans="2:14" x14ac:dyDescent="0.3">
      <c r="B54" s="421" t="s">
        <v>3441</v>
      </c>
      <c r="C54" s="334">
        <f t="shared" si="8"/>
        <v>48157.744437810237</v>
      </c>
      <c r="D54" s="334">
        <f t="shared" si="8"/>
        <v>3156.6429936700042</v>
      </c>
      <c r="E54" s="334">
        <f t="shared" si="8"/>
        <v>1215.4757425700002</v>
      </c>
      <c r="F54" s="334">
        <f t="shared" si="8"/>
        <v>1779.8573616999988</v>
      </c>
      <c r="G54" s="334">
        <f t="shared" si="8"/>
        <v>16428.943651239999</v>
      </c>
      <c r="H54" s="334">
        <f t="shared" si="8"/>
        <v>506.30093842000002</v>
      </c>
      <c r="I54" s="334">
        <f t="shared" si="8"/>
        <v>6062.8567466099921</v>
      </c>
      <c r="J54" s="334">
        <f t="shared" si="8"/>
        <v>1955.0524316100009</v>
      </c>
      <c r="K54" s="334">
        <f t="shared" si="8"/>
        <v>217.25312991999999</v>
      </c>
      <c r="L54" s="334">
        <f t="shared" si="8"/>
        <v>867.61386681999966</v>
      </c>
      <c r="M54" s="334">
        <f t="shared" si="8"/>
        <v>80347.741300370253</v>
      </c>
    </row>
    <row r="55" spans="2:14" x14ac:dyDescent="0.3">
      <c r="B55" s="421" t="s">
        <v>3443</v>
      </c>
      <c r="C55" s="334">
        <f t="shared" si="8"/>
        <v>422.37232097999981</v>
      </c>
      <c r="D55" s="334">
        <f t="shared" si="8"/>
        <v>33.27337868</v>
      </c>
      <c r="E55" s="334">
        <f t="shared" si="8"/>
        <v>107.25928541999998</v>
      </c>
      <c r="F55" s="334">
        <f t="shared" si="8"/>
        <v>1347.6730652000006</v>
      </c>
      <c r="G55" s="334">
        <f t="shared" si="8"/>
        <v>3100.0125727100003</v>
      </c>
      <c r="H55" s="334">
        <f t="shared" si="8"/>
        <v>26.840565399999999</v>
      </c>
      <c r="I55" s="334">
        <f t="shared" si="8"/>
        <v>743.40455429999975</v>
      </c>
      <c r="J55" s="334">
        <f t="shared" si="8"/>
        <v>103.72405128999999</v>
      </c>
      <c r="K55" s="334">
        <f t="shared" si="8"/>
        <v>8.5302948599999997</v>
      </c>
      <c r="L55" s="334">
        <f t="shared" si="8"/>
        <v>18.942610500000001</v>
      </c>
      <c r="M55" s="334">
        <f t="shared" si="8"/>
        <v>5912.0326993400013</v>
      </c>
    </row>
    <row r="56" spans="2:14" x14ac:dyDescent="0.3">
      <c r="B56" s="304" t="s">
        <v>3445</v>
      </c>
      <c r="C56" s="334">
        <f t="shared" si="8"/>
        <v>193083.67281926103</v>
      </c>
      <c r="D56" s="334">
        <f t="shared" si="8"/>
        <v>12839.123593360004</v>
      </c>
      <c r="E56" s="334">
        <f t="shared" si="8"/>
        <v>161.41042234</v>
      </c>
      <c r="F56" s="334">
        <f t="shared" si="8"/>
        <v>4564.4217052199983</v>
      </c>
      <c r="G56" s="334">
        <f t="shared" si="8"/>
        <v>73648.276971920204</v>
      </c>
      <c r="H56" s="334">
        <f t="shared" si="8"/>
        <v>12543.818487419987</v>
      </c>
      <c r="I56" s="334">
        <f t="shared" si="8"/>
        <v>80986.696471429983</v>
      </c>
      <c r="J56" s="334">
        <f t="shared" si="8"/>
        <v>42301.012854600114</v>
      </c>
      <c r="K56" s="334">
        <f t="shared" si="8"/>
        <v>4219.5982502599991</v>
      </c>
      <c r="L56" s="334">
        <f t="shared" si="8"/>
        <v>6080.589874809998</v>
      </c>
      <c r="M56" s="334">
        <f t="shared" si="8"/>
        <v>430428.62145062129</v>
      </c>
    </row>
    <row r="57" spans="2:14" x14ac:dyDescent="0.3">
      <c r="B57" s="18" t="s">
        <v>3466</v>
      </c>
      <c r="C57" s="334">
        <f t="shared" si="8"/>
        <v>165820.93160718109</v>
      </c>
      <c r="D57" s="334">
        <f t="shared" si="8"/>
        <v>11679.967318550003</v>
      </c>
      <c r="E57" s="334">
        <f t="shared" si="8"/>
        <v>161.41042234</v>
      </c>
      <c r="F57" s="334">
        <f t="shared" si="8"/>
        <v>4440.7371338299981</v>
      </c>
      <c r="G57" s="334">
        <f t="shared" si="8"/>
        <v>73279.965326900201</v>
      </c>
      <c r="H57" s="334">
        <f t="shared" si="8"/>
        <v>12531.032394549988</v>
      </c>
      <c r="I57" s="334">
        <f t="shared" si="8"/>
        <v>80886.842238959987</v>
      </c>
      <c r="J57" s="334">
        <f t="shared" si="8"/>
        <v>41982.536046610112</v>
      </c>
      <c r="K57" s="334">
        <f t="shared" si="8"/>
        <v>4177.0210151899992</v>
      </c>
      <c r="L57" s="334">
        <f t="shared" si="8"/>
        <v>6078.728132379998</v>
      </c>
      <c r="M57" s="334">
        <f t="shared" si="8"/>
        <v>401039.17163649137</v>
      </c>
    </row>
    <row r="58" spans="2:14" x14ac:dyDescent="0.3">
      <c r="B58" s="18" t="s">
        <v>3449</v>
      </c>
      <c r="C58" s="334">
        <f t="shared" si="8"/>
        <v>27262.741212079956</v>
      </c>
      <c r="D58" s="334">
        <f t="shared" si="8"/>
        <v>1159.1562748099991</v>
      </c>
      <c r="E58" s="334">
        <f t="shared" si="8"/>
        <v>0</v>
      </c>
      <c r="F58" s="334">
        <f t="shared" si="8"/>
        <v>123.68457139</v>
      </c>
      <c r="G58" s="334">
        <f t="shared" si="8"/>
        <v>368.3116450200003</v>
      </c>
      <c r="H58" s="334">
        <f t="shared" si="8"/>
        <v>12.786092870000001</v>
      </c>
      <c r="I58" s="334">
        <f t="shared" si="8"/>
        <v>99.854232469999943</v>
      </c>
      <c r="J58" s="334">
        <f t="shared" si="8"/>
        <v>318.47680798999994</v>
      </c>
      <c r="K58" s="334">
        <f t="shared" si="8"/>
        <v>42.577235069999993</v>
      </c>
      <c r="L58" s="334">
        <f t="shared" si="8"/>
        <v>1.8617424300000001</v>
      </c>
      <c r="M58" s="334">
        <f t="shared" si="8"/>
        <v>29389.449814129955</v>
      </c>
    </row>
    <row r="59" spans="2:14" x14ac:dyDescent="0.3">
      <c r="B59" s="18" t="s">
        <v>3464</v>
      </c>
      <c r="C59" s="334">
        <f t="shared" si="8"/>
        <v>0</v>
      </c>
      <c r="D59" s="334">
        <f t="shared" si="8"/>
        <v>0</v>
      </c>
      <c r="E59" s="334">
        <f t="shared" si="8"/>
        <v>0</v>
      </c>
      <c r="F59" s="334">
        <f t="shared" si="8"/>
        <v>0</v>
      </c>
      <c r="G59" s="334">
        <f t="shared" si="8"/>
        <v>0</v>
      </c>
      <c r="H59" s="334">
        <f t="shared" si="8"/>
        <v>0</v>
      </c>
      <c r="I59" s="334">
        <f t="shared" si="8"/>
        <v>0</v>
      </c>
      <c r="J59" s="334">
        <f t="shared" si="8"/>
        <v>0</v>
      </c>
      <c r="K59" s="334">
        <f t="shared" si="8"/>
        <v>0</v>
      </c>
      <c r="L59" s="334">
        <f t="shared" si="8"/>
        <v>0</v>
      </c>
      <c r="M59" s="334">
        <f t="shared" si="8"/>
        <v>0</v>
      </c>
    </row>
    <row r="60" spans="2:14" x14ac:dyDescent="0.3">
      <c r="B60" s="413" t="s">
        <v>125</v>
      </c>
      <c r="C60" s="379">
        <f t="shared" ref="C60:M60" si="9">C50+C51+C56</f>
        <v>443745.00066211156</v>
      </c>
      <c r="D60" s="379">
        <f t="shared" si="9"/>
        <v>29356.775134259984</v>
      </c>
      <c r="E60" s="379">
        <f t="shared" si="9"/>
        <v>2750.8922413199998</v>
      </c>
      <c r="F60" s="379">
        <f t="shared" si="9"/>
        <v>9818.2125095099982</v>
      </c>
      <c r="G60" s="379">
        <f t="shared" si="9"/>
        <v>127546.15922027026</v>
      </c>
      <c r="H60" s="379">
        <f t="shared" si="9"/>
        <v>16513.687239769988</v>
      </c>
      <c r="I60" s="379">
        <f t="shared" si="9"/>
        <v>101846.06734705999</v>
      </c>
      <c r="J60" s="379">
        <f t="shared" si="9"/>
        <v>52830.201683380117</v>
      </c>
      <c r="K60" s="379">
        <f t="shared" si="9"/>
        <v>5094.2931734499989</v>
      </c>
      <c r="L60" s="379">
        <f t="shared" si="9"/>
        <v>7698.6127180199983</v>
      </c>
      <c r="M60" s="379">
        <f t="shared" si="9"/>
        <v>797199.90192915185</v>
      </c>
    </row>
    <row r="64" spans="2:14" x14ac:dyDescent="0.3">
      <c r="N64" s="382" t="s">
        <v>3221</v>
      </c>
    </row>
  </sheetData>
  <hyperlinks>
    <hyperlink ref="N64" location="'D. NTT Contents'!A1" display="To Contents" xr:uid="{9B42ABCD-C3CD-4A70-B803-EA67E608685D}"/>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E36E00"/>
  </sheetPr>
  <dimension ref="A1:A174"/>
  <sheetViews>
    <sheetView zoomScale="60" zoomScaleNormal="60" workbookViewId="0">
      <selection activeCell="C7" sqref="C7"/>
    </sheetView>
  </sheetViews>
  <sheetFormatPr defaultColWidth="9.109375" defaultRowHeight="14.4" x14ac:dyDescent="0.3"/>
  <cols>
    <col min="1" max="1" width="242" customWidth="1"/>
  </cols>
  <sheetData>
    <row r="1" spans="1:1" ht="31.2" x14ac:dyDescent="0.3">
      <c r="A1" s="42" t="s">
        <v>1197</v>
      </c>
    </row>
    <row r="3" spans="1:1" ht="15" x14ac:dyDescent="0.3">
      <c r="A3" s="98"/>
    </row>
    <row r="4" spans="1:1" ht="34.799999999999997" x14ac:dyDescent="0.3">
      <c r="A4" s="99" t="s">
        <v>1198</v>
      </c>
    </row>
    <row r="5" spans="1:1" ht="34.799999999999997" x14ac:dyDescent="0.3">
      <c r="A5" s="99" t="s">
        <v>1199</v>
      </c>
    </row>
    <row r="6" spans="1:1" ht="52.2" x14ac:dyDescent="0.3">
      <c r="A6" s="99" t="s">
        <v>1200</v>
      </c>
    </row>
    <row r="7" spans="1:1" ht="17.399999999999999" x14ac:dyDescent="0.3">
      <c r="A7" s="99"/>
    </row>
    <row r="8" spans="1:1" ht="18" x14ac:dyDescent="0.3">
      <c r="A8" s="100" t="s">
        <v>1201</v>
      </c>
    </row>
    <row r="9" spans="1:1" ht="34.799999999999997" x14ac:dyDescent="0.35">
      <c r="A9" s="101" t="s">
        <v>1363</v>
      </c>
    </row>
    <row r="10" spans="1:1" ht="87" x14ac:dyDescent="0.3">
      <c r="A10" s="102" t="s">
        <v>1202</v>
      </c>
    </row>
    <row r="11" spans="1:1" ht="34.799999999999997" x14ac:dyDescent="0.3">
      <c r="A11" s="102" t="s">
        <v>1203</v>
      </c>
    </row>
    <row r="12" spans="1:1" ht="17.399999999999999" x14ac:dyDescent="0.3">
      <c r="A12" s="102" t="s">
        <v>1204</v>
      </c>
    </row>
    <row r="13" spans="1:1" ht="17.399999999999999" x14ac:dyDescent="0.3">
      <c r="A13" s="102" t="s">
        <v>1205</v>
      </c>
    </row>
    <row r="14" spans="1:1" ht="34.799999999999997" x14ac:dyDescent="0.3">
      <c r="A14" s="102" t="s">
        <v>1206</v>
      </c>
    </row>
    <row r="15" spans="1:1" ht="17.399999999999999" x14ac:dyDescent="0.3">
      <c r="A15" s="102"/>
    </row>
    <row r="16" spans="1:1" ht="18" x14ac:dyDescent="0.3">
      <c r="A16" s="100" t="s">
        <v>1207</v>
      </c>
    </row>
    <row r="17" spans="1:1" ht="17.399999999999999" x14ac:dyDescent="0.3">
      <c r="A17" s="103" t="s">
        <v>1208</v>
      </c>
    </row>
    <row r="18" spans="1:1" ht="34.799999999999997" x14ac:dyDescent="0.3">
      <c r="A18" s="104" t="s">
        <v>1209</v>
      </c>
    </row>
    <row r="19" spans="1:1" ht="34.799999999999997" x14ac:dyDescent="0.3">
      <c r="A19" s="104" t="s">
        <v>1210</v>
      </c>
    </row>
    <row r="20" spans="1:1" ht="52.2" x14ac:dyDescent="0.3">
      <c r="A20" s="104" t="s">
        <v>1211</v>
      </c>
    </row>
    <row r="21" spans="1:1" ht="87" x14ac:dyDescent="0.3">
      <c r="A21" s="104" t="s">
        <v>1212</v>
      </c>
    </row>
    <row r="22" spans="1:1" ht="52.2" x14ac:dyDescent="0.3">
      <c r="A22" s="104" t="s">
        <v>1213</v>
      </c>
    </row>
    <row r="23" spans="1:1" ht="34.799999999999997" x14ac:dyDescent="0.3">
      <c r="A23" s="104" t="s">
        <v>1214</v>
      </c>
    </row>
    <row r="24" spans="1:1" ht="17.399999999999999" x14ac:dyDescent="0.3">
      <c r="A24" s="104" t="s">
        <v>1215</v>
      </c>
    </row>
    <row r="25" spans="1:1" ht="17.399999999999999" x14ac:dyDescent="0.3">
      <c r="A25" s="103" t="s">
        <v>1216</v>
      </c>
    </row>
    <row r="26" spans="1:1" ht="52.2" x14ac:dyDescent="0.35">
      <c r="A26" s="105" t="s">
        <v>1217</v>
      </c>
    </row>
    <row r="27" spans="1:1" ht="17.399999999999999" x14ac:dyDescent="0.35">
      <c r="A27" s="105" t="s">
        <v>1218</v>
      </c>
    </row>
    <row r="28" spans="1:1" ht="17.399999999999999" x14ac:dyDescent="0.3">
      <c r="A28" s="103" t="s">
        <v>1219</v>
      </c>
    </row>
    <row r="29" spans="1:1" ht="34.799999999999997" x14ac:dyDescent="0.3">
      <c r="A29" s="104" t="s">
        <v>1220</v>
      </c>
    </row>
    <row r="30" spans="1:1" ht="34.799999999999997" x14ac:dyDescent="0.3">
      <c r="A30" s="104" t="s">
        <v>1221</v>
      </c>
    </row>
    <row r="31" spans="1:1" ht="34.799999999999997" x14ac:dyDescent="0.3">
      <c r="A31" s="104" t="s">
        <v>1222</v>
      </c>
    </row>
    <row r="32" spans="1:1" ht="34.799999999999997" x14ac:dyDescent="0.3">
      <c r="A32" s="104" t="s">
        <v>1223</v>
      </c>
    </row>
    <row r="33" spans="1:1" ht="17.399999999999999" x14ac:dyDescent="0.3">
      <c r="A33" s="104"/>
    </row>
    <row r="34" spans="1:1" ht="18" x14ac:dyDescent="0.3">
      <c r="A34" s="100" t="s">
        <v>1224</v>
      </c>
    </row>
    <row r="35" spans="1:1" ht="17.399999999999999" x14ac:dyDescent="0.3">
      <c r="A35" s="103" t="s">
        <v>1225</v>
      </c>
    </row>
    <row r="36" spans="1:1" ht="34.799999999999997" x14ac:dyDescent="0.3">
      <c r="A36" s="104" t="s">
        <v>1226</v>
      </c>
    </row>
    <row r="37" spans="1:1" ht="34.799999999999997" x14ac:dyDescent="0.3">
      <c r="A37" s="104" t="s">
        <v>1227</v>
      </c>
    </row>
    <row r="38" spans="1:1" ht="34.799999999999997" x14ac:dyDescent="0.3">
      <c r="A38" s="104" t="s">
        <v>1228</v>
      </c>
    </row>
    <row r="39" spans="1:1" ht="17.399999999999999" x14ac:dyDescent="0.3">
      <c r="A39" s="104" t="s">
        <v>1229</v>
      </c>
    </row>
    <row r="40" spans="1:1" ht="34.799999999999997" x14ac:dyDescent="0.3">
      <c r="A40" s="104" t="s">
        <v>1230</v>
      </c>
    </row>
    <row r="41" spans="1:1" ht="17.399999999999999" x14ac:dyDescent="0.3">
      <c r="A41" s="103" t="s">
        <v>1231</v>
      </c>
    </row>
    <row r="42" spans="1:1" ht="17.399999999999999" x14ac:dyDescent="0.3">
      <c r="A42" s="104" t="s">
        <v>1232</v>
      </c>
    </row>
    <row r="43" spans="1:1" ht="17.399999999999999" x14ac:dyDescent="0.35">
      <c r="A43" s="105" t="s">
        <v>1233</v>
      </c>
    </row>
    <row r="44" spans="1:1" ht="17.399999999999999" x14ac:dyDescent="0.3">
      <c r="A44" s="103" t="s">
        <v>1234</v>
      </c>
    </row>
    <row r="45" spans="1:1" ht="34.799999999999997" x14ac:dyDescent="0.35">
      <c r="A45" s="105" t="s">
        <v>1235</v>
      </c>
    </row>
    <row r="46" spans="1:1" ht="34.799999999999997" x14ac:dyDescent="0.3">
      <c r="A46" s="104" t="s">
        <v>1236</v>
      </c>
    </row>
    <row r="47" spans="1:1" ht="52.2" x14ac:dyDescent="0.3">
      <c r="A47" s="104" t="s">
        <v>1237</v>
      </c>
    </row>
    <row r="48" spans="1:1" ht="17.399999999999999" x14ac:dyDescent="0.3">
      <c r="A48" s="104" t="s">
        <v>1238</v>
      </c>
    </row>
    <row r="49" spans="1:1" ht="17.399999999999999" x14ac:dyDescent="0.35">
      <c r="A49" s="105" t="s">
        <v>1239</v>
      </c>
    </row>
    <row r="50" spans="1:1" ht="17.399999999999999" x14ac:dyDescent="0.3">
      <c r="A50" s="103" t="s">
        <v>1240</v>
      </c>
    </row>
    <row r="51" spans="1:1" ht="34.799999999999997" x14ac:dyDescent="0.35">
      <c r="A51" s="105" t="s">
        <v>1241</v>
      </c>
    </row>
    <row r="52" spans="1:1" ht="17.399999999999999" x14ac:dyDescent="0.3">
      <c r="A52" s="104" t="s">
        <v>1242</v>
      </c>
    </row>
    <row r="53" spans="1:1" ht="34.799999999999997" x14ac:dyDescent="0.35">
      <c r="A53" s="105" t="s">
        <v>1243</v>
      </c>
    </row>
    <row r="54" spans="1:1" ht="17.399999999999999" x14ac:dyDescent="0.3">
      <c r="A54" s="103" t="s">
        <v>1244</v>
      </c>
    </row>
    <row r="55" spans="1:1" ht="17.399999999999999" x14ac:dyDescent="0.35">
      <c r="A55" s="105" t="s">
        <v>1245</v>
      </c>
    </row>
    <row r="56" spans="1:1" ht="34.799999999999997" x14ac:dyDescent="0.3">
      <c r="A56" s="104" t="s">
        <v>1246</v>
      </c>
    </row>
    <row r="57" spans="1:1" ht="17.399999999999999" x14ac:dyDescent="0.3">
      <c r="A57" s="104" t="s">
        <v>1247</v>
      </c>
    </row>
    <row r="58" spans="1:1" ht="34.799999999999997" x14ac:dyDescent="0.3">
      <c r="A58" s="104" t="s">
        <v>1248</v>
      </c>
    </row>
    <row r="59" spans="1:1" ht="17.399999999999999" x14ac:dyDescent="0.3">
      <c r="A59" s="103" t="s">
        <v>1249</v>
      </c>
    </row>
    <row r="60" spans="1:1" ht="34.799999999999997" x14ac:dyDescent="0.3">
      <c r="A60" s="104" t="s">
        <v>1250</v>
      </c>
    </row>
    <row r="61" spans="1:1" ht="17.399999999999999" x14ac:dyDescent="0.3">
      <c r="A61" s="106"/>
    </row>
    <row r="62" spans="1:1" ht="18" x14ac:dyDescent="0.3">
      <c r="A62" s="100" t="s">
        <v>1251</v>
      </c>
    </row>
    <row r="63" spans="1:1" ht="17.399999999999999" x14ac:dyDescent="0.3">
      <c r="A63" s="103" t="s">
        <v>1252</v>
      </c>
    </row>
    <row r="64" spans="1:1" ht="34.799999999999997" x14ac:dyDescent="0.3">
      <c r="A64" s="104" t="s">
        <v>1253</v>
      </c>
    </row>
    <row r="65" spans="1:1" ht="17.399999999999999" x14ac:dyDescent="0.3">
      <c r="A65" s="104" t="s">
        <v>1254</v>
      </c>
    </row>
    <row r="66" spans="1:1" ht="52.2" x14ac:dyDescent="0.3">
      <c r="A66" s="102" t="s">
        <v>1255</v>
      </c>
    </row>
    <row r="67" spans="1:1" ht="34.799999999999997" x14ac:dyDescent="0.3">
      <c r="A67" s="102" t="s">
        <v>1256</v>
      </c>
    </row>
    <row r="68" spans="1:1" ht="34.799999999999997" x14ac:dyDescent="0.3">
      <c r="A68" s="102" t="s">
        <v>1257</v>
      </c>
    </row>
    <row r="69" spans="1:1" ht="17.399999999999999" x14ac:dyDescent="0.3">
      <c r="A69" s="107" t="s">
        <v>1258</v>
      </c>
    </row>
    <row r="70" spans="1:1" ht="52.2" x14ac:dyDescent="0.3">
      <c r="A70" s="102" t="s">
        <v>1259</v>
      </c>
    </row>
    <row r="71" spans="1:1" ht="17.399999999999999" x14ac:dyDescent="0.3">
      <c r="A71" s="102" t="s">
        <v>1260</v>
      </c>
    </row>
    <row r="72" spans="1:1" ht="17.399999999999999" x14ac:dyDescent="0.3">
      <c r="A72" s="107" t="s">
        <v>1261</v>
      </c>
    </row>
    <row r="73" spans="1:1" ht="17.399999999999999" x14ac:dyDescent="0.3">
      <c r="A73" s="102" t="s">
        <v>1262</v>
      </c>
    </row>
    <row r="74" spans="1:1" ht="17.399999999999999" x14ac:dyDescent="0.3">
      <c r="A74" s="107" t="s">
        <v>1263</v>
      </c>
    </row>
    <row r="75" spans="1:1" ht="34.799999999999997" x14ac:dyDescent="0.3">
      <c r="A75" s="102" t="s">
        <v>1264</v>
      </c>
    </row>
    <row r="76" spans="1:1" ht="17.399999999999999" x14ac:dyDescent="0.3">
      <c r="A76" s="102" t="s">
        <v>1265</v>
      </c>
    </row>
    <row r="77" spans="1:1" ht="52.2" x14ac:dyDescent="0.3">
      <c r="A77" s="102" t="s">
        <v>1266</v>
      </c>
    </row>
    <row r="78" spans="1:1" ht="17.399999999999999" x14ac:dyDescent="0.3">
      <c r="A78" s="107" t="s">
        <v>1267</v>
      </c>
    </row>
    <row r="79" spans="1:1" ht="17.399999999999999" x14ac:dyDescent="0.35">
      <c r="A79" s="101" t="s">
        <v>1268</v>
      </c>
    </row>
    <row r="80" spans="1:1" ht="17.399999999999999" x14ac:dyDescent="0.3">
      <c r="A80" s="107" t="s">
        <v>1269</v>
      </c>
    </row>
    <row r="81" spans="1:1" ht="34.799999999999997" x14ac:dyDescent="0.3">
      <c r="A81" s="102" t="s">
        <v>1270</v>
      </c>
    </row>
    <row r="82" spans="1:1" ht="34.799999999999997" x14ac:dyDescent="0.3">
      <c r="A82" s="102" t="s">
        <v>1271</v>
      </c>
    </row>
    <row r="83" spans="1:1" ht="34.799999999999997" x14ac:dyDescent="0.3">
      <c r="A83" s="102" t="s">
        <v>1272</v>
      </c>
    </row>
    <row r="84" spans="1:1" ht="34.799999999999997" x14ac:dyDescent="0.3">
      <c r="A84" s="102" t="s">
        <v>1273</v>
      </c>
    </row>
    <row r="85" spans="1:1" ht="34.799999999999997" x14ac:dyDescent="0.3">
      <c r="A85" s="102" t="s">
        <v>1274</v>
      </c>
    </row>
    <row r="86" spans="1:1" ht="17.399999999999999" x14ac:dyDescent="0.3">
      <c r="A86" s="107" t="s">
        <v>1275</v>
      </c>
    </row>
    <row r="87" spans="1:1" ht="17.399999999999999" x14ac:dyDescent="0.3">
      <c r="A87" s="102" t="s">
        <v>1276</v>
      </c>
    </row>
    <row r="88" spans="1:1" ht="34.799999999999997" x14ac:dyDescent="0.3">
      <c r="A88" s="102" t="s">
        <v>1277</v>
      </c>
    </row>
    <row r="89" spans="1:1" ht="17.399999999999999" x14ac:dyDescent="0.3">
      <c r="A89" s="107" t="s">
        <v>1278</v>
      </c>
    </row>
    <row r="90" spans="1:1" ht="34.799999999999997" x14ac:dyDescent="0.3">
      <c r="A90" s="102" t="s">
        <v>1279</v>
      </c>
    </row>
    <row r="91" spans="1:1" ht="17.399999999999999" x14ac:dyDescent="0.3">
      <c r="A91" s="107" t="s">
        <v>1280</v>
      </c>
    </row>
    <row r="92" spans="1:1" ht="17.399999999999999" x14ac:dyDescent="0.35">
      <c r="A92" s="101" t="s">
        <v>1281</v>
      </c>
    </row>
    <row r="93" spans="1:1" ht="17.399999999999999" x14ac:dyDescent="0.3">
      <c r="A93" s="102" t="s">
        <v>1282</v>
      </c>
    </row>
    <row r="94" spans="1:1" ht="17.399999999999999" x14ac:dyDescent="0.3">
      <c r="A94" s="102"/>
    </row>
    <row r="95" spans="1:1" ht="18" x14ac:dyDescent="0.3">
      <c r="A95" s="100" t="s">
        <v>1283</v>
      </c>
    </row>
    <row r="96" spans="1:1" ht="34.799999999999997" x14ac:dyDescent="0.35">
      <c r="A96" s="101" t="s">
        <v>1284</v>
      </c>
    </row>
    <row r="97" spans="1:1" ht="17.399999999999999" x14ac:dyDescent="0.35">
      <c r="A97" s="101" t="s">
        <v>1285</v>
      </c>
    </row>
    <row r="98" spans="1:1" ht="17.399999999999999" x14ac:dyDescent="0.3">
      <c r="A98" s="107" t="s">
        <v>1286</v>
      </c>
    </row>
    <row r="99" spans="1:1" ht="17.399999999999999" x14ac:dyDescent="0.3">
      <c r="A99" s="99" t="s">
        <v>1287</v>
      </c>
    </row>
    <row r="100" spans="1:1" ht="17.399999999999999" x14ac:dyDescent="0.3">
      <c r="A100" s="102" t="s">
        <v>1288</v>
      </c>
    </row>
    <row r="101" spans="1:1" ht="17.399999999999999" x14ac:dyDescent="0.3">
      <c r="A101" s="102" t="s">
        <v>1289</v>
      </c>
    </row>
    <row r="102" spans="1:1" ht="17.399999999999999" x14ac:dyDescent="0.3">
      <c r="A102" s="102" t="s">
        <v>1290</v>
      </c>
    </row>
    <row r="103" spans="1:1" ht="17.399999999999999" x14ac:dyDescent="0.3">
      <c r="A103" s="102" t="s">
        <v>1291</v>
      </c>
    </row>
    <row r="104" spans="1:1" ht="34.799999999999997" x14ac:dyDescent="0.3">
      <c r="A104" s="102" t="s">
        <v>1292</v>
      </c>
    </row>
    <row r="105" spans="1:1" ht="17.399999999999999" x14ac:dyDescent="0.3">
      <c r="A105" s="99" t="s">
        <v>1293</v>
      </c>
    </row>
    <row r="106" spans="1:1" ht="17.399999999999999" x14ac:dyDescent="0.3">
      <c r="A106" s="102" t="s">
        <v>1294</v>
      </c>
    </row>
    <row r="107" spans="1:1" ht="17.399999999999999" x14ac:dyDescent="0.3">
      <c r="A107" s="102" t="s">
        <v>1295</v>
      </c>
    </row>
    <row r="108" spans="1:1" ht="17.399999999999999" x14ac:dyDescent="0.3">
      <c r="A108" s="102" t="s">
        <v>1296</v>
      </c>
    </row>
    <row r="109" spans="1:1" ht="17.399999999999999" x14ac:dyDescent="0.3">
      <c r="A109" s="102" t="s">
        <v>1297</v>
      </c>
    </row>
    <row r="110" spans="1:1" ht="17.399999999999999" x14ac:dyDescent="0.3">
      <c r="A110" s="102" t="s">
        <v>1298</v>
      </c>
    </row>
    <row r="111" spans="1:1" ht="17.399999999999999" x14ac:dyDescent="0.3">
      <c r="A111" s="102" t="s">
        <v>1299</v>
      </c>
    </row>
    <row r="112" spans="1:1" ht="17.399999999999999" x14ac:dyDescent="0.3">
      <c r="A112" s="107" t="s">
        <v>1300</v>
      </c>
    </row>
    <row r="113" spans="1:1" ht="17.399999999999999" x14ac:dyDescent="0.3">
      <c r="A113" s="102" t="s">
        <v>1301</v>
      </c>
    </row>
    <row r="114" spans="1:1" ht="17.399999999999999" x14ac:dyDescent="0.3">
      <c r="A114" s="99" t="s">
        <v>1302</v>
      </c>
    </row>
    <row r="115" spans="1:1" ht="17.399999999999999" x14ac:dyDescent="0.3">
      <c r="A115" s="102" t="s">
        <v>1303</v>
      </c>
    </row>
    <row r="116" spans="1:1" ht="17.399999999999999" x14ac:dyDescent="0.3">
      <c r="A116" s="102" t="s">
        <v>1304</v>
      </c>
    </row>
    <row r="117" spans="1:1" ht="17.399999999999999" x14ac:dyDescent="0.3">
      <c r="A117" s="99" t="s">
        <v>1305</v>
      </c>
    </row>
    <row r="118" spans="1:1" ht="17.399999999999999" x14ac:dyDescent="0.3">
      <c r="A118" s="102" t="s">
        <v>1306</v>
      </c>
    </row>
    <row r="119" spans="1:1" ht="17.399999999999999" x14ac:dyDescent="0.3">
      <c r="A119" s="102" t="s">
        <v>1307</v>
      </c>
    </row>
    <row r="120" spans="1:1" ht="17.399999999999999" x14ac:dyDescent="0.3">
      <c r="A120" s="102" t="s">
        <v>1308</v>
      </c>
    </row>
    <row r="121" spans="1:1" ht="17.399999999999999" x14ac:dyDescent="0.3">
      <c r="A121" s="107" t="s">
        <v>1309</v>
      </c>
    </row>
    <row r="122" spans="1:1" ht="17.399999999999999" x14ac:dyDescent="0.3">
      <c r="A122" s="99" t="s">
        <v>1310</v>
      </c>
    </row>
    <row r="123" spans="1:1" ht="17.399999999999999" x14ac:dyDescent="0.3">
      <c r="A123" s="99" t="s">
        <v>1311</v>
      </c>
    </row>
    <row r="124" spans="1:1" ht="17.399999999999999" x14ac:dyDescent="0.3">
      <c r="A124" s="102" t="s">
        <v>1312</v>
      </c>
    </row>
    <row r="125" spans="1:1" ht="17.399999999999999" x14ac:dyDescent="0.3">
      <c r="A125" s="102" t="s">
        <v>1313</v>
      </c>
    </row>
    <row r="126" spans="1:1" ht="17.399999999999999" x14ac:dyDescent="0.3">
      <c r="A126" s="102" t="s">
        <v>1314</v>
      </c>
    </row>
    <row r="127" spans="1:1" ht="17.399999999999999" x14ac:dyDescent="0.3">
      <c r="A127" s="102" t="s">
        <v>1315</v>
      </c>
    </row>
    <row r="128" spans="1:1" ht="17.399999999999999" x14ac:dyDescent="0.3">
      <c r="A128" s="102" t="s">
        <v>1316</v>
      </c>
    </row>
    <row r="129" spans="1:1" ht="17.399999999999999" x14ac:dyDescent="0.3">
      <c r="A129" s="107" t="s">
        <v>1317</v>
      </c>
    </row>
    <row r="130" spans="1:1" ht="34.799999999999997" x14ac:dyDescent="0.3">
      <c r="A130" s="102" t="s">
        <v>1318</v>
      </c>
    </row>
    <row r="131" spans="1:1" ht="69.599999999999994" x14ac:dyDescent="0.3">
      <c r="A131" s="102" t="s">
        <v>1319</v>
      </c>
    </row>
    <row r="132" spans="1:1" ht="34.799999999999997" x14ac:dyDescent="0.3">
      <c r="A132" s="102" t="s">
        <v>1320</v>
      </c>
    </row>
    <row r="133" spans="1:1" ht="17.399999999999999" x14ac:dyDescent="0.3">
      <c r="A133" s="107" t="s">
        <v>1321</v>
      </c>
    </row>
    <row r="134" spans="1:1" ht="34.799999999999997" x14ac:dyDescent="0.3">
      <c r="A134" s="99" t="s">
        <v>1322</v>
      </c>
    </row>
    <row r="135" spans="1:1" ht="17.399999999999999" x14ac:dyDescent="0.3">
      <c r="A135" s="99"/>
    </row>
    <row r="136" spans="1:1" ht="18" x14ac:dyDescent="0.3">
      <c r="A136" s="100" t="s">
        <v>1323</v>
      </c>
    </row>
    <row r="137" spans="1:1" ht="17.399999999999999" x14ac:dyDescent="0.3">
      <c r="A137" s="102" t="s">
        <v>1324</v>
      </c>
    </row>
    <row r="138" spans="1:1" ht="52.2" x14ac:dyDescent="0.3">
      <c r="A138" s="104" t="s">
        <v>1325</v>
      </c>
    </row>
    <row r="139" spans="1:1" ht="34.799999999999997" x14ac:dyDescent="0.3">
      <c r="A139" s="104" t="s">
        <v>1326</v>
      </c>
    </row>
    <row r="140" spans="1:1" ht="17.399999999999999" x14ac:dyDescent="0.3">
      <c r="A140" s="103" t="s">
        <v>1327</v>
      </c>
    </row>
    <row r="141" spans="1:1" ht="17.399999999999999" x14ac:dyDescent="0.3">
      <c r="A141" s="108" t="s">
        <v>1328</v>
      </c>
    </row>
    <row r="142" spans="1:1" ht="34.799999999999997" x14ac:dyDescent="0.35">
      <c r="A142" s="105" t="s">
        <v>1329</v>
      </c>
    </row>
    <row r="143" spans="1:1" ht="17.399999999999999" x14ac:dyDescent="0.3">
      <c r="A143" s="104" t="s">
        <v>1330</v>
      </c>
    </row>
    <row r="144" spans="1:1" ht="17.399999999999999" x14ac:dyDescent="0.3">
      <c r="A144" s="104" t="s">
        <v>1331</v>
      </c>
    </row>
    <row r="145" spans="1:1" ht="17.399999999999999" x14ac:dyDescent="0.3">
      <c r="A145" s="108" t="s">
        <v>1332</v>
      </c>
    </row>
    <row r="146" spans="1:1" ht="17.399999999999999" x14ac:dyDescent="0.3">
      <c r="A146" s="103" t="s">
        <v>1333</v>
      </c>
    </row>
    <row r="147" spans="1:1" ht="17.399999999999999" x14ac:dyDescent="0.3">
      <c r="A147" s="108" t="s">
        <v>1334</v>
      </c>
    </row>
    <row r="148" spans="1:1" ht="17.399999999999999" x14ac:dyDescent="0.3">
      <c r="A148" s="104" t="s">
        <v>1335</v>
      </c>
    </row>
    <row r="149" spans="1:1" ht="17.399999999999999" x14ac:dyDescent="0.3">
      <c r="A149" s="104" t="s">
        <v>1336</v>
      </c>
    </row>
    <row r="150" spans="1:1" ht="17.399999999999999" x14ac:dyDescent="0.3">
      <c r="A150" s="104" t="s">
        <v>1337</v>
      </c>
    </row>
    <row r="151" spans="1:1" ht="34.799999999999997" x14ac:dyDescent="0.3">
      <c r="A151" s="108" t="s">
        <v>1338</v>
      </c>
    </row>
    <row r="152" spans="1:1" ht="17.399999999999999" x14ac:dyDescent="0.3">
      <c r="A152" s="103" t="s">
        <v>1339</v>
      </c>
    </row>
    <row r="153" spans="1:1" ht="17.399999999999999" x14ac:dyDescent="0.3">
      <c r="A153" s="104" t="s">
        <v>1340</v>
      </c>
    </row>
    <row r="154" spans="1:1" ht="17.399999999999999" x14ac:dyDescent="0.3">
      <c r="A154" s="104" t="s">
        <v>1341</v>
      </c>
    </row>
    <row r="155" spans="1:1" ht="17.399999999999999" x14ac:dyDescent="0.3">
      <c r="A155" s="104" t="s">
        <v>1342</v>
      </c>
    </row>
    <row r="156" spans="1:1" ht="17.399999999999999" x14ac:dyDescent="0.3">
      <c r="A156" s="104" t="s">
        <v>1343</v>
      </c>
    </row>
    <row r="157" spans="1:1" ht="34.799999999999997" x14ac:dyDescent="0.3">
      <c r="A157" s="104" t="s">
        <v>1344</v>
      </c>
    </row>
    <row r="158" spans="1:1" ht="34.799999999999997" x14ac:dyDescent="0.3">
      <c r="A158" s="104" t="s">
        <v>1345</v>
      </c>
    </row>
    <row r="159" spans="1:1" ht="17.399999999999999" x14ac:dyDescent="0.3">
      <c r="A159" s="103" t="s">
        <v>1346</v>
      </c>
    </row>
    <row r="160" spans="1:1" ht="34.799999999999997" x14ac:dyDescent="0.3">
      <c r="A160" s="104" t="s">
        <v>1347</v>
      </c>
    </row>
    <row r="161" spans="1:1" ht="34.799999999999997" x14ac:dyDescent="0.3">
      <c r="A161" s="104" t="s">
        <v>1348</v>
      </c>
    </row>
    <row r="162" spans="1:1" ht="17.399999999999999" x14ac:dyDescent="0.3">
      <c r="A162" s="104" t="s">
        <v>1349</v>
      </c>
    </row>
    <row r="163" spans="1:1" ht="17.399999999999999" x14ac:dyDescent="0.3">
      <c r="A163" s="103" t="s">
        <v>1350</v>
      </c>
    </row>
    <row r="164" spans="1:1" ht="34.799999999999997" x14ac:dyDescent="0.35">
      <c r="A164" s="105" t="s">
        <v>1364</v>
      </c>
    </row>
    <row r="165" spans="1:1" ht="34.799999999999997" x14ac:dyDescent="0.3">
      <c r="A165" s="104" t="s">
        <v>1351</v>
      </c>
    </row>
    <row r="166" spans="1:1" ht="17.399999999999999" x14ac:dyDescent="0.3">
      <c r="A166" s="103" t="s">
        <v>1352</v>
      </c>
    </row>
    <row r="167" spans="1:1" ht="17.399999999999999" x14ac:dyDescent="0.3">
      <c r="A167" s="104" t="s">
        <v>1353</v>
      </c>
    </row>
    <row r="168" spans="1:1" ht="17.399999999999999" x14ac:dyDescent="0.3">
      <c r="A168" s="103" t="s">
        <v>1354</v>
      </c>
    </row>
    <row r="169" spans="1:1" ht="17.399999999999999" x14ac:dyDescent="0.35">
      <c r="A169" s="105" t="s">
        <v>1355</v>
      </c>
    </row>
    <row r="170" spans="1:1" ht="17.399999999999999" x14ac:dyDescent="0.35">
      <c r="A170" s="105"/>
    </row>
    <row r="171" spans="1:1" ht="17.399999999999999" x14ac:dyDescent="0.35">
      <c r="A171" s="105"/>
    </row>
    <row r="172" spans="1:1" ht="17.399999999999999" x14ac:dyDescent="0.35">
      <c r="A172" s="105"/>
    </row>
    <row r="173" spans="1:1" ht="17.399999999999999" x14ac:dyDescent="0.35">
      <c r="A173" s="105"/>
    </row>
    <row r="174" spans="1:1" ht="17.399999999999999" x14ac:dyDescent="0.35">
      <c r="A174" s="105"/>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989F9-F641-4642-B806-41900BD37F2D}">
  <sheetPr codeName="Sheet30">
    <tabColor rgb="FF243386"/>
    <pageSetUpPr fitToPage="1"/>
  </sheetPr>
  <dimension ref="A5:N159"/>
  <sheetViews>
    <sheetView topLeftCell="A62" zoomScale="115" zoomScaleNormal="115" zoomScaleSheetLayoutView="100" workbookViewId="0">
      <selection activeCell="C81" sqref="C81:M81"/>
    </sheetView>
  </sheetViews>
  <sheetFormatPr defaultColWidth="9.33203125" defaultRowHeight="14.4" x14ac:dyDescent="0.3"/>
  <cols>
    <col min="1" max="1" width="2.6640625" style="302" customWidth="1"/>
    <col min="2" max="2" width="25.33203125" style="18" bestFit="1" customWidth="1"/>
    <col min="3" max="12" width="17.5546875" style="18" customWidth="1"/>
    <col min="13" max="13" width="18.5546875" style="18" bestFit="1" customWidth="1"/>
    <col min="14" max="20" width="9.33203125" style="18"/>
    <col min="21" max="21" width="9.33203125" style="18" customWidth="1"/>
    <col min="22" max="16384" width="9.33203125" style="18"/>
  </cols>
  <sheetData>
    <row r="5" spans="1:13" ht="15.6" x14ac:dyDescent="0.3">
      <c r="B5" s="364" t="s">
        <v>3467</v>
      </c>
    </row>
    <row r="6" spans="1:13" x14ac:dyDescent="0.3">
      <c r="B6" s="384" t="s">
        <v>3155</v>
      </c>
      <c r="C6" s="412"/>
      <c r="D6" s="412"/>
      <c r="E6" s="412"/>
      <c r="F6" s="412"/>
      <c r="G6" s="412"/>
      <c r="H6" s="412"/>
      <c r="I6" s="412"/>
      <c r="J6" s="412"/>
      <c r="K6" s="412"/>
      <c r="L6" s="412"/>
      <c r="M6" s="412"/>
    </row>
    <row r="7" spans="1:13" x14ac:dyDescent="0.3">
      <c r="B7" s="296"/>
      <c r="C7" s="296"/>
      <c r="D7" s="296"/>
      <c r="E7" s="296"/>
      <c r="F7" s="296"/>
      <c r="G7" s="296"/>
      <c r="H7" s="296"/>
      <c r="I7" s="296"/>
      <c r="J7" s="296"/>
      <c r="K7" s="296"/>
      <c r="L7" s="296"/>
      <c r="M7" s="296"/>
    </row>
    <row r="8" spans="1:13" ht="28.8" x14ac:dyDescent="0.3">
      <c r="B8" s="296"/>
      <c r="C8" s="368" t="s">
        <v>3339</v>
      </c>
      <c r="D8" s="368" t="s">
        <v>3340</v>
      </c>
      <c r="E8" s="368" t="s">
        <v>3341</v>
      </c>
      <c r="F8" s="368" t="s">
        <v>3342</v>
      </c>
      <c r="G8" s="368" t="s">
        <v>3343</v>
      </c>
      <c r="H8" s="368" t="s">
        <v>3344</v>
      </c>
      <c r="I8" s="368" t="s">
        <v>3345</v>
      </c>
      <c r="J8" s="368" t="s">
        <v>757</v>
      </c>
      <c r="K8" s="368" t="s">
        <v>3346</v>
      </c>
      <c r="L8" s="368" t="s">
        <v>123</v>
      </c>
      <c r="M8" s="369" t="s">
        <v>125</v>
      </c>
    </row>
    <row r="9" spans="1:13" x14ac:dyDescent="0.3">
      <c r="A9" s="302" t="s">
        <v>3468</v>
      </c>
      <c r="B9" s="18" t="s">
        <v>3469</v>
      </c>
      <c r="C9" s="393">
        <v>82936.239051000826</v>
      </c>
      <c r="D9" s="393">
        <v>4968.538601919995</v>
      </c>
      <c r="E9" s="393">
        <v>189.85986435000004</v>
      </c>
      <c r="F9" s="393">
        <v>855.52302777</v>
      </c>
      <c r="G9" s="393">
        <v>21122.457114930017</v>
      </c>
      <c r="H9" s="393">
        <v>1498.4292097300001</v>
      </c>
      <c r="I9" s="393">
        <v>10893.470157890011</v>
      </c>
      <c r="J9" s="393">
        <v>7694.8099147099965</v>
      </c>
      <c r="K9" s="393">
        <v>168.31492976000001</v>
      </c>
      <c r="L9" s="393">
        <v>2500.0243623499996</v>
      </c>
      <c r="M9" s="393">
        <f>SUM(C9:L9)</f>
        <v>132827.66623441086</v>
      </c>
    </row>
    <row r="10" spans="1:13" x14ac:dyDescent="0.3">
      <c r="A10" s="302" t="s">
        <v>3470</v>
      </c>
      <c r="B10" s="18" t="s">
        <v>3471</v>
      </c>
      <c r="C10" s="393">
        <v>13106.686952359993</v>
      </c>
      <c r="D10" s="393">
        <v>576.51221261000012</v>
      </c>
      <c r="E10" s="393">
        <v>1.5522805900000001</v>
      </c>
      <c r="F10" s="393">
        <v>51.594523320000008</v>
      </c>
      <c r="G10" s="393">
        <v>6311.0072642600035</v>
      </c>
      <c r="H10" s="393">
        <v>694.5706149399997</v>
      </c>
      <c r="I10" s="393">
        <v>3007.1425334500004</v>
      </c>
      <c r="J10" s="393">
        <v>1638.5768363100001</v>
      </c>
      <c r="K10" s="393">
        <v>137.17518991</v>
      </c>
      <c r="L10" s="393">
        <v>50.132068650000001</v>
      </c>
      <c r="M10" s="393">
        <f>SUM(C10:L10)</f>
        <v>25574.950476399998</v>
      </c>
    </row>
    <row r="11" spans="1:13" x14ac:dyDescent="0.3">
      <c r="A11" s="302" t="s">
        <v>3472</v>
      </c>
      <c r="B11" s="18" t="s">
        <v>3473</v>
      </c>
      <c r="C11" s="393">
        <v>16065.064821840009</v>
      </c>
      <c r="D11" s="393">
        <v>739.15956946999995</v>
      </c>
      <c r="E11" s="393">
        <v>218.34732287000003</v>
      </c>
      <c r="F11" s="393">
        <v>156.91681118</v>
      </c>
      <c r="G11" s="393">
        <v>13148.361763210007</v>
      </c>
      <c r="H11" s="393">
        <v>2165.3160732600008</v>
      </c>
      <c r="I11" s="393">
        <v>13748.85436858</v>
      </c>
      <c r="J11" s="393">
        <v>1932.0201682500001</v>
      </c>
      <c r="K11" s="393">
        <v>166.64483240000001</v>
      </c>
      <c r="L11" s="393">
        <v>117.14079374999999</v>
      </c>
      <c r="M11" s="393">
        <f>SUM(C11:L11)</f>
        <v>48457.826524810014</v>
      </c>
    </row>
    <row r="12" spans="1:13" x14ac:dyDescent="0.3">
      <c r="A12" s="302" t="s">
        <v>3474</v>
      </c>
      <c r="B12" s="18" t="s">
        <v>3475</v>
      </c>
      <c r="C12" s="393">
        <v>38210.173387530362</v>
      </c>
      <c r="D12" s="393">
        <v>2039.1792802000016</v>
      </c>
      <c r="E12" s="393">
        <v>552.33465713000021</v>
      </c>
      <c r="F12" s="393">
        <v>160.08202919999999</v>
      </c>
      <c r="G12" s="393">
        <v>18200.136471990074</v>
      </c>
      <c r="H12" s="393">
        <v>662.79398244000026</v>
      </c>
      <c r="I12" s="393">
        <v>7335.330024739993</v>
      </c>
      <c r="J12" s="393">
        <v>2798.9825377200045</v>
      </c>
      <c r="K12" s="393">
        <v>39.056521450000005</v>
      </c>
      <c r="L12" s="393">
        <v>955.55016680999984</v>
      </c>
      <c r="M12" s="393">
        <f>SUM(C12:L12)</f>
        <v>70953.619059210425</v>
      </c>
    </row>
    <row r="13" spans="1:13" x14ac:dyDescent="0.3">
      <c r="A13" s="302" t="s">
        <v>3476</v>
      </c>
      <c r="B13" s="18" t="s">
        <v>3477</v>
      </c>
      <c r="C13" s="393">
        <v>293426.83644935937</v>
      </c>
      <c r="D13" s="393">
        <v>21033.385470059959</v>
      </c>
      <c r="E13" s="393">
        <v>1788.7981163799996</v>
      </c>
      <c r="F13" s="393">
        <v>8594.0961180399827</v>
      </c>
      <c r="G13" s="393">
        <v>68764.196605879974</v>
      </c>
      <c r="H13" s="393">
        <v>11492.577359400018</v>
      </c>
      <c r="I13" s="393">
        <v>66861.270262399907</v>
      </c>
      <c r="J13" s="393">
        <v>38765.81222639003</v>
      </c>
      <c r="K13" s="393">
        <v>4583.1016999300064</v>
      </c>
      <c r="L13" s="393">
        <v>4075.765326459999</v>
      </c>
      <c r="M13" s="393">
        <f>SUM(C13:L13)</f>
        <v>519385.83963429928</v>
      </c>
    </row>
    <row r="14" spans="1:13" x14ac:dyDescent="0.3">
      <c r="B14" s="413" t="s">
        <v>125</v>
      </c>
      <c r="C14" s="379">
        <f t="shared" ref="C14:M14" si="0">SUM(C9:C13)</f>
        <v>443745.00066209055</v>
      </c>
      <c r="D14" s="379">
        <f t="shared" si="0"/>
        <v>29356.775134259955</v>
      </c>
      <c r="E14" s="379">
        <f t="shared" si="0"/>
        <v>2750.8922413199998</v>
      </c>
      <c r="F14" s="379">
        <f t="shared" si="0"/>
        <v>9818.2125095099836</v>
      </c>
      <c r="G14" s="379">
        <f t="shared" si="0"/>
        <v>127546.15922027007</v>
      </c>
      <c r="H14" s="379">
        <f t="shared" si="0"/>
        <v>16513.687239770021</v>
      </c>
      <c r="I14" s="379">
        <f t="shared" si="0"/>
        <v>101846.06734705991</v>
      </c>
      <c r="J14" s="379">
        <f t="shared" si="0"/>
        <v>52830.20168338003</v>
      </c>
      <c r="K14" s="379">
        <f t="shared" si="0"/>
        <v>5094.2931734500062</v>
      </c>
      <c r="L14" s="379">
        <f t="shared" si="0"/>
        <v>7698.6127180199983</v>
      </c>
      <c r="M14" s="379">
        <f t="shared" si="0"/>
        <v>797199.90192913054</v>
      </c>
    </row>
    <row r="15" spans="1:13" x14ac:dyDescent="0.3">
      <c r="C15" s="334"/>
      <c r="D15" s="334"/>
      <c r="E15" s="334"/>
      <c r="F15" s="334"/>
      <c r="G15" s="334"/>
      <c r="H15" s="334"/>
      <c r="I15" s="334"/>
      <c r="J15" s="334"/>
      <c r="K15" s="334"/>
      <c r="L15" s="334"/>
      <c r="M15" s="334"/>
    </row>
    <row r="16" spans="1:13" x14ac:dyDescent="0.3">
      <c r="C16" s="334"/>
      <c r="D16" s="334"/>
      <c r="E16" s="334"/>
      <c r="F16" s="334"/>
      <c r="G16" s="334"/>
      <c r="H16" s="334"/>
      <c r="I16" s="334"/>
      <c r="J16" s="334"/>
      <c r="K16" s="334"/>
      <c r="L16" s="334"/>
      <c r="M16" s="334"/>
    </row>
    <row r="19" spans="1:13" ht="15.6" x14ac:dyDescent="0.3">
      <c r="B19" s="364" t="s">
        <v>3478</v>
      </c>
    </row>
    <row r="20" spans="1:13" x14ac:dyDescent="0.3">
      <c r="B20" s="384" t="s">
        <v>3157</v>
      </c>
      <c r="C20" s="412"/>
      <c r="D20" s="412"/>
      <c r="E20" s="412"/>
      <c r="F20" s="412"/>
      <c r="G20" s="412"/>
      <c r="H20" s="412"/>
      <c r="I20" s="412"/>
      <c r="J20" s="412"/>
      <c r="K20" s="412"/>
      <c r="L20" s="412"/>
      <c r="M20" s="412"/>
    </row>
    <row r="21" spans="1:13" x14ac:dyDescent="0.3">
      <c r="B21" s="296"/>
      <c r="C21" s="296"/>
      <c r="D21" s="296"/>
      <c r="E21" s="296"/>
      <c r="F21" s="296"/>
      <c r="G21" s="296"/>
      <c r="H21" s="296"/>
      <c r="I21" s="296"/>
      <c r="J21" s="296"/>
      <c r="K21" s="296"/>
      <c r="L21" s="296"/>
      <c r="M21" s="296"/>
    </row>
    <row r="22" spans="1:13" ht="28.8" x14ac:dyDescent="0.3">
      <c r="B22" s="296"/>
      <c r="C22" s="368" t="s">
        <v>3339</v>
      </c>
      <c r="D22" s="368" t="s">
        <v>3340</v>
      </c>
      <c r="E22" s="368" t="s">
        <v>3341</v>
      </c>
      <c r="F22" s="368" t="s">
        <v>3342</v>
      </c>
      <c r="G22" s="368" t="s">
        <v>3343</v>
      </c>
      <c r="H22" s="368" t="s">
        <v>3344</v>
      </c>
      <c r="I22" s="368" t="s">
        <v>3345</v>
      </c>
      <c r="J22" s="368" t="s">
        <v>757</v>
      </c>
      <c r="K22" s="368" t="s">
        <v>3346</v>
      </c>
      <c r="L22" s="368" t="s">
        <v>123</v>
      </c>
      <c r="M22" s="369" t="s">
        <v>125</v>
      </c>
    </row>
    <row r="23" spans="1:13" x14ac:dyDescent="0.3">
      <c r="A23" s="302" t="s">
        <v>3479</v>
      </c>
      <c r="B23" s="18" t="s">
        <v>3480</v>
      </c>
      <c r="C23" s="393">
        <v>19.444649610000006</v>
      </c>
      <c r="D23" s="393">
        <v>1.9611092299999995</v>
      </c>
      <c r="E23" s="393">
        <v>3.0874982700000002</v>
      </c>
      <c r="F23" s="393">
        <v>6.6761919999999988E-2</v>
      </c>
      <c r="G23" s="393">
        <v>57.11010616999998</v>
      </c>
      <c r="H23" s="393">
        <v>335.39438863000009</v>
      </c>
      <c r="I23" s="393">
        <v>842.14290802999983</v>
      </c>
      <c r="J23" s="393">
        <v>0.90107470000000012</v>
      </c>
      <c r="K23" s="393">
        <v>0.41051866000000004</v>
      </c>
      <c r="L23" s="393">
        <v>4.2579884900000007</v>
      </c>
      <c r="M23" s="393">
        <f t="shared" ref="M23:M28" si="1">SUM(C23:L23)</f>
        <v>1264.7770037099997</v>
      </c>
    </row>
    <row r="24" spans="1:13" x14ac:dyDescent="0.3">
      <c r="A24" s="302" t="s">
        <v>3481</v>
      </c>
      <c r="B24" s="18" t="s">
        <v>3482</v>
      </c>
      <c r="C24" s="393">
        <v>160.21925072999989</v>
      </c>
      <c r="D24" s="393">
        <v>22.518746569999998</v>
      </c>
      <c r="E24" s="393">
        <v>15.072041899999999</v>
      </c>
      <c r="F24" s="393">
        <v>3.5357758800000001</v>
      </c>
      <c r="G24" s="393">
        <v>5051.1891640699932</v>
      </c>
      <c r="H24" s="393">
        <v>36.863274250000003</v>
      </c>
      <c r="I24" s="393">
        <v>5202.1476226999921</v>
      </c>
      <c r="J24" s="393">
        <v>32.409519309999979</v>
      </c>
      <c r="K24" s="393">
        <v>15.817778240000001</v>
      </c>
      <c r="L24" s="393">
        <v>152.68971766000001</v>
      </c>
      <c r="M24" s="393">
        <f t="shared" si="1"/>
        <v>10692.462891309986</v>
      </c>
    </row>
    <row r="25" spans="1:13" x14ac:dyDescent="0.3">
      <c r="A25" s="302" t="s">
        <v>3483</v>
      </c>
      <c r="B25" s="18" t="s">
        <v>3484</v>
      </c>
      <c r="C25" s="393">
        <v>430.03340673999935</v>
      </c>
      <c r="D25" s="393">
        <v>48.483862469999991</v>
      </c>
      <c r="E25" s="393">
        <v>43.384499949999999</v>
      </c>
      <c r="F25" s="393">
        <v>10.258168879999998</v>
      </c>
      <c r="G25" s="393">
        <v>8548.9627852600042</v>
      </c>
      <c r="H25" s="393">
        <v>111.68013770999998</v>
      </c>
      <c r="I25" s="393">
        <v>9471.7508890900099</v>
      </c>
      <c r="J25" s="393">
        <v>65.360271520000012</v>
      </c>
      <c r="K25" s="393">
        <v>26.24759954</v>
      </c>
      <c r="L25" s="393">
        <v>116.20756322000001</v>
      </c>
      <c r="M25" s="393">
        <f t="shared" si="1"/>
        <v>18872.369184380012</v>
      </c>
    </row>
    <row r="26" spans="1:13" x14ac:dyDescent="0.3">
      <c r="A26" s="302" t="s">
        <v>3485</v>
      </c>
      <c r="B26" s="18" t="s">
        <v>3486</v>
      </c>
      <c r="C26" s="393">
        <v>4033.3397627400086</v>
      </c>
      <c r="D26" s="393">
        <v>341.31634489000027</v>
      </c>
      <c r="E26" s="393">
        <v>118.70749789999994</v>
      </c>
      <c r="F26" s="393">
        <v>155.08656115000002</v>
      </c>
      <c r="G26" s="393">
        <v>13988.146080030005</v>
      </c>
      <c r="H26" s="393">
        <v>717.60707466000031</v>
      </c>
      <c r="I26" s="393">
        <v>21185.054869959997</v>
      </c>
      <c r="J26" s="393">
        <v>613.24774315000036</v>
      </c>
      <c r="K26" s="393">
        <v>290.56219314999987</v>
      </c>
      <c r="L26" s="393">
        <v>2024.6807908399996</v>
      </c>
      <c r="M26" s="393">
        <f t="shared" si="1"/>
        <v>43467.74891847001</v>
      </c>
    </row>
    <row r="27" spans="1:13" x14ac:dyDescent="0.3">
      <c r="A27" s="302" t="s">
        <v>3487</v>
      </c>
      <c r="B27" s="18" t="s">
        <v>3488</v>
      </c>
      <c r="C27" s="393">
        <v>51820.757303910941</v>
      </c>
      <c r="D27" s="393">
        <v>3473.5584309200062</v>
      </c>
      <c r="E27" s="393">
        <v>867.40605977000041</v>
      </c>
      <c r="F27" s="393">
        <v>5118.8952406300014</v>
      </c>
      <c r="G27" s="393">
        <v>13399.223568259999</v>
      </c>
      <c r="H27" s="393">
        <v>15280.897378290027</v>
      </c>
      <c r="I27" s="393">
        <v>42883.16803796983</v>
      </c>
      <c r="J27" s="393">
        <v>7608.7645877999857</v>
      </c>
      <c r="K27" s="393">
        <v>2946.0592119300013</v>
      </c>
      <c r="L27" s="393">
        <v>4385.3486051799982</v>
      </c>
      <c r="M27" s="393">
        <f t="shared" si="1"/>
        <v>147784.07842466078</v>
      </c>
    </row>
    <row r="28" spans="1:13" x14ac:dyDescent="0.3">
      <c r="A28" s="302" t="s">
        <v>3489</v>
      </c>
      <c r="B28" s="18" t="s">
        <v>3490</v>
      </c>
      <c r="C28" s="393">
        <v>387281.20628837479</v>
      </c>
      <c r="D28" s="393">
        <v>25468.93664017992</v>
      </c>
      <c r="E28" s="393">
        <v>1703.2346435300003</v>
      </c>
      <c r="F28" s="393">
        <v>4530.3700010499942</v>
      </c>
      <c r="G28" s="393">
        <v>86501.527516479866</v>
      </c>
      <c r="H28" s="393">
        <v>31.244986229999999</v>
      </c>
      <c r="I28" s="393">
        <v>22261.803019309948</v>
      </c>
      <c r="J28" s="393">
        <v>44509.518486900117</v>
      </c>
      <c r="K28" s="393">
        <v>1815.1958719299998</v>
      </c>
      <c r="L28" s="393">
        <v>1015.4280526300001</v>
      </c>
      <c r="M28" s="393">
        <f t="shared" si="1"/>
        <v>575118.46550661465</v>
      </c>
    </row>
    <row r="29" spans="1:13" x14ac:dyDescent="0.3">
      <c r="B29" s="413" t="s">
        <v>125</v>
      </c>
      <c r="C29" s="379">
        <f t="shared" ref="C29:M29" si="2">SUM(C23:C28)</f>
        <v>443745.00066210574</v>
      </c>
      <c r="D29" s="379">
        <f>SUM(D23:D28)</f>
        <v>29356.775134259926</v>
      </c>
      <c r="E29" s="379">
        <f t="shared" si="2"/>
        <v>2750.8922413200007</v>
      </c>
      <c r="F29" s="379">
        <f t="shared" si="2"/>
        <v>9818.2125095099946</v>
      </c>
      <c r="G29" s="379">
        <f t="shared" si="2"/>
        <v>127546.15922026987</v>
      </c>
      <c r="H29" s="379">
        <f t="shared" si="2"/>
        <v>16513.687239770028</v>
      </c>
      <c r="I29" s="379">
        <f t="shared" si="2"/>
        <v>101846.06734705978</v>
      </c>
      <c r="J29" s="379">
        <f t="shared" si="2"/>
        <v>52830.201683380103</v>
      </c>
      <c r="K29" s="379">
        <f t="shared" si="2"/>
        <v>5094.2931734500007</v>
      </c>
      <c r="L29" s="379">
        <f t="shared" si="2"/>
        <v>7698.6127180199974</v>
      </c>
      <c r="M29" s="379">
        <f t="shared" si="2"/>
        <v>797199.90192914545</v>
      </c>
    </row>
    <row r="34" spans="2:13" ht="15.6" x14ac:dyDescent="0.3">
      <c r="B34" s="364" t="s">
        <v>3491</v>
      </c>
    </row>
    <row r="35" spans="2:13" x14ac:dyDescent="0.3">
      <c r="B35" s="399" t="s">
        <v>3492</v>
      </c>
      <c r="C35" s="412"/>
      <c r="D35" s="412"/>
      <c r="E35" s="412"/>
      <c r="F35" s="412"/>
      <c r="G35" s="412"/>
      <c r="H35" s="412"/>
      <c r="I35" s="412"/>
      <c r="J35" s="412"/>
      <c r="K35" s="412"/>
      <c r="L35" s="412"/>
      <c r="M35" s="412"/>
    </row>
    <row r="36" spans="2:13" x14ac:dyDescent="0.3">
      <c r="B36" s="296"/>
      <c r="C36" s="296"/>
      <c r="D36" s="296"/>
      <c r="E36" s="296"/>
      <c r="F36" s="296"/>
      <c r="G36" s="296"/>
      <c r="H36" s="296"/>
      <c r="I36" s="296"/>
      <c r="J36" s="296"/>
      <c r="K36" s="296"/>
      <c r="L36" s="296"/>
      <c r="M36" s="296"/>
    </row>
    <row r="37" spans="2:13" ht="28.8" x14ac:dyDescent="0.3">
      <c r="B37" s="296"/>
      <c r="C37" s="368" t="s">
        <v>3339</v>
      </c>
      <c r="D37" s="368" t="s">
        <v>3340</v>
      </c>
      <c r="E37" s="368" t="s">
        <v>3341</v>
      </c>
      <c r="F37" s="368" t="s">
        <v>3342</v>
      </c>
      <c r="G37" s="368" t="s">
        <v>3343</v>
      </c>
      <c r="H37" s="368" t="s">
        <v>3344</v>
      </c>
      <c r="I37" s="368" t="s">
        <v>3345</v>
      </c>
      <c r="J37" s="368" t="s">
        <v>757</v>
      </c>
      <c r="K37" s="368" t="s">
        <v>3346</v>
      </c>
      <c r="L37" s="368" t="s">
        <v>123</v>
      </c>
      <c r="M37" s="369" t="s">
        <v>125</v>
      </c>
    </row>
    <row r="38" spans="2:13" x14ac:dyDescent="0.3">
      <c r="B38" s="397" t="s">
        <v>3493</v>
      </c>
      <c r="C38" s="422">
        <v>2.0105553182090488E-3</v>
      </c>
      <c r="D38" s="422">
        <v>1.0143615012510622E-3</v>
      </c>
      <c r="E38" s="422">
        <v>0</v>
      </c>
      <c r="F38" s="422">
        <v>3.567974222407298E-4</v>
      </c>
      <c r="G38" s="422">
        <v>3.0428961219283789E-4</v>
      </c>
      <c r="H38" s="422">
        <v>2.0662371809208652E-4</v>
      </c>
      <c r="I38" s="422">
        <v>3.0873777494314769E-4</v>
      </c>
      <c r="J38" s="422">
        <v>1.2942490467934688E-3</v>
      </c>
      <c r="K38" s="422">
        <v>1.1614300541451489E-4</v>
      </c>
      <c r="L38" s="422">
        <v>0</v>
      </c>
      <c r="M38" s="423">
        <v>1.3098179320330543E-3</v>
      </c>
    </row>
    <row r="39" spans="2:13" x14ac:dyDescent="0.3">
      <c r="B39" s="363"/>
    </row>
    <row r="40" spans="2:13" x14ac:dyDescent="0.3">
      <c r="J40" s="424"/>
    </row>
    <row r="44" spans="2:13" ht="15.6" x14ac:dyDescent="0.3">
      <c r="B44" s="364" t="s">
        <v>3494</v>
      </c>
    </row>
    <row r="45" spans="2:13" x14ac:dyDescent="0.3">
      <c r="B45" s="399" t="s">
        <v>3161</v>
      </c>
      <c r="C45" s="412"/>
      <c r="D45" s="412"/>
      <c r="E45" s="412"/>
      <c r="F45" s="412"/>
      <c r="G45" s="412"/>
      <c r="H45" s="412"/>
      <c r="I45" s="412"/>
      <c r="J45" s="412"/>
      <c r="K45" s="412"/>
      <c r="L45" s="412"/>
      <c r="M45" s="412"/>
    </row>
    <row r="46" spans="2:13" x14ac:dyDescent="0.3">
      <c r="B46" s="296"/>
      <c r="C46" s="296"/>
      <c r="D46" s="296"/>
      <c r="E46" s="296"/>
      <c r="F46" s="296"/>
      <c r="G46" s="296"/>
      <c r="H46" s="296"/>
      <c r="I46" s="296"/>
      <c r="J46" s="296"/>
      <c r="K46" s="296"/>
      <c r="L46" s="296"/>
      <c r="M46" s="296"/>
    </row>
    <row r="47" spans="2:13" ht="28.8" x14ac:dyDescent="0.3">
      <c r="B47" s="296"/>
      <c r="C47" s="368" t="s">
        <v>3339</v>
      </c>
      <c r="D47" s="368" t="s">
        <v>3340</v>
      </c>
      <c r="E47" s="368" t="s">
        <v>3341</v>
      </c>
      <c r="F47" s="368" t="s">
        <v>3342</v>
      </c>
      <c r="G47" s="368" t="s">
        <v>3343</v>
      </c>
      <c r="H47" s="368" t="s">
        <v>3344</v>
      </c>
      <c r="I47" s="368" t="s">
        <v>3345</v>
      </c>
      <c r="J47" s="368" t="s">
        <v>757</v>
      </c>
      <c r="K47" s="368" t="s">
        <v>3346</v>
      </c>
      <c r="L47" s="368" t="s">
        <v>123</v>
      </c>
      <c r="M47" s="369" t="s">
        <v>125</v>
      </c>
    </row>
    <row r="48" spans="2:13" x14ac:dyDescent="0.3">
      <c r="B48" s="397" t="s">
        <v>3493</v>
      </c>
      <c r="C48" s="422">
        <v>1.3431273508377646E-3</v>
      </c>
      <c r="D48" s="422">
        <v>7.4003166163488137E-4</v>
      </c>
      <c r="E48" s="422">
        <v>0</v>
      </c>
      <c r="F48" s="422">
        <v>2.1520860638718367E-4</v>
      </c>
      <c r="G48" s="422">
        <v>1.321870455633832E-4</v>
      </c>
      <c r="H48" s="422">
        <v>7.41836205512122E-5</v>
      </c>
      <c r="I48" s="422">
        <v>1.5561180822983177E-4</v>
      </c>
      <c r="J48" s="422">
        <v>1.0571865248759382E-3</v>
      </c>
      <c r="K48" s="422">
        <v>7.4595950375271278E-5</v>
      </c>
      <c r="L48" s="422">
        <v>0</v>
      </c>
      <c r="M48" s="425">
        <v>8.856237359025058E-4</v>
      </c>
    </row>
    <row r="49" spans="1:13" x14ac:dyDescent="0.3">
      <c r="C49" s="363"/>
      <c r="D49" s="363"/>
      <c r="E49" s="363"/>
      <c r="F49" s="363"/>
      <c r="G49" s="363"/>
      <c r="H49" s="363"/>
      <c r="I49" s="363"/>
      <c r="J49" s="363"/>
      <c r="K49" s="363"/>
      <c r="L49" s="363"/>
      <c r="M49" s="363"/>
    </row>
    <row r="54" spans="1:13" ht="15.6" x14ac:dyDescent="0.3">
      <c r="B54" s="364" t="s">
        <v>3495</v>
      </c>
    </row>
    <row r="55" spans="1:13" x14ac:dyDescent="0.3">
      <c r="B55" s="399" t="s">
        <v>3163</v>
      </c>
      <c r="C55" s="412"/>
      <c r="D55" s="412"/>
      <c r="E55" s="412"/>
      <c r="F55" s="412"/>
      <c r="G55" s="412"/>
      <c r="H55" s="412"/>
      <c r="I55" s="412"/>
      <c r="J55" s="412"/>
      <c r="K55" s="412"/>
      <c r="L55" s="412"/>
      <c r="M55" s="412"/>
    </row>
    <row r="56" spans="1:13" x14ac:dyDescent="0.3">
      <c r="B56" s="296"/>
      <c r="C56" s="296"/>
      <c r="D56" s="296"/>
      <c r="E56" s="296"/>
      <c r="F56" s="296"/>
      <c r="G56" s="296"/>
      <c r="H56" s="296"/>
      <c r="I56" s="296"/>
      <c r="J56" s="296"/>
      <c r="K56" s="296"/>
      <c r="L56" s="296"/>
      <c r="M56" s="296"/>
    </row>
    <row r="57" spans="1:13" ht="28.8" x14ac:dyDescent="0.3">
      <c r="B57" s="296"/>
      <c r="C57" s="368" t="s">
        <v>3339</v>
      </c>
      <c r="D57" s="368" t="s">
        <v>3340</v>
      </c>
      <c r="E57" s="368" t="s">
        <v>3341</v>
      </c>
      <c r="F57" s="368" t="s">
        <v>3342</v>
      </c>
      <c r="G57" s="368" t="s">
        <v>3343</v>
      </c>
      <c r="H57" s="368" t="s">
        <v>3344</v>
      </c>
      <c r="I57" s="368" t="s">
        <v>3345</v>
      </c>
      <c r="J57" s="368" t="s">
        <v>757</v>
      </c>
      <c r="K57" s="368" t="s">
        <v>3346</v>
      </c>
      <c r="L57" s="368" t="s">
        <v>123</v>
      </c>
      <c r="M57" s="369" t="s">
        <v>125</v>
      </c>
    </row>
    <row r="58" spans="1:13" x14ac:dyDescent="0.3">
      <c r="A58" s="302" t="s">
        <v>3496</v>
      </c>
      <c r="B58" s="304" t="s">
        <v>3497</v>
      </c>
      <c r="C58" s="426">
        <v>1.4952549784535941E-3</v>
      </c>
      <c r="D58" s="426">
        <v>8.8494991995936596E-4</v>
      </c>
      <c r="E58" s="426">
        <v>0</v>
      </c>
      <c r="F58" s="426">
        <v>8.8228511949568211E-5</v>
      </c>
      <c r="G58" s="426">
        <v>2.6546823150853829E-4</v>
      </c>
      <c r="H58" s="426">
        <v>2.941863769608184E-4</v>
      </c>
      <c r="I58" s="426">
        <v>1.7679541287117219E-4</v>
      </c>
      <c r="J58" s="426">
        <v>9.1064227815569414E-4</v>
      </c>
      <c r="K58" s="426">
        <v>7.7542143304336534E-5</v>
      </c>
      <c r="L58" s="426">
        <v>7.1156991576154296E-5</v>
      </c>
      <c r="M58" s="426">
        <v>9.8273627787272603E-4</v>
      </c>
    </row>
    <row r="59" spans="1:13" x14ac:dyDescent="0.3">
      <c r="A59" s="302" t="s">
        <v>3498</v>
      </c>
      <c r="B59" s="304" t="s">
        <v>3499</v>
      </c>
      <c r="C59" s="426">
        <v>1.5084625056143264E-3</v>
      </c>
      <c r="D59" s="426">
        <v>6.2492267449153671E-4</v>
      </c>
      <c r="E59" s="426">
        <v>0</v>
      </c>
      <c r="F59" s="426">
        <v>6.0525395729740859E-4</v>
      </c>
      <c r="G59" s="426">
        <v>6.0225811608540728E-4</v>
      </c>
      <c r="H59" s="426">
        <v>0</v>
      </c>
      <c r="I59" s="426">
        <v>3.8632574123268978E-4</v>
      </c>
      <c r="J59" s="426">
        <v>2.4084302887484952E-3</v>
      </c>
      <c r="K59" s="426">
        <v>0</v>
      </c>
      <c r="L59" s="426">
        <v>3.4524327101184285E-3</v>
      </c>
      <c r="M59" s="426">
        <v>1.3579663132068157E-3</v>
      </c>
    </row>
    <row r="60" spans="1:13" x14ac:dyDescent="0.3">
      <c r="A60" s="302" t="s">
        <v>3500</v>
      </c>
      <c r="B60" s="304" t="s">
        <v>3501</v>
      </c>
      <c r="C60" s="426">
        <v>1.8511789752259735E-3</v>
      </c>
      <c r="D60" s="426">
        <v>1.2542857264078438E-3</v>
      </c>
      <c r="E60" s="426">
        <v>0</v>
      </c>
      <c r="F60" s="426">
        <v>1.193009027094378E-3</v>
      </c>
      <c r="G60" s="426">
        <v>1.7469858072677318E-3</v>
      </c>
      <c r="H60" s="426">
        <v>0</v>
      </c>
      <c r="I60" s="426">
        <v>5.7977934579776975E-4</v>
      </c>
      <c r="J60" s="426">
        <v>1.4340695329534553E-3</v>
      </c>
      <c r="K60" s="426">
        <v>0</v>
      </c>
      <c r="L60" s="426">
        <v>4.2634779124269672E-3</v>
      </c>
      <c r="M60" s="426">
        <v>1.7699717325893095E-3</v>
      </c>
    </row>
    <row r="61" spans="1:13" x14ac:dyDescent="0.3">
      <c r="A61" s="302" t="s">
        <v>3502</v>
      </c>
      <c r="B61" s="304" t="s">
        <v>3503</v>
      </c>
      <c r="C61" s="426">
        <v>1.0050300327567185E-2</v>
      </c>
      <c r="D61" s="426">
        <v>2.8527911173368559E-2</v>
      </c>
      <c r="E61" s="426">
        <v>0</v>
      </c>
      <c r="F61" s="426">
        <v>2.9874205157202028E-3</v>
      </c>
      <c r="G61" s="426">
        <v>4.8207125521867534E-3</v>
      </c>
      <c r="H61" s="426">
        <v>0</v>
      </c>
      <c r="I61" s="426">
        <v>1.0070010954937288E-3</v>
      </c>
      <c r="J61" s="426">
        <v>0</v>
      </c>
      <c r="K61" s="426">
        <v>0</v>
      </c>
      <c r="L61" s="426">
        <v>3.1555331574548546E-3</v>
      </c>
      <c r="M61" s="426">
        <v>6.5537155807144209E-3</v>
      </c>
    </row>
    <row r="62" spans="1:13" x14ac:dyDescent="0.3">
      <c r="A62" s="302" t="s">
        <v>3504</v>
      </c>
      <c r="B62" s="304" t="s">
        <v>3505</v>
      </c>
      <c r="C62" s="426">
        <v>3.8816679706450495E-2</v>
      </c>
      <c r="D62" s="426">
        <v>4.0566494817608607E-2</v>
      </c>
      <c r="E62" s="426">
        <v>0</v>
      </c>
      <c r="F62" s="426">
        <v>1.1729005000660516E-2</v>
      </c>
      <c r="G62" s="426">
        <v>9.5138296259275716E-3</v>
      </c>
      <c r="H62" s="426">
        <v>0</v>
      </c>
      <c r="I62" s="426">
        <v>3.1007062868893443E-3</v>
      </c>
      <c r="J62" s="426">
        <v>0</v>
      </c>
      <c r="K62" s="426">
        <v>0</v>
      </c>
      <c r="L62" s="426">
        <v>0</v>
      </c>
      <c r="M62" s="426">
        <v>1.3837987767705198E-2</v>
      </c>
    </row>
    <row r="63" spans="1:13" x14ac:dyDescent="0.3">
      <c r="A63" s="302" t="s">
        <v>3506</v>
      </c>
      <c r="B63" s="312" t="s">
        <v>3507</v>
      </c>
      <c r="C63" s="427">
        <v>9.6609895595805031E-2</v>
      </c>
      <c r="D63" s="427">
        <v>3.3369687170667309E-2</v>
      </c>
      <c r="E63" s="427">
        <v>0</v>
      </c>
      <c r="F63" s="427">
        <v>0.1268667741148915</v>
      </c>
      <c r="G63" s="427">
        <v>2.4169361732740483E-2</v>
      </c>
      <c r="H63" s="427">
        <v>0</v>
      </c>
      <c r="I63" s="427">
        <v>2.3138263151703354E-2</v>
      </c>
      <c r="J63" s="427">
        <v>0</v>
      </c>
      <c r="K63" s="427">
        <v>0</v>
      </c>
      <c r="L63" s="427">
        <v>0</v>
      </c>
      <c r="M63" s="427">
        <v>2.566790233263783E-2</v>
      </c>
    </row>
    <row r="68" spans="1:13" ht="15.6" x14ac:dyDescent="0.3">
      <c r="B68" s="364" t="s">
        <v>3508</v>
      </c>
    </row>
    <row r="69" spans="1:13" x14ac:dyDescent="0.3">
      <c r="B69" s="399" t="s">
        <v>3165</v>
      </c>
      <c r="C69" s="412"/>
      <c r="D69" s="412"/>
      <c r="E69" s="412"/>
      <c r="F69" s="412"/>
      <c r="G69" s="412"/>
      <c r="H69" s="412"/>
      <c r="I69" s="412"/>
      <c r="J69" s="412"/>
      <c r="K69" s="412"/>
      <c r="L69" s="412"/>
      <c r="M69" s="412"/>
    </row>
    <row r="70" spans="1:13" x14ac:dyDescent="0.3">
      <c r="B70" s="296"/>
      <c r="C70" s="296"/>
      <c r="D70" s="296"/>
      <c r="E70" s="296"/>
      <c r="F70" s="296"/>
      <c r="G70" s="296"/>
      <c r="H70" s="296"/>
      <c r="I70" s="296"/>
      <c r="J70" s="296"/>
      <c r="K70" s="296"/>
      <c r="L70" s="296"/>
      <c r="M70" s="296"/>
    </row>
    <row r="71" spans="1:13" ht="28.8" x14ac:dyDescent="0.3">
      <c r="B71" s="296"/>
      <c r="C71" s="368" t="s">
        <v>3339</v>
      </c>
      <c r="D71" s="368" t="s">
        <v>3340</v>
      </c>
      <c r="E71" s="368" t="s">
        <v>3341</v>
      </c>
      <c r="F71" s="368" t="s">
        <v>3342</v>
      </c>
      <c r="G71" s="368" t="s">
        <v>3343</v>
      </c>
      <c r="H71" s="368" t="s">
        <v>3344</v>
      </c>
      <c r="I71" s="368" t="s">
        <v>3345</v>
      </c>
      <c r="J71" s="368" t="s">
        <v>757</v>
      </c>
      <c r="K71" s="368" t="s">
        <v>3346</v>
      </c>
      <c r="L71" s="368" t="s">
        <v>123</v>
      </c>
      <c r="M71" s="369" t="s">
        <v>125</v>
      </c>
    </row>
    <row r="72" spans="1:13" x14ac:dyDescent="0.3">
      <c r="A72" s="302" t="s">
        <v>3509</v>
      </c>
      <c r="B72" s="397" t="s">
        <v>3510</v>
      </c>
      <c r="C72" s="428">
        <v>56.004601012228655</v>
      </c>
      <c r="D72" s="428">
        <v>7.0435629999999999E-2</v>
      </c>
      <c r="E72" s="428">
        <v>0</v>
      </c>
      <c r="F72" s="428">
        <v>0</v>
      </c>
      <c r="G72" s="428">
        <v>1.4686053000000001</v>
      </c>
      <c r="H72" s="428">
        <v>4.9879199999999999E-2</v>
      </c>
      <c r="I72" s="428">
        <v>-0.51489154999999998</v>
      </c>
      <c r="J72" s="428">
        <v>6.8819871400000006</v>
      </c>
      <c r="K72" s="428">
        <v>0</v>
      </c>
      <c r="L72" s="428">
        <v>0</v>
      </c>
      <c r="M72" s="429">
        <v>63.960616732228651</v>
      </c>
    </row>
    <row r="77" spans="1:13" ht="15.6" x14ac:dyDescent="0.3">
      <c r="B77" s="364" t="s">
        <v>3511</v>
      </c>
    </row>
    <row r="78" spans="1:13" x14ac:dyDescent="0.3">
      <c r="B78" s="399" t="s">
        <v>3167</v>
      </c>
      <c r="C78" s="412"/>
      <c r="D78" s="412"/>
      <c r="E78" s="412"/>
      <c r="F78" s="412"/>
      <c r="G78" s="412"/>
      <c r="H78" s="412"/>
      <c r="I78" s="412"/>
      <c r="J78" s="412"/>
      <c r="K78" s="412"/>
      <c r="L78" s="412"/>
      <c r="M78" s="412"/>
    </row>
    <row r="79" spans="1:13" x14ac:dyDescent="0.3">
      <c r="B79" s="296"/>
      <c r="C79" s="296"/>
      <c r="D79" s="296"/>
      <c r="E79" s="296"/>
      <c r="F79" s="296"/>
      <c r="G79" s="296"/>
      <c r="H79" s="296"/>
      <c r="I79" s="296"/>
      <c r="J79" s="296"/>
      <c r="K79" s="296"/>
      <c r="L79" s="296"/>
      <c r="M79" s="296"/>
    </row>
    <row r="80" spans="1:13" ht="28.8" x14ac:dyDescent="0.3">
      <c r="B80" s="296"/>
      <c r="C80" s="368" t="s">
        <v>3339</v>
      </c>
      <c r="D80" s="368" t="s">
        <v>3340</v>
      </c>
      <c r="E80" s="368" t="s">
        <v>3341</v>
      </c>
      <c r="F80" s="368" t="s">
        <v>3342</v>
      </c>
      <c r="G80" s="368" t="s">
        <v>3343</v>
      </c>
      <c r="H80" s="368" t="s">
        <v>3344</v>
      </c>
      <c r="I80" s="368" t="s">
        <v>3345</v>
      </c>
      <c r="J80" s="368" t="s">
        <v>757</v>
      </c>
      <c r="K80" s="368" t="s">
        <v>3346</v>
      </c>
      <c r="L80" s="368" t="s">
        <v>123</v>
      </c>
      <c r="M80" s="369" t="s">
        <v>125</v>
      </c>
    </row>
    <row r="81" spans="1:14" x14ac:dyDescent="0.3">
      <c r="A81" s="302" t="s">
        <v>3512</v>
      </c>
      <c r="B81" s="397" t="s">
        <v>3513</v>
      </c>
      <c r="C81" s="427">
        <v>1.2987838175121145E-4</v>
      </c>
      <c r="D81" s="427">
        <v>2.3944917880596163E-6</v>
      </c>
      <c r="E81" s="427">
        <v>0</v>
      </c>
      <c r="F81" s="427">
        <v>0</v>
      </c>
      <c r="G81" s="427">
        <v>1.1513574038542449E-5</v>
      </c>
      <c r="H81" s="427">
        <v>4.0064375282731487E-6</v>
      </c>
      <c r="I81" s="427">
        <v>-4.5395096199695882E-6</v>
      </c>
      <c r="J81" s="427">
        <v>1.0348221871654039E-4</v>
      </c>
      <c r="K81" s="427">
        <v>0</v>
      </c>
      <c r="L81" s="427">
        <v>0</v>
      </c>
      <c r="M81" s="430">
        <v>8.0093289891627515E-5</v>
      </c>
    </row>
    <row r="82" spans="1:14" x14ac:dyDescent="0.3">
      <c r="B82" s="363" t="s">
        <v>3514</v>
      </c>
    </row>
    <row r="83" spans="1:14" x14ac:dyDescent="0.3">
      <c r="B83" s="363"/>
    </row>
    <row r="85" spans="1:14" s="432" customFormat="1" ht="15.6" x14ac:dyDescent="0.3">
      <c r="A85" s="302"/>
      <c r="B85" s="431" t="s">
        <v>3515</v>
      </c>
    </row>
    <row r="86" spans="1:14" s="432" customFormat="1" x14ac:dyDescent="0.3">
      <c r="A86" s="302"/>
      <c r="B86" s="433" t="s">
        <v>3516</v>
      </c>
      <c r="C86" s="433"/>
      <c r="D86" s="434"/>
      <c r="E86" s="434"/>
      <c r="F86" s="434"/>
      <c r="G86" s="434"/>
      <c r="H86" s="434"/>
      <c r="I86" s="434"/>
      <c r="J86" s="434"/>
      <c r="K86" s="434"/>
      <c r="L86" s="434"/>
      <c r="M86" s="434"/>
      <c r="N86" s="434"/>
    </row>
    <row r="87" spans="1:14" s="432" customFormat="1" x14ac:dyDescent="0.3">
      <c r="A87" s="302"/>
      <c r="B87" s="435"/>
      <c r="C87" s="435"/>
      <c r="D87" s="435"/>
      <c r="E87" s="435"/>
      <c r="F87" s="435"/>
      <c r="G87" s="435"/>
      <c r="H87" s="435"/>
      <c r="I87" s="435"/>
      <c r="J87" s="435"/>
      <c r="K87" s="435"/>
      <c r="L87" s="435"/>
      <c r="M87" s="435"/>
      <c r="N87" s="435"/>
    </row>
    <row r="88" spans="1:14" s="432" customFormat="1" x14ac:dyDescent="0.3">
      <c r="A88" s="302"/>
      <c r="B88" s="435"/>
      <c r="C88" s="436" t="s">
        <v>3517</v>
      </c>
      <c r="D88" s="436" t="s">
        <v>3518</v>
      </c>
      <c r="E88" s="436" t="s">
        <v>3519</v>
      </c>
      <c r="F88" s="436" t="s">
        <v>3520</v>
      </c>
      <c r="G88" s="436" t="s">
        <v>3521</v>
      </c>
      <c r="H88" s="436" t="s">
        <v>3522</v>
      </c>
      <c r="I88" s="436" t="s">
        <v>3523</v>
      </c>
      <c r="J88" s="436" t="s">
        <v>3524</v>
      </c>
      <c r="K88" s="436" t="s">
        <v>3525</v>
      </c>
      <c r="L88" s="436" t="s">
        <v>3526</v>
      </c>
      <c r="M88" s="436" t="s">
        <v>123</v>
      </c>
      <c r="N88" s="437" t="s">
        <v>125</v>
      </c>
    </row>
    <row r="89" spans="1:14" s="432" customFormat="1" x14ac:dyDescent="0.3">
      <c r="A89" s="302"/>
      <c r="B89" s="432" t="s">
        <v>3527</v>
      </c>
      <c r="C89" s="438">
        <v>0</v>
      </c>
      <c r="D89" s="438">
        <v>0</v>
      </c>
      <c r="E89" s="438">
        <v>0</v>
      </c>
      <c r="F89" s="438">
        <v>0</v>
      </c>
      <c r="G89" s="438">
        <v>0</v>
      </c>
      <c r="H89" s="438">
        <v>0</v>
      </c>
      <c r="I89" s="438">
        <v>0</v>
      </c>
      <c r="J89" s="438">
        <v>0</v>
      </c>
      <c r="K89" s="438">
        <v>0</v>
      </c>
      <c r="L89" s="438">
        <v>0</v>
      </c>
      <c r="M89" s="438">
        <v>0</v>
      </c>
      <c r="N89" s="438">
        <f>SUM(C89:M89)</f>
        <v>0</v>
      </c>
    </row>
    <row r="90" spans="1:14" s="432" customFormat="1" x14ac:dyDescent="0.3">
      <c r="A90" s="302"/>
      <c r="B90" s="439" t="s">
        <v>3528</v>
      </c>
      <c r="C90" s="438">
        <v>0</v>
      </c>
      <c r="D90" s="438">
        <v>0</v>
      </c>
      <c r="E90" s="438">
        <v>0</v>
      </c>
      <c r="F90" s="438">
        <v>0</v>
      </c>
      <c r="G90" s="438">
        <v>0</v>
      </c>
      <c r="H90" s="438">
        <v>0</v>
      </c>
      <c r="I90" s="438">
        <v>0</v>
      </c>
      <c r="J90" s="438">
        <v>0</v>
      </c>
      <c r="K90" s="438">
        <v>0</v>
      </c>
      <c r="L90" s="438">
        <v>0</v>
      </c>
      <c r="M90" s="438">
        <v>0</v>
      </c>
      <c r="N90" s="438">
        <f>SUM(C90:M90)</f>
        <v>0</v>
      </c>
    </row>
    <row r="91" spans="1:14" s="432" customFormat="1" x14ac:dyDescent="0.3">
      <c r="A91" s="302"/>
      <c r="B91" s="439" t="s">
        <v>3529</v>
      </c>
      <c r="C91" s="438">
        <v>0</v>
      </c>
      <c r="D91" s="438">
        <v>0</v>
      </c>
      <c r="E91" s="438">
        <v>0</v>
      </c>
      <c r="F91" s="438">
        <v>0</v>
      </c>
      <c r="G91" s="438">
        <v>0</v>
      </c>
      <c r="H91" s="438">
        <v>0</v>
      </c>
      <c r="I91" s="438">
        <v>0</v>
      </c>
      <c r="J91" s="438">
        <v>0</v>
      </c>
      <c r="K91" s="438">
        <v>0</v>
      </c>
      <c r="L91" s="438">
        <v>0</v>
      </c>
      <c r="M91" s="438">
        <v>0</v>
      </c>
      <c r="N91" s="438">
        <f>SUM(C91:M91)</f>
        <v>0</v>
      </c>
    </row>
    <row r="92" spans="1:14" s="432" customFormat="1" x14ac:dyDescent="0.3">
      <c r="A92" s="302"/>
      <c r="B92" s="439" t="s">
        <v>3530</v>
      </c>
      <c r="C92" s="438">
        <v>0</v>
      </c>
      <c r="D92" s="438">
        <v>0</v>
      </c>
      <c r="E92" s="438">
        <v>0</v>
      </c>
      <c r="F92" s="438">
        <v>0</v>
      </c>
      <c r="G92" s="438">
        <v>0</v>
      </c>
      <c r="H92" s="438">
        <v>0</v>
      </c>
      <c r="I92" s="438">
        <v>0</v>
      </c>
      <c r="J92" s="438">
        <v>0</v>
      </c>
      <c r="K92" s="438">
        <v>0</v>
      </c>
      <c r="L92" s="438">
        <v>0</v>
      </c>
      <c r="M92" s="438">
        <v>0</v>
      </c>
      <c r="N92" s="438">
        <f>SUM(C92:M92)</f>
        <v>0</v>
      </c>
    </row>
    <row r="93" spans="1:14" s="432" customFormat="1" x14ac:dyDescent="0.3">
      <c r="A93" s="302"/>
      <c r="B93" s="439" t="s">
        <v>3531</v>
      </c>
      <c r="C93" s="438">
        <v>0</v>
      </c>
      <c r="D93" s="438">
        <v>0</v>
      </c>
      <c r="E93" s="438">
        <v>0</v>
      </c>
      <c r="F93" s="438">
        <v>0</v>
      </c>
      <c r="G93" s="438">
        <v>0</v>
      </c>
      <c r="H93" s="438">
        <v>0</v>
      </c>
      <c r="I93" s="438">
        <v>0</v>
      </c>
      <c r="J93" s="438">
        <v>0</v>
      </c>
      <c r="K93" s="438">
        <v>0</v>
      </c>
      <c r="L93" s="438">
        <v>0</v>
      </c>
      <c r="M93" s="438">
        <v>0</v>
      </c>
      <c r="N93" s="438">
        <f>SUM(C93:M93)</f>
        <v>0</v>
      </c>
    </row>
    <row r="94" spans="1:14" s="432" customFormat="1" x14ac:dyDescent="0.3">
      <c r="A94" s="302"/>
      <c r="B94" s="440" t="s">
        <v>125</v>
      </c>
      <c r="C94" s="441">
        <f t="shared" ref="C94:N94" si="3">SUM(C89:C93)</f>
        <v>0</v>
      </c>
      <c r="D94" s="441">
        <f t="shared" si="3"/>
        <v>0</v>
      </c>
      <c r="E94" s="441">
        <f t="shared" si="3"/>
        <v>0</v>
      </c>
      <c r="F94" s="441">
        <f t="shared" si="3"/>
        <v>0</v>
      </c>
      <c r="G94" s="441">
        <f t="shared" si="3"/>
        <v>0</v>
      </c>
      <c r="H94" s="441">
        <f t="shared" si="3"/>
        <v>0</v>
      </c>
      <c r="I94" s="441">
        <f t="shared" si="3"/>
        <v>0</v>
      </c>
      <c r="J94" s="441">
        <f t="shared" si="3"/>
        <v>0</v>
      </c>
      <c r="K94" s="441">
        <f t="shared" si="3"/>
        <v>0</v>
      </c>
      <c r="L94" s="441">
        <f t="shared" si="3"/>
        <v>0</v>
      </c>
      <c r="M94" s="441">
        <f t="shared" si="3"/>
        <v>0</v>
      </c>
      <c r="N94" s="441">
        <f t="shared" si="3"/>
        <v>0</v>
      </c>
    </row>
    <row r="95" spans="1:14" s="432" customFormat="1" x14ac:dyDescent="0.3">
      <c r="A95" s="302"/>
      <c r="B95" s="442"/>
      <c r="C95" s="443"/>
      <c r="D95" s="443"/>
      <c r="E95" s="443"/>
      <c r="F95" s="443"/>
      <c r="G95" s="443"/>
      <c r="H95" s="443"/>
      <c r="I95" s="443"/>
      <c r="J95" s="443"/>
      <c r="K95" s="443"/>
      <c r="L95" s="443"/>
      <c r="M95" s="443"/>
      <c r="N95" s="443"/>
    </row>
    <row r="96" spans="1:14" s="432" customFormat="1" x14ac:dyDescent="0.3">
      <c r="A96" s="302"/>
      <c r="B96" s="442"/>
      <c r="C96" s="443"/>
      <c r="D96" s="443"/>
      <c r="E96" s="443"/>
      <c r="F96" s="443"/>
      <c r="G96" s="443"/>
      <c r="H96" s="443"/>
      <c r="I96" s="443"/>
      <c r="J96" s="443"/>
      <c r="K96" s="443"/>
      <c r="L96" s="443"/>
      <c r="M96" s="443"/>
      <c r="N96" s="443"/>
    </row>
    <row r="97" spans="1:14" s="432" customFormat="1" ht="15.6" x14ac:dyDescent="0.3">
      <c r="A97" s="302"/>
      <c r="B97" s="431" t="s">
        <v>3532</v>
      </c>
    </row>
    <row r="98" spans="1:14" s="432" customFormat="1" x14ac:dyDescent="0.3">
      <c r="A98" s="302"/>
      <c r="B98" s="433" t="s">
        <v>3533</v>
      </c>
      <c r="C98" s="433"/>
      <c r="D98" s="434"/>
      <c r="E98" s="434"/>
      <c r="F98" s="434"/>
      <c r="G98" s="434"/>
      <c r="H98" s="434"/>
      <c r="I98" s="434"/>
      <c r="J98" s="434"/>
      <c r="K98" s="434"/>
      <c r="L98" s="434"/>
      <c r="M98" s="434"/>
      <c r="N98" s="434"/>
    </row>
    <row r="99" spans="1:14" s="432" customFormat="1" x14ac:dyDescent="0.3">
      <c r="A99" s="302"/>
      <c r="B99" s="435"/>
      <c r="C99" s="435"/>
      <c r="D99" s="435"/>
      <c r="E99" s="435"/>
      <c r="F99" s="435"/>
      <c r="G99" s="435"/>
      <c r="H99" s="435"/>
      <c r="I99" s="435"/>
      <c r="J99" s="435"/>
      <c r="K99" s="435"/>
      <c r="L99" s="435"/>
      <c r="M99" s="435"/>
      <c r="N99" s="435"/>
    </row>
    <row r="100" spans="1:14" s="432" customFormat="1" x14ac:dyDescent="0.3">
      <c r="A100" s="302"/>
      <c r="B100" s="435"/>
      <c r="C100" s="444" t="s">
        <v>3534</v>
      </c>
      <c r="D100" s="444" t="s">
        <v>3518</v>
      </c>
      <c r="E100" s="444" t="s">
        <v>3519</v>
      </c>
      <c r="F100" s="444" t="s">
        <v>3520</v>
      </c>
      <c r="G100" s="444" t="s">
        <v>3521</v>
      </c>
      <c r="H100" s="444" t="s">
        <v>3522</v>
      </c>
      <c r="I100" s="444" t="s">
        <v>3523</v>
      </c>
      <c r="J100" s="444" t="s">
        <v>3524</v>
      </c>
      <c r="K100" s="444" t="s">
        <v>3535</v>
      </c>
      <c r="L100" s="444" t="s">
        <v>3526</v>
      </c>
      <c r="M100" s="444" t="s">
        <v>123</v>
      </c>
      <c r="N100" s="445" t="s">
        <v>125</v>
      </c>
    </row>
    <row r="101" spans="1:14" s="432" customFormat="1" x14ac:dyDescent="0.3">
      <c r="A101" s="302"/>
      <c r="B101" s="446" t="s">
        <v>3536</v>
      </c>
      <c r="C101" s="447">
        <v>0</v>
      </c>
      <c r="D101" s="447">
        <v>0</v>
      </c>
      <c r="E101" s="447">
        <v>0</v>
      </c>
      <c r="F101" s="447">
        <v>0</v>
      </c>
      <c r="G101" s="447">
        <v>0</v>
      </c>
      <c r="H101" s="447">
        <v>0</v>
      </c>
      <c r="I101" s="447">
        <v>0</v>
      </c>
      <c r="J101" s="447">
        <v>0</v>
      </c>
      <c r="K101" s="447">
        <v>0</v>
      </c>
      <c r="L101" s="447">
        <v>0</v>
      </c>
      <c r="M101" s="447">
        <v>0</v>
      </c>
      <c r="N101" s="447">
        <f t="shared" ref="N101:N108" si="4">SUM(C101:M101)</f>
        <v>0</v>
      </c>
    </row>
    <row r="102" spans="1:14" s="432" customFormat="1" x14ac:dyDescent="0.3">
      <c r="A102" s="302"/>
      <c r="B102" s="446" t="s">
        <v>3537</v>
      </c>
      <c r="C102" s="447">
        <v>0</v>
      </c>
      <c r="D102" s="447">
        <v>0</v>
      </c>
      <c r="E102" s="447">
        <v>0</v>
      </c>
      <c r="F102" s="447">
        <v>0</v>
      </c>
      <c r="G102" s="447">
        <v>0</v>
      </c>
      <c r="H102" s="447">
        <v>0</v>
      </c>
      <c r="I102" s="447">
        <v>0</v>
      </c>
      <c r="J102" s="447">
        <v>0</v>
      </c>
      <c r="K102" s="447">
        <v>0</v>
      </c>
      <c r="L102" s="447">
        <v>0</v>
      </c>
      <c r="M102" s="447">
        <v>0</v>
      </c>
      <c r="N102" s="447">
        <f t="shared" si="4"/>
        <v>0</v>
      </c>
    </row>
    <row r="103" spans="1:14" s="432" customFormat="1" x14ac:dyDescent="0.3">
      <c r="A103" s="302"/>
      <c r="B103" s="446" t="s">
        <v>3538</v>
      </c>
      <c r="C103" s="447">
        <v>0</v>
      </c>
      <c r="D103" s="447">
        <v>0</v>
      </c>
      <c r="E103" s="447">
        <v>0</v>
      </c>
      <c r="F103" s="447">
        <v>0</v>
      </c>
      <c r="G103" s="447">
        <v>0</v>
      </c>
      <c r="H103" s="447">
        <v>0</v>
      </c>
      <c r="I103" s="447">
        <v>0</v>
      </c>
      <c r="J103" s="447">
        <v>0</v>
      </c>
      <c r="K103" s="447">
        <v>0</v>
      </c>
      <c r="L103" s="447">
        <v>0</v>
      </c>
      <c r="M103" s="447">
        <v>0</v>
      </c>
      <c r="N103" s="447">
        <f t="shared" si="4"/>
        <v>0</v>
      </c>
    </row>
    <row r="104" spans="1:14" s="432" customFormat="1" x14ac:dyDescent="0.3">
      <c r="A104" s="302"/>
      <c r="B104" s="446" t="s">
        <v>3539</v>
      </c>
      <c r="C104" s="447">
        <v>0</v>
      </c>
      <c r="D104" s="447">
        <v>0</v>
      </c>
      <c r="E104" s="447">
        <v>0</v>
      </c>
      <c r="F104" s="447">
        <v>0</v>
      </c>
      <c r="G104" s="447">
        <v>0</v>
      </c>
      <c r="H104" s="447">
        <v>0</v>
      </c>
      <c r="I104" s="447">
        <v>0</v>
      </c>
      <c r="J104" s="447">
        <v>0</v>
      </c>
      <c r="K104" s="447">
        <v>0</v>
      </c>
      <c r="L104" s="447">
        <v>0</v>
      </c>
      <c r="M104" s="447">
        <v>0</v>
      </c>
      <c r="N104" s="447">
        <f t="shared" si="4"/>
        <v>0</v>
      </c>
    </row>
    <row r="105" spans="1:14" s="432" customFormat="1" x14ac:dyDescent="0.3">
      <c r="A105" s="302"/>
      <c r="B105" s="446" t="s">
        <v>3540</v>
      </c>
      <c r="C105" s="447">
        <v>0</v>
      </c>
      <c r="D105" s="447">
        <v>0</v>
      </c>
      <c r="E105" s="447">
        <v>0</v>
      </c>
      <c r="F105" s="447">
        <v>0</v>
      </c>
      <c r="G105" s="447">
        <v>0</v>
      </c>
      <c r="H105" s="447">
        <v>0</v>
      </c>
      <c r="I105" s="447">
        <v>0</v>
      </c>
      <c r="J105" s="447">
        <v>0</v>
      </c>
      <c r="K105" s="447">
        <v>0</v>
      </c>
      <c r="L105" s="447">
        <v>0</v>
      </c>
      <c r="M105" s="447">
        <v>0</v>
      </c>
      <c r="N105" s="447">
        <f t="shared" si="4"/>
        <v>0</v>
      </c>
    </row>
    <row r="106" spans="1:14" s="432" customFormat="1" x14ac:dyDescent="0.3">
      <c r="A106" s="302"/>
      <c r="B106" s="446" t="s">
        <v>3541</v>
      </c>
      <c r="C106" s="447">
        <v>0</v>
      </c>
      <c r="D106" s="447">
        <v>0</v>
      </c>
      <c r="E106" s="447">
        <v>0</v>
      </c>
      <c r="F106" s="447">
        <v>0</v>
      </c>
      <c r="G106" s="447">
        <v>0</v>
      </c>
      <c r="H106" s="447">
        <v>0</v>
      </c>
      <c r="I106" s="447">
        <v>0</v>
      </c>
      <c r="J106" s="447">
        <v>0</v>
      </c>
      <c r="K106" s="447">
        <v>0</v>
      </c>
      <c r="L106" s="447">
        <v>0</v>
      </c>
      <c r="M106" s="447">
        <v>0</v>
      </c>
      <c r="N106" s="447">
        <f t="shared" si="4"/>
        <v>0</v>
      </c>
    </row>
    <row r="107" spans="1:14" s="432" customFormat="1" x14ac:dyDescent="0.3">
      <c r="A107" s="302"/>
      <c r="B107" s="446" t="s">
        <v>3542</v>
      </c>
      <c r="C107" s="447">
        <v>0</v>
      </c>
      <c r="D107" s="447">
        <v>0</v>
      </c>
      <c r="E107" s="447">
        <v>0</v>
      </c>
      <c r="F107" s="447">
        <v>0</v>
      </c>
      <c r="G107" s="447">
        <v>0</v>
      </c>
      <c r="H107" s="447">
        <v>0</v>
      </c>
      <c r="I107" s="447">
        <v>0</v>
      </c>
      <c r="J107" s="447">
        <v>0</v>
      </c>
      <c r="K107" s="447">
        <v>0</v>
      </c>
      <c r="L107" s="447">
        <v>0</v>
      </c>
      <c r="M107" s="447">
        <v>0</v>
      </c>
      <c r="N107" s="447">
        <f t="shared" si="4"/>
        <v>0</v>
      </c>
    </row>
    <row r="108" spans="1:14" s="432" customFormat="1" x14ac:dyDescent="0.3">
      <c r="A108" s="302"/>
      <c r="B108" s="446" t="s">
        <v>3543</v>
      </c>
      <c r="C108" s="447">
        <v>0</v>
      </c>
      <c r="D108" s="447">
        <v>0</v>
      </c>
      <c r="E108" s="447">
        <v>0</v>
      </c>
      <c r="F108" s="447">
        <v>0</v>
      </c>
      <c r="G108" s="447">
        <v>0</v>
      </c>
      <c r="H108" s="447">
        <v>0</v>
      </c>
      <c r="I108" s="447">
        <v>0</v>
      </c>
      <c r="J108" s="447">
        <v>0</v>
      </c>
      <c r="K108" s="447">
        <v>0</v>
      </c>
      <c r="L108" s="447">
        <v>0</v>
      </c>
      <c r="M108" s="447">
        <v>0</v>
      </c>
      <c r="N108" s="447">
        <f t="shared" si="4"/>
        <v>0</v>
      </c>
    </row>
    <row r="109" spans="1:14" s="432" customFormat="1" x14ac:dyDescent="0.3">
      <c r="A109" s="302"/>
      <c r="B109" s="440" t="s">
        <v>125</v>
      </c>
      <c r="C109" s="448">
        <f t="shared" ref="C109:N109" si="5">SUM(C101:C108)</f>
        <v>0</v>
      </c>
      <c r="D109" s="448">
        <f t="shared" si="5"/>
        <v>0</v>
      </c>
      <c r="E109" s="448">
        <f t="shared" si="5"/>
        <v>0</v>
      </c>
      <c r="F109" s="448">
        <f t="shared" si="5"/>
        <v>0</v>
      </c>
      <c r="G109" s="448">
        <f t="shared" si="5"/>
        <v>0</v>
      </c>
      <c r="H109" s="448">
        <f t="shared" si="5"/>
        <v>0</v>
      </c>
      <c r="I109" s="448">
        <f t="shared" si="5"/>
        <v>0</v>
      </c>
      <c r="J109" s="448">
        <f t="shared" si="5"/>
        <v>0</v>
      </c>
      <c r="K109" s="448">
        <f t="shared" si="5"/>
        <v>0</v>
      </c>
      <c r="L109" s="448">
        <f t="shared" si="5"/>
        <v>0</v>
      </c>
      <c r="M109" s="448">
        <f t="shared" si="5"/>
        <v>0</v>
      </c>
      <c r="N109" s="448">
        <f t="shared" si="5"/>
        <v>0</v>
      </c>
    </row>
    <row r="110" spans="1:14" s="432" customFormat="1" x14ac:dyDescent="0.3">
      <c r="A110" s="302"/>
      <c r="C110" s="449"/>
      <c r="D110" s="449"/>
      <c r="E110" s="449"/>
      <c r="F110" s="449"/>
      <c r="G110" s="449"/>
      <c r="H110" s="449"/>
      <c r="I110" s="449"/>
      <c r="J110" s="449"/>
      <c r="K110" s="449"/>
      <c r="L110" s="449"/>
      <c r="M110" s="449"/>
      <c r="N110" s="449"/>
    </row>
    <row r="111" spans="1:14" s="432" customFormat="1" x14ac:dyDescent="0.3">
      <c r="A111" s="302"/>
    </row>
    <row r="112" spans="1:14" s="432" customFormat="1" x14ac:dyDescent="0.3">
      <c r="A112" s="302"/>
      <c r="B112" s="442"/>
      <c r="C112" s="450"/>
      <c r="D112" s="450"/>
      <c r="E112" s="450"/>
      <c r="F112" s="450"/>
      <c r="G112" s="450"/>
      <c r="H112" s="450"/>
      <c r="I112" s="450"/>
      <c r="J112" s="450"/>
      <c r="K112" s="450"/>
      <c r="L112" s="450"/>
      <c r="M112" s="450"/>
      <c r="N112" s="450"/>
    </row>
    <row r="113" spans="1:14" s="432" customFormat="1" ht="15.6" x14ac:dyDescent="0.3">
      <c r="A113" s="302"/>
      <c r="B113" s="431" t="s">
        <v>3544</v>
      </c>
      <c r="C113" s="450"/>
      <c r="D113" s="450"/>
      <c r="E113" s="450"/>
      <c r="F113" s="450"/>
      <c r="G113" s="450"/>
      <c r="H113" s="450"/>
      <c r="I113" s="450"/>
      <c r="J113" s="450"/>
      <c r="K113" s="450"/>
      <c r="L113" s="450"/>
      <c r="M113" s="450"/>
      <c r="N113" s="450"/>
    </row>
    <row r="114" spans="1:14" s="432" customFormat="1" x14ac:dyDescent="0.3">
      <c r="A114" s="302"/>
      <c r="B114" s="451" t="s">
        <v>3545</v>
      </c>
      <c r="C114" s="451"/>
      <c r="D114" s="452"/>
      <c r="E114" s="452"/>
      <c r="F114" s="452"/>
    </row>
    <row r="115" spans="1:14" s="432" customFormat="1" x14ac:dyDescent="0.3">
      <c r="A115" s="302"/>
      <c r="F115" s="453" t="s">
        <v>3546</v>
      </c>
    </row>
    <row r="116" spans="1:14" s="432" customFormat="1" x14ac:dyDescent="0.3">
      <c r="A116" s="302"/>
      <c r="B116" s="435" t="s">
        <v>3493</v>
      </c>
      <c r="C116" s="454"/>
      <c r="D116" s="454"/>
      <c r="E116" s="454"/>
      <c r="F116" s="454">
        <v>0</v>
      </c>
    </row>
    <row r="117" spans="1:14" s="432" customFormat="1" x14ac:dyDescent="0.3">
      <c r="A117" s="302"/>
      <c r="B117" s="440" t="s">
        <v>125</v>
      </c>
      <c r="C117" s="448"/>
      <c r="D117" s="448"/>
      <c r="E117" s="448"/>
      <c r="F117" s="448">
        <f>SUM(F116:F116)</f>
        <v>0</v>
      </c>
    </row>
    <row r="118" spans="1:14" s="432" customFormat="1" x14ac:dyDescent="0.3">
      <c r="A118" s="302"/>
    </row>
    <row r="119" spans="1:14" s="432" customFormat="1" ht="15.6" x14ac:dyDescent="0.3">
      <c r="A119" s="302"/>
      <c r="B119" s="431" t="s">
        <v>3547</v>
      </c>
    </row>
    <row r="120" spans="1:14" s="432" customFormat="1" x14ac:dyDescent="0.3">
      <c r="A120" s="302"/>
      <c r="B120" s="451" t="s">
        <v>3545</v>
      </c>
      <c r="C120" s="451"/>
      <c r="D120" s="452"/>
      <c r="E120" s="452"/>
      <c r="F120" s="452"/>
    </row>
    <row r="121" spans="1:14" s="432" customFormat="1" x14ac:dyDescent="0.3">
      <c r="A121" s="302"/>
      <c r="F121" s="453" t="s">
        <v>3546</v>
      </c>
    </row>
    <row r="122" spans="1:14" s="432" customFormat="1" x14ac:dyDescent="0.3">
      <c r="A122" s="302"/>
      <c r="B122" s="432" t="s">
        <v>3548</v>
      </c>
      <c r="F122" s="455">
        <v>0</v>
      </c>
    </row>
    <row r="123" spans="1:14" s="432" customFormat="1" x14ac:dyDescent="0.3">
      <c r="A123" s="302"/>
      <c r="B123" s="432" t="s">
        <v>3549</v>
      </c>
      <c r="F123" s="455">
        <v>0</v>
      </c>
    </row>
    <row r="124" spans="1:14" s="432" customFormat="1" x14ac:dyDescent="0.3">
      <c r="A124" s="302"/>
      <c r="B124" s="432" t="s">
        <v>3550</v>
      </c>
      <c r="F124" s="455">
        <v>0</v>
      </c>
    </row>
    <row r="125" spans="1:14" s="432" customFormat="1" x14ac:dyDescent="0.3">
      <c r="A125" s="302"/>
      <c r="B125" s="432" t="s">
        <v>3551</v>
      </c>
      <c r="C125" s="454"/>
      <c r="D125" s="454"/>
      <c r="E125" s="454"/>
      <c r="F125" s="454">
        <v>0</v>
      </c>
    </row>
    <row r="126" spans="1:14" s="432" customFormat="1" x14ac:dyDescent="0.3">
      <c r="A126" s="302"/>
      <c r="B126" s="440" t="s">
        <v>125</v>
      </c>
      <c r="C126" s="448"/>
      <c r="D126" s="448"/>
      <c r="E126" s="448"/>
      <c r="F126" s="448">
        <f>SUM(F122:F125)</f>
        <v>0</v>
      </c>
    </row>
    <row r="127" spans="1:14" s="432" customFormat="1" x14ac:dyDescent="0.3">
      <c r="A127" s="302"/>
    </row>
    <row r="128" spans="1:14" s="432" customFormat="1" ht="15.6" x14ac:dyDescent="0.3">
      <c r="A128" s="302"/>
      <c r="B128" s="431" t="s">
        <v>3552</v>
      </c>
    </row>
    <row r="129" spans="1:14" s="432" customFormat="1" x14ac:dyDescent="0.3">
      <c r="A129" s="302"/>
      <c r="B129" s="451" t="s">
        <v>3165</v>
      </c>
      <c r="C129" s="451"/>
      <c r="D129" s="452"/>
      <c r="E129" s="452"/>
      <c r="F129" s="452"/>
    </row>
    <row r="130" spans="1:14" s="432" customFormat="1" x14ac:dyDescent="0.3">
      <c r="A130" s="302"/>
      <c r="F130" s="453" t="s">
        <v>3546</v>
      </c>
    </row>
    <row r="131" spans="1:14" s="432" customFormat="1" x14ac:dyDescent="0.3">
      <c r="A131" s="302"/>
      <c r="B131" s="435" t="s">
        <v>3493</v>
      </c>
      <c r="C131" s="454"/>
      <c r="D131" s="454"/>
      <c r="E131" s="454"/>
      <c r="F131" s="454">
        <v>0</v>
      </c>
    </row>
    <row r="132" spans="1:14" s="432" customFormat="1" x14ac:dyDescent="0.3">
      <c r="A132" s="302"/>
      <c r="B132" s="440" t="s">
        <v>125</v>
      </c>
      <c r="C132" s="448"/>
      <c r="D132" s="448"/>
      <c r="E132" s="448"/>
      <c r="F132" s="448">
        <f>SUM(F131:F131)</f>
        <v>0</v>
      </c>
    </row>
    <row r="133" spans="1:14" s="432" customFormat="1" x14ac:dyDescent="0.3">
      <c r="A133" s="302"/>
    </row>
    <row r="134" spans="1:14" s="432" customFormat="1" ht="15.6" x14ac:dyDescent="0.3">
      <c r="A134" s="302"/>
      <c r="B134" s="431" t="s">
        <v>3553</v>
      </c>
    </row>
    <row r="135" spans="1:14" s="432" customFormat="1" x14ac:dyDescent="0.3">
      <c r="A135" s="302"/>
      <c r="B135" s="451" t="s">
        <v>3167</v>
      </c>
      <c r="C135" s="451"/>
      <c r="D135" s="452"/>
      <c r="E135" s="452"/>
      <c r="F135" s="452"/>
    </row>
    <row r="136" spans="1:14" s="432" customFormat="1" x14ac:dyDescent="0.3">
      <c r="A136" s="302"/>
      <c r="F136" s="453" t="s">
        <v>3546</v>
      </c>
    </row>
    <row r="137" spans="1:14" s="432" customFormat="1" x14ac:dyDescent="0.3">
      <c r="A137" s="302"/>
      <c r="B137" s="435" t="s">
        <v>3493</v>
      </c>
      <c r="C137" s="454"/>
      <c r="D137" s="454"/>
      <c r="E137" s="454"/>
      <c r="F137" s="454">
        <v>0</v>
      </c>
    </row>
    <row r="138" spans="1:14" s="432" customFormat="1" x14ac:dyDescent="0.3">
      <c r="A138" s="302"/>
      <c r="B138" s="440" t="s">
        <v>125</v>
      </c>
      <c r="C138" s="448"/>
      <c r="D138" s="448"/>
      <c r="E138" s="448"/>
      <c r="F138" s="448">
        <f>SUM(F137:F137)</f>
        <v>0</v>
      </c>
    </row>
    <row r="139" spans="1:14" s="432" customFormat="1" x14ac:dyDescent="0.3">
      <c r="A139" s="302"/>
    </row>
    <row r="140" spans="1:14" s="432" customFormat="1" x14ac:dyDescent="0.3">
      <c r="A140" s="302"/>
    </row>
    <row r="141" spans="1:14" s="432" customFormat="1" ht="15.6" x14ac:dyDescent="0.3">
      <c r="A141" s="302"/>
      <c r="B141" s="431" t="s">
        <v>3554</v>
      </c>
    </row>
    <row r="142" spans="1:14" s="432" customFormat="1" x14ac:dyDescent="0.3">
      <c r="A142" s="302"/>
      <c r="B142" s="433" t="s">
        <v>3555</v>
      </c>
      <c r="C142" s="433"/>
      <c r="D142" s="434"/>
      <c r="E142" s="434"/>
      <c r="F142" s="434"/>
      <c r="G142" s="434"/>
      <c r="H142" s="434"/>
      <c r="I142" s="434"/>
      <c r="J142" s="434"/>
      <c r="K142" s="434"/>
      <c r="L142" s="434"/>
      <c r="M142" s="434"/>
      <c r="N142" s="434"/>
    </row>
    <row r="143" spans="1:14" s="432" customFormat="1" x14ac:dyDescent="0.3">
      <c r="A143" s="302"/>
      <c r="B143" s="435"/>
      <c r="C143" s="435"/>
      <c r="D143" s="435"/>
      <c r="E143" s="435"/>
      <c r="F143" s="435"/>
      <c r="G143" s="435"/>
      <c r="H143" s="435"/>
      <c r="I143" s="435"/>
      <c r="J143" s="435"/>
      <c r="K143" s="435"/>
      <c r="L143" s="435"/>
      <c r="M143" s="435"/>
      <c r="N143" s="435"/>
    </row>
    <row r="144" spans="1:14" s="432" customFormat="1" x14ac:dyDescent="0.3">
      <c r="A144" s="302"/>
      <c r="B144" s="435" t="s">
        <v>3556</v>
      </c>
      <c r="C144" s="444" t="s">
        <v>3534</v>
      </c>
      <c r="D144" s="444" t="s">
        <v>3518</v>
      </c>
      <c r="E144" s="444" t="s">
        <v>3519</v>
      </c>
      <c r="F144" s="444" t="s">
        <v>3520</v>
      </c>
      <c r="G144" s="444" t="s">
        <v>3521</v>
      </c>
      <c r="H144" s="444" t="s">
        <v>3522</v>
      </c>
      <c r="I144" s="444" t="s">
        <v>3523</v>
      </c>
      <c r="J144" s="444" t="s">
        <v>3524</v>
      </c>
      <c r="K144" s="444" t="s">
        <v>3535</v>
      </c>
      <c r="L144" s="444" t="s">
        <v>3526</v>
      </c>
      <c r="M144" s="444" t="s">
        <v>123</v>
      </c>
      <c r="N144" s="445" t="s">
        <v>125</v>
      </c>
    </row>
    <row r="145" spans="1:14" s="432" customFormat="1" x14ac:dyDescent="0.3">
      <c r="A145" s="302"/>
      <c r="B145" s="432" t="s">
        <v>3557</v>
      </c>
      <c r="C145" s="447">
        <v>0</v>
      </c>
      <c r="D145" s="447">
        <v>0</v>
      </c>
      <c r="E145" s="447">
        <v>0</v>
      </c>
      <c r="F145" s="447">
        <v>0</v>
      </c>
      <c r="G145" s="447">
        <v>0</v>
      </c>
      <c r="H145" s="447">
        <v>0</v>
      </c>
      <c r="I145" s="447">
        <v>0</v>
      </c>
      <c r="J145" s="447">
        <v>0</v>
      </c>
      <c r="K145" s="447">
        <v>0</v>
      </c>
      <c r="L145" s="447">
        <v>0</v>
      </c>
      <c r="M145" s="447">
        <v>0</v>
      </c>
      <c r="N145" s="447">
        <f>SUM(C145:M145)</f>
        <v>0</v>
      </c>
    </row>
    <row r="146" spans="1:14" s="432" customFormat="1" x14ac:dyDescent="0.3">
      <c r="A146" s="302"/>
      <c r="B146" s="432" t="s">
        <v>3558</v>
      </c>
      <c r="C146" s="447">
        <v>0</v>
      </c>
      <c r="D146" s="447">
        <v>0</v>
      </c>
      <c r="E146" s="447">
        <v>0</v>
      </c>
      <c r="F146" s="447">
        <v>0</v>
      </c>
      <c r="G146" s="447">
        <v>0</v>
      </c>
      <c r="H146" s="447">
        <v>0</v>
      </c>
      <c r="I146" s="447">
        <v>0</v>
      </c>
      <c r="J146" s="447">
        <v>0</v>
      </c>
      <c r="K146" s="447">
        <v>0</v>
      </c>
      <c r="L146" s="447">
        <v>0</v>
      </c>
      <c r="M146" s="447">
        <v>0</v>
      </c>
      <c r="N146" s="447">
        <f>SUM(C146:M146)</f>
        <v>0</v>
      </c>
    </row>
    <row r="147" spans="1:14" s="432" customFormat="1" x14ac:dyDescent="0.3">
      <c r="A147" s="302"/>
      <c r="B147" s="432" t="s">
        <v>3559</v>
      </c>
      <c r="C147" s="447">
        <v>0</v>
      </c>
      <c r="D147" s="447">
        <v>0</v>
      </c>
      <c r="E147" s="447">
        <v>0</v>
      </c>
      <c r="F147" s="447">
        <v>0</v>
      </c>
      <c r="G147" s="447">
        <v>0</v>
      </c>
      <c r="H147" s="447">
        <v>0</v>
      </c>
      <c r="I147" s="447">
        <v>0</v>
      </c>
      <c r="J147" s="447">
        <v>0</v>
      </c>
      <c r="K147" s="447">
        <v>0</v>
      </c>
      <c r="L147" s="447">
        <v>0</v>
      </c>
      <c r="M147" s="447">
        <v>0</v>
      </c>
      <c r="N147" s="447">
        <f>SUM(C147:M147)</f>
        <v>0</v>
      </c>
    </row>
    <row r="148" spans="1:14" s="432" customFormat="1" x14ac:dyDescent="0.3">
      <c r="A148" s="302"/>
      <c r="B148" s="432" t="s">
        <v>3560</v>
      </c>
      <c r="C148" s="447">
        <v>0</v>
      </c>
      <c r="D148" s="447">
        <v>0</v>
      </c>
      <c r="E148" s="447">
        <v>0</v>
      </c>
      <c r="F148" s="447">
        <v>0</v>
      </c>
      <c r="G148" s="447">
        <v>0</v>
      </c>
      <c r="H148" s="447">
        <v>0</v>
      </c>
      <c r="I148" s="447">
        <v>0</v>
      </c>
      <c r="J148" s="447">
        <v>0</v>
      </c>
      <c r="K148" s="447">
        <v>0</v>
      </c>
      <c r="L148" s="447">
        <v>0</v>
      </c>
      <c r="M148" s="447">
        <v>0</v>
      </c>
      <c r="N148" s="447">
        <f>SUM(C148:M148)</f>
        <v>0</v>
      </c>
    </row>
    <row r="149" spans="1:14" s="432" customFormat="1" x14ac:dyDescent="0.3">
      <c r="A149" s="302"/>
      <c r="B149" s="432" t="s">
        <v>910</v>
      </c>
      <c r="C149" s="447">
        <v>0</v>
      </c>
      <c r="D149" s="447">
        <v>0</v>
      </c>
      <c r="E149" s="447">
        <v>0</v>
      </c>
      <c r="F149" s="447">
        <v>0</v>
      </c>
      <c r="G149" s="447">
        <v>0</v>
      </c>
      <c r="H149" s="447">
        <v>0</v>
      </c>
      <c r="I149" s="447">
        <v>0</v>
      </c>
      <c r="J149" s="447">
        <v>0</v>
      </c>
      <c r="K149" s="447">
        <v>0</v>
      </c>
      <c r="L149" s="447">
        <v>0</v>
      </c>
      <c r="M149" s="447">
        <v>0</v>
      </c>
      <c r="N149" s="447">
        <f>SUM(C149:M149)</f>
        <v>0</v>
      </c>
    </row>
    <row r="150" spans="1:14" s="432" customFormat="1" x14ac:dyDescent="0.3">
      <c r="A150" s="302"/>
      <c r="B150" s="440" t="s">
        <v>125</v>
      </c>
      <c r="C150" s="448">
        <f t="shared" ref="C150:N150" si="6">SUM(C145:C149)</f>
        <v>0</v>
      </c>
      <c r="D150" s="448">
        <f t="shared" si="6"/>
        <v>0</v>
      </c>
      <c r="E150" s="448">
        <f t="shared" si="6"/>
        <v>0</v>
      </c>
      <c r="F150" s="448">
        <f t="shared" si="6"/>
        <v>0</v>
      </c>
      <c r="G150" s="448">
        <f t="shared" si="6"/>
        <v>0</v>
      </c>
      <c r="H150" s="448">
        <f t="shared" si="6"/>
        <v>0</v>
      </c>
      <c r="I150" s="448">
        <f t="shared" si="6"/>
        <v>0</v>
      </c>
      <c r="J150" s="448">
        <f t="shared" si="6"/>
        <v>0</v>
      </c>
      <c r="K150" s="448">
        <f t="shared" si="6"/>
        <v>0</v>
      </c>
      <c r="L150" s="448">
        <f t="shared" si="6"/>
        <v>0</v>
      </c>
      <c r="M150" s="448">
        <f t="shared" si="6"/>
        <v>0</v>
      </c>
      <c r="N150" s="448">
        <f t="shared" si="6"/>
        <v>0</v>
      </c>
    </row>
    <row r="151" spans="1:14" s="432" customFormat="1" x14ac:dyDescent="0.3">
      <c r="A151" s="302"/>
    </row>
    <row r="152" spans="1:14" s="432" customFormat="1" x14ac:dyDescent="0.3">
      <c r="A152" s="302"/>
    </row>
    <row r="153" spans="1:14" s="432" customFormat="1" x14ac:dyDescent="0.3">
      <c r="A153" s="302"/>
      <c r="N153" s="456" t="s">
        <v>3221</v>
      </c>
    </row>
    <row r="154" spans="1:14" s="432" customFormat="1" x14ac:dyDescent="0.3">
      <c r="A154" s="302"/>
    </row>
    <row r="155" spans="1:14" s="432" customFormat="1" x14ac:dyDescent="0.3">
      <c r="A155" s="302"/>
    </row>
    <row r="156" spans="1:14" s="432" customFormat="1" x14ac:dyDescent="0.3">
      <c r="A156" s="302"/>
    </row>
    <row r="157" spans="1:14" s="432" customFormat="1" x14ac:dyDescent="0.3">
      <c r="A157" s="302"/>
    </row>
    <row r="158" spans="1:14" s="432" customFormat="1" x14ac:dyDescent="0.3">
      <c r="A158" s="302"/>
    </row>
    <row r="159" spans="1:14" s="432" customFormat="1" x14ac:dyDescent="0.3">
      <c r="A159" s="302"/>
    </row>
  </sheetData>
  <hyperlinks>
    <hyperlink ref="N153" location="'D. NTT Contents'!A1" display="To Contents" xr:uid="{19C99373-A102-4CC1-9F55-532264B96D4B}"/>
  </hyperlinks>
  <pageMargins left="0.70866141732283472" right="0.70866141732283472" top="0.74803149606299213" bottom="0.74803149606299213" header="0.31496062992125984" footer="0.31496062992125984"/>
  <pageSetup paperSize="9" scale="2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F8BC6-0A52-4E13-B7B9-A0DC5362AF09}">
  <sheetPr codeName="Sheet31">
    <tabColor rgb="FF243386"/>
  </sheetPr>
  <dimension ref="A1:D2857"/>
  <sheetViews>
    <sheetView topLeftCell="A2851" workbookViewId="0">
      <selection activeCell="B137" sqref="B137"/>
    </sheetView>
  </sheetViews>
  <sheetFormatPr defaultColWidth="9.109375" defaultRowHeight="14.4" x14ac:dyDescent="0.3"/>
  <cols>
    <col min="1" max="1" width="14" customWidth="1"/>
    <col min="2" max="2" width="21" customWidth="1"/>
    <col min="3" max="3" width="41" customWidth="1"/>
    <col min="4" max="4" width="13" customWidth="1"/>
  </cols>
  <sheetData>
    <row r="1" spans="1:4" x14ac:dyDescent="0.3">
      <c r="A1" t="s">
        <v>3014</v>
      </c>
      <c r="B1" t="s">
        <v>3015</v>
      </c>
      <c r="C1" t="s">
        <v>3561</v>
      </c>
      <c r="D1" t="s">
        <v>3562</v>
      </c>
    </row>
    <row r="2" spans="1:4" x14ac:dyDescent="0.3">
      <c r="A2" t="s">
        <v>3017</v>
      </c>
      <c r="B2" t="s">
        <v>3404</v>
      </c>
      <c r="C2" t="s">
        <v>3057</v>
      </c>
      <c r="D2">
        <v>43.550790359999993</v>
      </c>
    </row>
    <row r="3" spans="1:4" x14ac:dyDescent="0.3">
      <c r="A3" t="s">
        <v>3017</v>
      </c>
      <c r="B3" t="s">
        <v>3404</v>
      </c>
      <c r="C3" t="s">
        <v>3054</v>
      </c>
      <c r="D3">
        <v>8.1913601399999987</v>
      </c>
    </row>
    <row r="4" spans="1:4" x14ac:dyDescent="0.3">
      <c r="A4" t="s">
        <v>3017</v>
      </c>
      <c r="B4" t="s">
        <v>3404</v>
      </c>
      <c r="C4" t="s">
        <v>3056</v>
      </c>
      <c r="D4">
        <v>20.336638579999999</v>
      </c>
    </row>
    <row r="5" spans="1:4" x14ac:dyDescent="0.3">
      <c r="A5" t="s">
        <v>3017</v>
      </c>
      <c r="B5" t="s">
        <v>3404</v>
      </c>
      <c r="C5" t="s">
        <v>3055</v>
      </c>
      <c r="D5">
        <v>17.858099599999999</v>
      </c>
    </row>
    <row r="6" spans="1:4" x14ac:dyDescent="0.3">
      <c r="A6" t="s">
        <v>3017</v>
      </c>
      <c r="B6" t="s">
        <v>3404</v>
      </c>
      <c r="C6" t="s">
        <v>3058</v>
      </c>
      <c r="D6">
        <v>40.12699736999997</v>
      </c>
    </row>
    <row r="7" spans="1:4" x14ac:dyDescent="0.3">
      <c r="A7" t="s">
        <v>3017</v>
      </c>
      <c r="B7" t="s">
        <v>3400</v>
      </c>
      <c r="C7" t="s">
        <v>3057</v>
      </c>
      <c r="D7">
        <v>38.076505300000001</v>
      </c>
    </row>
    <row r="8" spans="1:4" x14ac:dyDescent="0.3">
      <c r="A8" t="s">
        <v>3017</v>
      </c>
      <c r="B8" t="s">
        <v>3400</v>
      </c>
      <c r="C8" t="s">
        <v>3054</v>
      </c>
      <c r="D8">
        <v>396.30286537000006</v>
      </c>
    </row>
    <row r="9" spans="1:4" x14ac:dyDescent="0.3">
      <c r="A9" t="s">
        <v>3017</v>
      </c>
      <c r="B9" t="s">
        <v>3400</v>
      </c>
      <c r="C9" t="s">
        <v>3056</v>
      </c>
      <c r="D9">
        <v>28.103694980000004</v>
      </c>
    </row>
    <row r="10" spans="1:4" x14ac:dyDescent="0.3">
      <c r="A10" t="s">
        <v>3017</v>
      </c>
      <c r="B10" t="s">
        <v>3400</v>
      </c>
      <c r="C10" t="s">
        <v>3396</v>
      </c>
      <c r="D10">
        <v>1.05512191</v>
      </c>
    </row>
    <row r="11" spans="1:4" x14ac:dyDescent="0.3">
      <c r="A11" t="s">
        <v>3017</v>
      </c>
      <c r="B11" t="s">
        <v>3400</v>
      </c>
      <c r="C11" t="s">
        <v>3055</v>
      </c>
      <c r="D11">
        <v>101.14709543000001</v>
      </c>
    </row>
    <row r="12" spans="1:4" x14ac:dyDescent="0.3">
      <c r="A12" t="s">
        <v>3017</v>
      </c>
      <c r="B12" t="s">
        <v>3400</v>
      </c>
      <c r="C12" t="s">
        <v>3058</v>
      </c>
      <c r="D12">
        <v>138.00939609000005</v>
      </c>
    </row>
    <row r="13" spans="1:4" x14ac:dyDescent="0.3">
      <c r="A13" t="s">
        <v>3017</v>
      </c>
      <c r="B13" t="s">
        <v>3398</v>
      </c>
      <c r="C13" t="s">
        <v>3057</v>
      </c>
      <c r="D13">
        <v>25.602584019999991</v>
      </c>
    </row>
    <row r="14" spans="1:4" x14ac:dyDescent="0.3">
      <c r="A14" t="s">
        <v>3017</v>
      </c>
      <c r="B14" t="s">
        <v>3398</v>
      </c>
      <c r="C14" t="s">
        <v>3054</v>
      </c>
      <c r="D14">
        <v>31.475158949999994</v>
      </c>
    </row>
    <row r="15" spans="1:4" x14ac:dyDescent="0.3">
      <c r="A15" t="s">
        <v>3017</v>
      </c>
      <c r="B15" t="s">
        <v>3398</v>
      </c>
      <c r="C15" t="s">
        <v>3056</v>
      </c>
      <c r="D15">
        <v>24.071325169999994</v>
      </c>
    </row>
    <row r="16" spans="1:4" x14ac:dyDescent="0.3">
      <c r="A16" t="s">
        <v>3017</v>
      </c>
      <c r="B16" t="s">
        <v>3398</v>
      </c>
      <c r="C16" t="s">
        <v>3055</v>
      </c>
      <c r="D16">
        <v>57.503038010000012</v>
      </c>
    </row>
    <row r="17" spans="1:4" x14ac:dyDescent="0.3">
      <c r="A17" t="s">
        <v>3017</v>
      </c>
      <c r="B17" t="s">
        <v>3398</v>
      </c>
      <c r="C17" t="s">
        <v>3058</v>
      </c>
      <c r="D17">
        <v>27.128127509999995</v>
      </c>
    </row>
    <row r="18" spans="1:4" x14ac:dyDescent="0.3">
      <c r="A18" t="s">
        <v>3017</v>
      </c>
      <c r="B18" t="s">
        <v>3402</v>
      </c>
      <c r="C18" t="s">
        <v>3057</v>
      </c>
      <c r="D18">
        <v>51.308147340000005</v>
      </c>
    </row>
    <row r="19" spans="1:4" x14ac:dyDescent="0.3">
      <c r="A19" t="s">
        <v>3017</v>
      </c>
      <c r="B19" t="s">
        <v>3402</v>
      </c>
      <c r="C19" t="s">
        <v>3054</v>
      </c>
      <c r="D19">
        <v>4.6573415900000006</v>
      </c>
    </row>
    <row r="20" spans="1:4" x14ac:dyDescent="0.3">
      <c r="A20" t="s">
        <v>3017</v>
      </c>
      <c r="B20" t="s">
        <v>3402</v>
      </c>
      <c r="C20" t="s">
        <v>3056</v>
      </c>
      <c r="D20">
        <v>5.1142352899999999</v>
      </c>
    </row>
    <row r="21" spans="1:4" x14ac:dyDescent="0.3">
      <c r="A21" t="s">
        <v>3017</v>
      </c>
      <c r="B21" t="s">
        <v>3402</v>
      </c>
      <c r="C21" t="s">
        <v>3055</v>
      </c>
      <c r="D21">
        <v>56.310081740000001</v>
      </c>
    </row>
    <row r="22" spans="1:4" x14ac:dyDescent="0.3">
      <c r="A22" t="s">
        <v>3017</v>
      </c>
      <c r="B22" t="s">
        <v>3402</v>
      </c>
      <c r="C22" t="s">
        <v>3058</v>
      </c>
      <c r="D22">
        <v>71.170846539999985</v>
      </c>
    </row>
    <row r="23" spans="1:4" x14ac:dyDescent="0.3">
      <c r="A23" t="s">
        <v>3017</v>
      </c>
      <c r="B23" t="s">
        <v>3402</v>
      </c>
      <c r="C23" t="s">
        <v>3396</v>
      </c>
      <c r="D23">
        <v>2922.9500000000003</v>
      </c>
    </row>
    <row r="24" spans="1:4" x14ac:dyDescent="0.3">
      <c r="A24" t="s">
        <v>3017</v>
      </c>
      <c r="B24" t="s">
        <v>3403</v>
      </c>
      <c r="C24" t="s">
        <v>3057</v>
      </c>
      <c r="D24">
        <v>39.799348290000019</v>
      </c>
    </row>
    <row r="25" spans="1:4" x14ac:dyDescent="0.3">
      <c r="A25" t="s">
        <v>3017</v>
      </c>
      <c r="B25" t="s">
        <v>3403</v>
      </c>
      <c r="C25" t="s">
        <v>3054</v>
      </c>
      <c r="D25">
        <v>46.703556929999998</v>
      </c>
    </row>
    <row r="26" spans="1:4" x14ac:dyDescent="0.3">
      <c r="A26" t="s">
        <v>3017</v>
      </c>
      <c r="B26" t="s">
        <v>3403</v>
      </c>
      <c r="C26" t="s">
        <v>3056</v>
      </c>
      <c r="D26">
        <v>27.813434549999997</v>
      </c>
    </row>
    <row r="27" spans="1:4" x14ac:dyDescent="0.3">
      <c r="A27" t="s">
        <v>3017</v>
      </c>
      <c r="B27" t="s">
        <v>3403</v>
      </c>
      <c r="C27" t="s">
        <v>3055</v>
      </c>
      <c r="D27">
        <v>20.972130289999996</v>
      </c>
    </row>
    <row r="28" spans="1:4" x14ac:dyDescent="0.3">
      <c r="A28" t="s">
        <v>3017</v>
      </c>
      <c r="B28" t="s">
        <v>3403</v>
      </c>
      <c r="C28" t="s">
        <v>3058</v>
      </c>
      <c r="D28">
        <v>42.839504410000004</v>
      </c>
    </row>
    <row r="29" spans="1:4" x14ac:dyDescent="0.3">
      <c r="A29" t="s">
        <v>3017</v>
      </c>
      <c r="B29" t="s">
        <v>3407</v>
      </c>
      <c r="C29" t="s">
        <v>3057</v>
      </c>
      <c r="D29">
        <v>4.7910903099999995</v>
      </c>
    </row>
    <row r="30" spans="1:4" x14ac:dyDescent="0.3">
      <c r="A30" t="s">
        <v>3017</v>
      </c>
      <c r="B30" t="s">
        <v>3407</v>
      </c>
      <c r="C30" t="s">
        <v>3054</v>
      </c>
      <c r="D30">
        <v>7.8264189999999997E-2</v>
      </c>
    </row>
    <row r="31" spans="1:4" x14ac:dyDescent="0.3">
      <c r="A31" t="s">
        <v>3017</v>
      </c>
      <c r="B31" t="s">
        <v>3407</v>
      </c>
      <c r="C31" t="s">
        <v>3056</v>
      </c>
      <c r="D31">
        <v>0.26924461000000005</v>
      </c>
    </row>
    <row r="32" spans="1:4" x14ac:dyDescent="0.3">
      <c r="A32" t="s">
        <v>3017</v>
      </c>
      <c r="B32" t="s">
        <v>3407</v>
      </c>
      <c r="C32" t="s">
        <v>3058</v>
      </c>
      <c r="D32">
        <v>0.19669917000000001</v>
      </c>
    </row>
    <row r="33" spans="1:4" x14ac:dyDescent="0.3">
      <c r="A33" t="s">
        <v>3017</v>
      </c>
      <c r="B33" t="s">
        <v>3397</v>
      </c>
      <c r="C33" t="s">
        <v>3057</v>
      </c>
      <c r="D33">
        <v>854.11167908999926</v>
      </c>
    </row>
    <row r="34" spans="1:4" x14ac:dyDescent="0.3">
      <c r="A34" t="s">
        <v>3017</v>
      </c>
      <c r="B34" t="s">
        <v>3397</v>
      </c>
      <c r="C34" t="s">
        <v>3054</v>
      </c>
      <c r="D34">
        <v>570.95469380999987</v>
      </c>
    </row>
    <row r="35" spans="1:4" x14ac:dyDescent="0.3">
      <c r="A35" t="s">
        <v>3017</v>
      </c>
      <c r="B35" t="s">
        <v>3397</v>
      </c>
      <c r="C35" t="s">
        <v>3056</v>
      </c>
      <c r="D35">
        <v>460.2288973499995</v>
      </c>
    </row>
    <row r="36" spans="1:4" x14ac:dyDescent="0.3">
      <c r="A36" t="s">
        <v>3017</v>
      </c>
      <c r="B36" t="s">
        <v>3397</v>
      </c>
      <c r="C36" t="s">
        <v>3396</v>
      </c>
      <c r="D36">
        <v>3.8317584299999998</v>
      </c>
    </row>
    <row r="37" spans="1:4" x14ac:dyDescent="0.3">
      <c r="A37" t="s">
        <v>3017</v>
      </c>
      <c r="B37" t="s">
        <v>3397</v>
      </c>
      <c r="C37" t="s">
        <v>3055</v>
      </c>
      <c r="D37">
        <v>938.38673237999978</v>
      </c>
    </row>
    <row r="38" spans="1:4" x14ac:dyDescent="0.3">
      <c r="A38" t="s">
        <v>3017</v>
      </c>
      <c r="B38" t="s">
        <v>3397</v>
      </c>
      <c r="C38" t="s">
        <v>3058</v>
      </c>
      <c r="D38">
        <v>1067.7651410500005</v>
      </c>
    </row>
    <row r="39" spans="1:4" x14ac:dyDescent="0.3">
      <c r="A39" t="s">
        <v>3017</v>
      </c>
      <c r="B39" t="s">
        <v>3397</v>
      </c>
      <c r="C39" t="s">
        <v>3396</v>
      </c>
      <c r="D39">
        <v>26.523166939999989</v>
      </c>
    </row>
    <row r="40" spans="1:4" x14ac:dyDescent="0.3">
      <c r="A40" t="s">
        <v>3017</v>
      </c>
      <c r="B40" t="s">
        <v>3401</v>
      </c>
      <c r="C40" t="s">
        <v>3057</v>
      </c>
      <c r="D40">
        <v>51.03850400000001</v>
      </c>
    </row>
    <row r="41" spans="1:4" x14ac:dyDescent="0.3">
      <c r="A41" t="s">
        <v>3017</v>
      </c>
      <c r="B41" t="s">
        <v>3401</v>
      </c>
      <c r="C41" t="s">
        <v>3054</v>
      </c>
      <c r="D41">
        <v>55.356402590000002</v>
      </c>
    </row>
    <row r="42" spans="1:4" x14ac:dyDescent="0.3">
      <c r="A42" t="s">
        <v>3017</v>
      </c>
      <c r="B42" t="s">
        <v>3401</v>
      </c>
      <c r="C42" t="s">
        <v>3056</v>
      </c>
      <c r="D42">
        <v>18.551734930000002</v>
      </c>
    </row>
    <row r="43" spans="1:4" x14ac:dyDescent="0.3">
      <c r="A43" t="s">
        <v>3017</v>
      </c>
      <c r="B43" t="s">
        <v>3401</v>
      </c>
      <c r="C43" t="s">
        <v>3396</v>
      </c>
      <c r="D43">
        <v>0.10166394000000001</v>
      </c>
    </row>
    <row r="44" spans="1:4" x14ac:dyDescent="0.3">
      <c r="A44" t="s">
        <v>3017</v>
      </c>
      <c r="B44" t="s">
        <v>3401</v>
      </c>
      <c r="C44" t="s">
        <v>3055</v>
      </c>
      <c r="D44">
        <v>32.323544039999987</v>
      </c>
    </row>
    <row r="45" spans="1:4" x14ac:dyDescent="0.3">
      <c r="A45" t="s">
        <v>3017</v>
      </c>
      <c r="B45" t="s">
        <v>3401</v>
      </c>
      <c r="C45" t="s">
        <v>3058</v>
      </c>
      <c r="D45">
        <v>61.656241880000053</v>
      </c>
    </row>
    <row r="46" spans="1:4" x14ac:dyDescent="0.3">
      <c r="A46" t="s">
        <v>3017</v>
      </c>
      <c r="B46" t="s">
        <v>3406</v>
      </c>
      <c r="C46" t="s">
        <v>3057</v>
      </c>
      <c r="D46">
        <v>23.661438149999999</v>
      </c>
    </row>
    <row r="47" spans="1:4" x14ac:dyDescent="0.3">
      <c r="A47" t="s">
        <v>3017</v>
      </c>
      <c r="B47" t="s">
        <v>3406</v>
      </c>
      <c r="C47" t="s">
        <v>3054</v>
      </c>
      <c r="D47">
        <v>6.3993498600000001</v>
      </c>
    </row>
    <row r="48" spans="1:4" x14ac:dyDescent="0.3">
      <c r="A48" t="s">
        <v>3017</v>
      </c>
      <c r="B48" t="s">
        <v>3406</v>
      </c>
      <c r="C48" t="s">
        <v>3056</v>
      </c>
      <c r="D48">
        <v>10.531672289999996</v>
      </c>
    </row>
    <row r="49" spans="1:4" x14ac:dyDescent="0.3">
      <c r="A49" t="s">
        <v>3017</v>
      </c>
      <c r="B49" t="s">
        <v>3406</v>
      </c>
      <c r="C49" t="s">
        <v>3055</v>
      </c>
      <c r="D49">
        <v>13.155475089999999</v>
      </c>
    </row>
    <row r="50" spans="1:4" x14ac:dyDescent="0.3">
      <c r="A50" t="s">
        <v>3017</v>
      </c>
      <c r="B50" t="s">
        <v>3406</v>
      </c>
      <c r="C50" t="s">
        <v>3058</v>
      </c>
      <c r="D50">
        <v>57.410728279999972</v>
      </c>
    </row>
    <row r="51" spans="1:4" x14ac:dyDescent="0.3">
      <c r="A51" t="s">
        <v>3017</v>
      </c>
      <c r="B51" t="s">
        <v>3399</v>
      </c>
      <c r="C51" t="s">
        <v>3057</v>
      </c>
      <c r="D51">
        <v>42.714865879999984</v>
      </c>
    </row>
    <row r="52" spans="1:4" x14ac:dyDescent="0.3">
      <c r="A52" t="s">
        <v>3017</v>
      </c>
      <c r="B52" t="s">
        <v>3399</v>
      </c>
      <c r="C52" t="s">
        <v>3054</v>
      </c>
      <c r="D52">
        <v>25.480793749999993</v>
      </c>
    </row>
    <row r="53" spans="1:4" x14ac:dyDescent="0.3">
      <c r="A53" t="s">
        <v>3017</v>
      </c>
      <c r="B53" t="s">
        <v>3399</v>
      </c>
      <c r="C53" t="s">
        <v>3056</v>
      </c>
      <c r="D53">
        <v>24.536232739999996</v>
      </c>
    </row>
    <row r="54" spans="1:4" x14ac:dyDescent="0.3">
      <c r="A54" t="s">
        <v>3017</v>
      </c>
      <c r="B54" t="s">
        <v>3399</v>
      </c>
      <c r="C54" t="s">
        <v>3055</v>
      </c>
      <c r="D54">
        <v>13.322699960000003</v>
      </c>
    </row>
    <row r="55" spans="1:4" x14ac:dyDescent="0.3">
      <c r="A55" t="s">
        <v>3017</v>
      </c>
      <c r="B55" t="s">
        <v>3399</v>
      </c>
      <c r="C55" t="s">
        <v>3058</v>
      </c>
      <c r="D55">
        <v>36.583872040000038</v>
      </c>
    </row>
    <row r="56" spans="1:4" x14ac:dyDescent="0.3">
      <c r="A56" t="s">
        <v>3018</v>
      </c>
      <c r="B56" t="s">
        <v>3404</v>
      </c>
      <c r="C56" t="s">
        <v>3057</v>
      </c>
      <c r="D56">
        <v>1221.8053918100004</v>
      </c>
    </row>
    <row r="57" spans="1:4" x14ac:dyDescent="0.3">
      <c r="A57" t="s">
        <v>3018</v>
      </c>
      <c r="B57" t="s">
        <v>3404</v>
      </c>
      <c r="C57" t="s">
        <v>3054</v>
      </c>
      <c r="D57">
        <v>118.28475033000001</v>
      </c>
    </row>
    <row r="58" spans="1:4" x14ac:dyDescent="0.3">
      <c r="A58" t="s">
        <v>3018</v>
      </c>
      <c r="B58" t="s">
        <v>3404</v>
      </c>
      <c r="C58" t="s">
        <v>3056</v>
      </c>
      <c r="D58">
        <v>1016.1833017800002</v>
      </c>
    </row>
    <row r="59" spans="1:4" x14ac:dyDescent="0.3">
      <c r="A59" t="s">
        <v>3018</v>
      </c>
      <c r="B59" t="s">
        <v>3404</v>
      </c>
      <c r="C59" t="s">
        <v>3055</v>
      </c>
      <c r="D59">
        <v>1078.3373298600002</v>
      </c>
    </row>
    <row r="60" spans="1:4" x14ac:dyDescent="0.3">
      <c r="A60" t="s">
        <v>3018</v>
      </c>
      <c r="B60" t="s">
        <v>3404</v>
      </c>
      <c r="C60" t="s">
        <v>3058</v>
      </c>
      <c r="D60">
        <v>1515.1402771800028</v>
      </c>
    </row>
    <row r="61" spans="1:4" x14ac:dyDescent="0.3">
      <c r="A61" t="s">
        <v>3018</v>
      </c>
      <c r="B61" t="s">
        <v>3400</v>
      </c>
      <c r="C61" t="s">
        <v>3057</v>
      </c>
      <c r="D61">
        <v>1902.3849667700022</v>
      </c>
    </row>
    <row r="62" spans="1:4" x14ac:dyDescent="0.3">
      <c r="A62" t="s">
        <v>3018</v>
      </c>
      <c r="B62" t="s">
        <v>3400</v>
      </c>
      <c r="C62" t="s">
        <v>3054</v>
      </c>
      <c r="D62">
        <v>12983.988805289997</v>
      </c>
    </row>
    <row r="63" spans="1:4" x14ac:dyDescent="0.3">
      <c r="A63" t="s">
        <v>3018</v>
      </c>
      <c r="B63" t="s">
        <v>3400</v>
      </c>
      <c r="C63" t="s">
        <v>3056</v>
      </c>
      <c r="D63">
        <v>1279.2552420400013</v>
      </c>
    </row>
    <row r="64" spans="1:4" x14ac:dyDescent="0.3">
      <c r="A64" t="s">
        <v>3018</v>
      </c>
      <c r="B64" t="s">
        <v>3400</v>
      </c>
      <c r="C64" t="s">
        <v>3396</v>
      </c>
      <c r="D64">
        <v>28.972873059999998</v>
      </c>
    </row>
    <row r="65" spans="1:4" x14ac:dyDescent="0.3">
      <c r="A65" t="s">
        <v>3018</v>
      </c>
      <c r="B65" t="s">
        <v>3400</v>
      </c>
      <c r="C65" t="s">
        <v>3055</v>
      </c>
      <c r="D65">
        <v>1021.1594030400005</v>
      </c>
    </row>
    <row r="66" spans="1:4" x14ac:dyDescent="0.3">
      <c r="A66" t="s">
        <v>3018</v>
      </c>
      <c r="B66" t="s">
        <v>3400</v>
      </c>
      <c r="C66" t="s">
        <v>3058</v>
      </c>
      <c r="D66">
        <v>1859.0951060900004</v>
      </c>
    </row>
    <row r="67" spans="1:4" x14ac:dyDescent="0.3">
      <c r="A67" t="s">
        <v>3018</v>
      </c>
      <c r="B67" t="s">
        <v>3398</v>
      </c>
      <c r="C67" t="s">
        <v>3057</v>
      </c>
      <c r="D67">
        <v>4816.2589123000134</v>
      </c>
    </row>
    <row r="68" spans="1:4" x14ac:dyDescent="0.3">
      <c r="A68" t="s">
        <v>3018</v>
      </c>
      <c r="B68" t="s">
        <v>3398</v>
      </c>
      <c r="C68" t="s">
        <v>3054</v>
      </c>
      <c r="D68">
        <v>3748.1117768899881</v>
      </c>
    </row>
    <row r="69" spans="1:4" x14ac:dyDescent="0.3">
      <c r="A69" t="s">
        <v>3018</v>
      </c>
      <c r="B69" t="s">
        <v>3398</v>
      </c>
      <c r="C69" t="s">
        <v>3056</v>
      </c>
      <c r="D69">
        <v>3908.5421430999918</v>
      </c>
    </row>
    <row r="70" spans="1:4" x14ac:dyDescent="0.3">
      <c r="A70" t="s">
        <v>3018</v>
      </c>
      <c r="B70" t="s">
        <v>3398</v>
      </c>
      <c r="C70" t="s">
        <v>3055</v>
      </c>
      <c r="D70">
        <v>5302.2431780700426</v>
      </c>
    </row>
    <row r="71" spans="1:4" x14ac:dyDescent="0.3">
      <c r="A71" t="s">
        <v>3018</v>
      </c>
      <c r="B71" t="s">
        <v>3398</v>
      </c>
      <c r="C71" t="s">
        <v>3058</v>
      </c>
      <c r="D71">
        <v>4381.4678135000013</v>
      </c>
    </row>
    <row r="72" spans="1:4" x14ac:dyDescent="0.3">
      <c r="A72" t="s">
        <v>3018</v>
      </c>
      <c r="B72" t="s">
        <v>3402</v>
      </c>
      <c r="C72" t="s">
        <v>3057</v>
      </c>
      <c r="D72">
        <v>925.13288694000016</v>
      </c>
    </row>
    <row r="73" spans="1:4" x14ac:dyDescent="0.3">
      <c r="A73" t="s">
        <v>3018</v>
      </c>
      <c r="B73" t="s">
        <v>3402</v>
      </c>
      <c r="C73" t="s">
        <v>3054</v>
      </c>
      <c r="D73">
        <v>365.28985820999958</v>
      </c>
    </row>
    <row r="74" spans="1:4" x14ac:dyDescent="0.3">
      <c r="A74" t="s">
        <v>3018</v>
      </c>
      <c r="B74" t="s">
        <v>3402</v>
      </c>
      <c r="C74" t="s">
        <v>3056</v>
      </c>
      <c r="D74">
        <v>395.73284315000024</v>
      </c>
    </row>
    <row r="75" spans="1:4" x14ac:dyDescent="0.3">
      <c r="A75" t="s">
        <v>3018</v>
      </c>
      <c r="B75" t="s">
        <v>3402</v>
      </c>
      <c r="C75" t="s">
        <v>3396</v>
      </c>
      <c r="D75">
        <v>178.12809164000001</v>
      </c>
    </row>
    <row r="76" spans="1:4" x14ac:dyDescent="0.3">
      <c r="A76" t="s">
        <v>3018</v>
      </c>
      <c r="B76" t="s">
        <v>3402</v>
      </c>
      <c r="C76" t="s">
        <v>3055</v>
      </c>
      <c r="D76">
        <v>238.63737028</v>
      </c>
    </row>
    <row r="77" spans="1:4" x14ac:dyDescent="0.3">
      <c r="A77" t="s">
        <v>3018</v>
      </c>
      <c r="B77" t="s">
        <v>3402</v>
      </c>
      <c r="C77" t="s">
        <v>3058</v>
      </c>
      <c r="D77">
        <v>592.58663338000019</v>
      </c>
    </row>
    <row r="78" spans="1:4" x14ac:dyDescent="0.3">
      <c r="A78" t="s">
        <v>3018</v>
      </c>
      <c r="B78" t="s">
        <v>3403</v>
      </c>
      <c r="C78" t="s">
        <v>3057</v>
      </c>
      <c r="D78">
        <v>4304.4763153199929</v>
      </c>
    </row>
    <row r="79" spans="1:4" x14ac:dyDescent="0.3">
      <c r="A79" t="s">
        <v>3018</v>
      </c>
      <c r="B79" t="s">
        <v>3403</v>
      </c>
      <c r="C79" t="s">
        <v>3054</v>
      </c>
      <c r="D79">
        <v>7155.9586369799972</v>
      </c>
    </row>
    <row r="80" spans="1:4" x14ac:dyDescent="0.3">
      <c r="A80" t="s">
        <v>3018</v>
      </c>
      <c r="B80" t="s">
        <v>3403</v>
      </c>
      <c r="C80" t="s">
        <v>3056</v>
      </c>
      <c r="D80">
        <v>2107.9049194500012</v>
      </c>
    </row>
    <row r="81" spans="1:4" x14ac:dyDescent="0.3">
      <c r="A81" t="s">
        <v>3018</v>
      </c>
      <c r="B81" t="s">
        <v>3403</v>
      </c>
      <c r="C81" t="s">
        <v>3396</v>
      </c>
      <c r="D81">
        <v>5.3598314800000004</v>
      </c>
    </row>
    <row r="82" spans="1:4" x14ac:dyDescent="0.3">
      <c r="A82" t="s">
        <v>3018</v>
      </c>
      <c r="B82" t="s">
        <v>3403</v>
      </c>
      <c r="C82" t="s">
        <v>3055</v>
      </c>
      <c r="D82">
        <v>2477.7246653999996</v>
      </c>
    </row>
    <row r="83" spans="1:4" x14ac:dyDescent="0.3">
      <c r="A83" t="s">
        <v>3018</v>
      </c>
      <c r="B83" t="s">
        <v>3403</v>
      </c>
      <c r="C83" t="s">
        <v>3058</v>
      </c>
      <c r="D83">
        <v>3180.0631981999927</v>
      </c>
    </row>
    <row r="84" spans="1:4" x14ac:dyDescent="0.3">
      <c r="A84" t="s">
        <v>3018</v>
      </c>
      <c r="B84" t="s">
        <v>3407</v>
      </c>
      <c r="C84" t="s">
        <v>3057</v>
      </c>
      <c r="D84">
        <v>2439.4716224799995</v>
      </c>
    </row>
    <row r="85" spans="1:4" x14ac:dyDescent="0.3">
      <c r="A85" t="s">
        <v>3018</v>
      </c>
      <c r="B85" t="s">
        <v>3407</v>
      </c>
      <c r="C85" t="s">
        <v>3054</v>
      </c>
      <c r="D85">
        <v>864.80692806000013</v>
      </c>
    </row>
    <row r="86" spans="1:4" x14ac:dyDescent="0.3">
      <c r="A86" t="s">
        <v>3018</v>
      </c>
      <c r="B86" t="s">
        <v>3407</v>
      </c>
      <c r="C86" t="s">
        <v>3056</v>
      </c>
      <c r="D86">
        <v>1106.0272464700004</v>
      </c>
    </row>
    <row r="87" spans="1:4" x14ac:dyDescent="0.3">
      <c r="A87" t="s">
        <v>3018</v>
      </c>
      <c r="B87" t="s">
        <v>3407</v>
      </c>
      <c r="C87" t="s">
        <v>3396</v>
      </c>
      <c r="D87">
        <v>181.26680592999998</v>
      </c>
    </row>
    <row r="88" spans="1:4" x14ac:dyDescent="0.3">
      <c r="A88" t="s">
        <v>3018</v>
      </c>
      <c r="B88" t="s">
        <v>3407</v>
      </c>
      <c r="C88" t="s">
        <v>3055</v>
      </c>
      <c r="D88">
        <v>432.09340035999992</v>
      </c>
    </row>
    <row r="89" spans="1:4" x14ac:dyDescent="0.3">
      <c r="A89" t="s">
        <v>3018</v>
      </c>
      <c r="B89" t="s">
        <v>3407</v>
      </c>
      <c r="C89" t="s">
        <v>3058</v>
      </c>
      <c r="D89">
        <v>983.01224533000004</v>
      </c>
    </row>
    <row r="90" spans="1:4" x14ac:dyDescent="0.3">
      <c r="A90" t="s">
        <v>3018</v>
      </c>
      <c r="B90" t="s">
        <v>3397</v>
      </c>
      <c r="C90" t="s">
        <v>3057</v>
      </c>
      <c r="D90">
        <v>105415.18271089895</v>
      </c>
    </row>
    <row r="91" spans="1:4" x14ac:dyDescent="0.3">
      <c r="A91" t="s">
        <v>3018</v>
      </c>
      <c r="B91" t="s">
        <v>3397</v>
      </c>
      <c r="C91" t="s">
        <v>3054</v>
      </c>
      <c r="D91">
        <v>121481.75348343952</v>
      </c>
    </row>
    <row r="92" spans="1:4" x14ac:dyDescent="0.3">
      <c r="A92" t="s">
        <v>3018</v>
      </c>
      <c r="B92" t="s">
        <v>3397</v>
      </c>
      <c r="C92" t="s">
        <v>3056</v>
      </c>
      <c r="D92">
        <v>50079.885855629938</v>
      </c>
    </row>
    <row r="93" spans="1:4" x14ac:dyDescent="0.3">
      <c r="A93" t="s">
        <v>3018</v>
      </c>
      <c r="B93" t="s">
        <v>3397</v>
      </c>
      <c r="C93" t="s">
        <v>3396</v>
      </c>
      <c r="D93">
        <v>1741.9542056300015</v>
      </c>
    </row>
    <row r="94" spans="1:4" x14ac:dyDescent="0.3">
      <c r="A94" t="s">
        <v>3018</v>
      </c>
      <c r="B94" t="s">
        <v>3397</v>
      </c>
      <c r="C94" t="s">
        <v>3055</v>
      </c>
      <c r="D94">
        <v>62781.264650070087</v>
      </c>
    </row>
    <row r="95" spans="1:4" x14ac:dyDescent="0.3">
      <c r="A95" t="s">
        <v>3018</v>
      </c>
      <c r="B95" t="s">
        <v>3397</v>
      </c>
      <c r="C95" t="s">
        <v>3058</v>
      </c>
      <c r="D95">
        <v>89804.730946430413</v>
      </c>
    </row>
    <row r="96" spans="1:4" x14ac:dyDescent="0.3">
      <c r="A96" t="s">
        <v>3018</v>
      </c>
      <c r="B96" t="s">
        <v>3397</v>
      </c>
      <c r="C96" t="s">
        <v>3396</v>
      </c>
      <c r="D96">
        <v>5.7824329599999995</v>
      </c>
    </row>
    <row r="97" spans="1:4" x14ac:dyDescent="0.3">
      <c r="A97" t="s">
        <v>3018</v>
      </c>
      <c r="B97" t="s">
        <v>3401</v>
      </c>
      <c r="C97" t="s">
        <v>3057</v>
      </c>
      <c r="D97">
        <v>6644.0414732699828</v>
      </c>
    </row>
    <row r="98" spans="1:4" x14ac:dyDescent="0.3">
      <c r="A98" t="s">
        <v>3018</v>
      </c>
      <c r="B98" t="s">
        <v>3401</v>
      </c>
      <c r="C98" t="s">
        <v>3054</v>
      </c>
      <c r="D98">
        <v>9532.5803796999699</v>
      </c>
    </row>
    <row r="99" spans="1:4" x14ac:dyDescent="0.3">
      <c r="A99" t="s">
        <v>3018</v>
      </c>
      <c r="B99" t="s">
        <v>3401</v>
      </c>
      <c r="C99" t="s">
        <v>3056</v>
      </c>
      <c r="D99">
        <v>2520.590795499998</v>
      </c>
    </row>
    <row r="100" spans="1:4" x14ac:dyDescent="0.3">
      <c r="A100" t="s">
        <v>3018</v>
      </c>
      <c r="B100" t="s">
        <v>3401</v>
      </c>
      <c r="C100" t="s">
        <v>3396</v>
      </c>
      <c r="D100">
        <v>61.122613770000044</v>
      </c>
    </row>
    <row r="101" spans="1:4" x14ac:dyDescent="0.3">
      <c r="A101" t="s">
        <v>3018</v>
      </c>
      <c r="B101" t="s">
        <v>3401</v>
      </c>
      <c r="C101" t="s">
        <v>3055</v>
      </c>
      <c r="D101">
        <v>2406.7690597700011</v>
      </c>
    </row>
    <row r="102" spans="1:4" x14ac:dyDescent="0.3">
      <c r="A102" t="s">
        <v>3018</v>
      </c>
      <c r="B102" t="s">
        <v>3401</v>
      </c>
      <c r="C102" t="s">
        <v>3058</v>
      </c>
      <c r="D102">
        <v>5261.4653813199975</v>
      </c>
    </row>
    <row r="103" spans="1:4" x14ac:dyDescent="0.3">
      <c r="A103" t="s">
        <v>3018</v>
      </c>
      <c r="B103" t="s">
        <v>3406</v>
      </c>
      <c r="C103" t="s">
        <v>3057</v>
      </c>
      <c r="D103">
        <v>1424.5981624200012</v>
      </c>
    </row>
    <row r="104" spans="1:4" x14ac:dyDescent="0.3">
      <c r="A104" t="s">
        <v>3018</v>
      </c>
      <c r="B104" t="s">
        <v>3406</v>
      </c>
      <c r="C104" t="s">
        <v>3054</v>
      </c>
      <c r="D104">
        <v>1366.7268083100003</v>
      </c>
    </row>
    <row r="105" spans="1:4" x14ac:dyDescent="0.3">
      <c r="A105" t="s">
        <v>3018</v>
      </c>
      <c r="B105" t="s">
        <v>3406</v>
      </c>
      <c r="C105" t="s">
        <v>3056</v>
      </c>
      <c r="D105">
        <v>567.15916283999991</v>
      </c>
    </row>
    <row r="106" spans="1:4" x14ac:dyDescent="0.3">
      <c r="A106" t="s">
        <v>3018</v>
      </c>
      <c r="B106" t="s">
        <v>3406</v>
      </c>
      <c r="C106" t="s">
        <v>3055</v>
      </c>
      <c r="D106">
        <v>262.94065498999981</v>
      </c>
    </row>
    <row r="107" spans="1:4" x14ac:dyDescent="0.3">
      <c r="A107" t="s">
        <v>3018</v>
      </c>
      <c r="B107" t="s">
        <v>3406</v>
      </c>
      <c r="C107" t="s">
        <v>3058</v>
      </c>
      <c r="D107">
        <v>1248.5718589899998</v>
      </c>
    </row>
    <row r="108" spans="1:4" x14ac:dyDescent="0.3">
      <c r="A108" t="s">
        <v>3018</v>
      </c>
      <c r="B108" t="s">
        <v>3399</v>
      </c>
      <c r="C108" t="s">
        <v>3057</v>
      </c>
      <c r="D108">
        <v>4364.8626059499993</v>
      </c>
    </row>
    <row r="109" spans="1:4" x14ac:dyDescent="0.3">
      <c r="A109" t="s">
        <v>3018</v>
      </c>
      <c r="B109" t="s">
        <v>3399</v>
      </c>
      <c r="C109" t="s">
        <v>3054</v>
      </c>
      <c r="D109">
        <v>9650.9332026199918</v>
      </c>
    </row>
    <row r="110" spans="1:4" x14ac:dyDescent="0.3">
      <c r="A110" t="s">
        <v>3018</v>
      </c>
      <c r="B110" t="s">
        <v>3399</v>
      </c>
      <c r="C110" t="s">
        <v>3056</v>
      </c>
      <c r="D110">
        <v>1407.5313236799991</v>
      </c>
    </row>
    <row r="111" spans="1:4" x14ac:dyDescent="0.3">
      <c r="A111" t="s">
        <v>3018</v>
      </c>
      <c r="B111" t="s">
        <v>3399</v>
      </c>
      <c r="C111" t="s">
        <v>3055</v>
      </c>
      <c r="D111">
        <v>2153.7552265899985</v>
      </c>
    </row>
    <row r="112" spans="1:4" x14ac:dyDescent="0.3">
      <c r="A112" t="s">
        <v>3018</v>
      </c>
      <c r="B112" t="s">
        <v>3399</v>
      </c>
      <c r="C112" t="s">
        <v>3058</v>
      </c>
      <c r="D112">
        <v>3155.3412786400036</v>
      </c>
    </row>
    <row r="113" spans="1:4" x14ac:dyDescent="0.3">
      <c r="A113" t="s">
        <v>3019</v>
      </c>
      <c r="B113" t="s">
        <v>3404</v>
      </c>
      <c r="C113" t="s">
        <v>3057</v>
      </c>
      <c r="D113">
        <v>5593.0780478299866</v>
      </c>
    </row>
    <row r="114" spans="1:4" x14ac:dyDescent="0.3">
      <c r="A114" t="s">
        <v>3019</v>
      </c>
      <c r="B114" t="s">
        <v>3404</v>
      </c>
      <c r="C114" t="s">
        <v>3054</v>
      </c>
      <c r="D114">
        <v>241.55850930999992</v>
      </c>
    </row>
    <row r="115" spans="1:4" x14ac:dyDescent="0.3">
      <c r="A115" t="s">
        <v>3019</v>
      </c>
      <c r="B115" t="s">
        <v>3404</v>
      </c>
      <c r="C115" t="s">
        <v>3056</v>
      </c>
      <c r="D115">
        <v>4784.4197271799903</v>
      </c>
    </row>
    <row r="116" spans="1:4" x14ac:dyDescent="0.3">
      <c r="A116" t="s">
        <v>3019</v>
      </c>
      <c r="B116" t="s">
        <v>3404</v>
      </c>
      <c r="C116" t="s">
        <v>3055</v>
      </c>
      <c r="D116">
        <v>1519.6386608400007</v>
      </c>
    </row>
    <row r="117" spans="1:4" x14ac:dyDescent="0.3">
      <c r="A117" t="s">
        <v>3019</v>
      </c>
      <c r="B117" t="s">
        <v>3404</v>
      </c>
      <c r="C117" t="s">
        <v>3058</v>
      </c>
      <c r="D117">
        <v>5008.3728743899946</v>
      </c>
    </row>
    <row r="118" spans="1:4" x14ac:dyDescent="0.3">
      <c r="A118" t="s">
        <v>3019</v>
      </c>
      <c r="B118" t="s">
        <v>3400</v>
      </c>
      <c r="C118" t="s">
        <v>3057</v>
      </c>
      <c r="D118">
        <v>1096.8825252900001</v>
      </c>
    </row>
    <row r="119" spans="1:4" x14ac:dyDescent="0.3">
      <c r="A119" t="s">
        <v>3019</v>
      </c>
      <c r="B119" t="s">
        <v>3400</v>
      </c>
      <c r="C119" t="s">
        <v>3054</v>
      </c>
      <c r="D119">
        <v>1135.1153195800005</v>
      </c>
    </row>
    <row r="120" spans="1:4" x14ac:dyDescent="0.3">
      <c r="A120" t="s">
        <v>3019</v>
      </c>
      <c r="B120" t="s">
        <v>3400</v>
      </c>
      <c r="C120" t="s">
        <v>3056</v>
      </c>
      <c r="D120">
        <v>302.67695851000008</v>
      </c>
    </row>
    <row r="121" spans="1:4" x14ac:dyDescent="0.3">
      <c r="A121" t="s">
        <v>3019</v>
      </c>
      <c r="B121" t="s">
        <v>3400</v>
      </c>
      <c r="C121" t="s">
        <v>3055</v>
      </c>
      <c r="D121">
        <v>389.7256042300001</v>
      </c>
    </row>
    <row r="122" spans="1:4" x14ac:dyDescent="0.3">
      <c r="A122" t="s">
        <v>3019</v>
      </c>
      <c r="B122" t="s">
        <v>3400</v>
      </c>
      <c r="C122" t="s">
        <v>3058</v>
      </c>
      <c r="D122">
        <v>425.60751595000005</v>
      </c>
    </row>
    <row r="123" spans="1:4" x14ac:dyDescent="0.3">
      <c r="A123" t="s">
        <v>3019</v>
      </c>
      <c r="B123" t="s">
        <v>3398</v>
      </c>
      <c r="C123" t="s">
        <v>3057</v>
      </c>
      <c r="D123">
        <v>1.2187459100000002</v>
      </c>
    </row>
    <row r="124" spans="1:4" x14ac:dyDescent="0.3">
      <c r="A124" t="s">
        <v>3019</v>
      </c>
      <c r="B124" t="s">
        <v>3398</v>
      </c>
      <c r="C124" t="s">
        <v>3054</v>
      </c>
      <c r="D124">
        <v>0.38845808000000004</v>
      </c>
    </row>
    <row r="125" spans="1:4" x14ac:dyDescent="0.3">
      <c r="A125" t="s">
        <v>3019</v>
      </c>
      <c r="B125" t="s">
        <v>3398</v>
      </c>
      <c r="C125" t="s">
        <v>3056</v>
      </c>
      <c r="D125">
        <v>4.8801560000000001E-2</v>
      </c>
    </row>
    <row r="126" spans="1:4" x14ac:dyDescent="0.3">
      <c r="A126" t="s">
        <v>3019</v>
      </c>
      <c r="B126" t="s">
        <v>3398</v>
      </c>
      <c r="C126" t="s">
        <v>3058</v>
      </c>
      <c r="D126">
        <v>3.2581687500000003</v>
      </c>
    </row>
    <row r="127" spans="1:4" x14ac:dyDescent="0.3">
      <c r="A127" t="s">
        <v>3019</v>
      </c>
      <c r="B127" t="s">
        <v>3402</v>
      </c>
      <c r="C127" t="s">
        <v>3057</v>
      </c>
      <c r="D127">
        <v>1812.9063272799979</v>
      </c>
    </row>
    <row r="128" spans="1:4" x14ac:dyDescent="0.3">
      <c r="A128" t="s">
        <v>3019</v>
      </c>
      <c r="B128" t="s">
        <v>3402</v>
      </c>
      <c r="C128" t="s">
        <v>3054</v>
      </c>
      <c r="D128">
        <v>1190.2948411600005</v>
      </c>
    </row>
    <row r="129" spans="1:4" x14ac:dyDescent="0.3">
      <c r="A129" t="s">
        <v>3019</v>
      </c>
      <c r="B129" t="s">
        <v>3402</v>
      </c>
      <c r="C129" t="s">
        <v>3056</v>
      </c>
      <c r="D129">
        <v>1097.1250173999995</v>
      </c>
    </row>
    <row r="130" spans="1:4" x14ac:dyDescent="0.3">
      <c r="A130" t="s">
        <v>3019</v>
      </c>
      <c r="B130" t="s">
        <v>3402</v>
      </c>
      <c r="C130" t="s">
        <v>3055</v>
      </c>
      <c r="D130">
        <v>817.28457130999982</v>
      </c>
    </row>
    <row r="131" spans="1:4" x14ac:dyDescent="0.3">
      <c r="A131" t="s">
        <v>3019</v>
      </c>
      <c r="B131" t="s">
        <v>3402</v>
      </c>
      <c r="C131" t="s">
        <v>3058</v>
      </c>
      <c r="D131">
        <v>1139.1319118899994</v>
      </c>
    </row>
    <row r="132" spans="1:4" x14ac:dyDescent="0.3">
      <c r="A132" t="s">
        <v>3019</v>
      </c>
      <c r="B132" t="s">
        <v>3402</v>
      </c>
      <c r="C132" t="s">
        <v>3396</v>
      </c>
      <c r="D132">
        <v>1362.6047076300001</v>
      </c>
    </row>
    <row r="133" spans="1:4" x14ac:dyDescent="0.3">
      <c r="A133" t="s">
        <v>3019</v>
      </c>
      <c r="B133" t="s">
        <v>3403</v>
      </c>
      <c r="C133" t="s">
        <v>3057</v>
      </c>
      <c r="D133">
        <v>3281.2080525000029</v>
      </c>
    </row>
    <row r="134" spans="1:4" x14ac:dyDescent="0.3">
      <c r="A134" t="s">
        <v>3019</v>
      </c>
      <c r="B134" t="s">
        <v>3403</v>
      </c>
      <c r="C134" t="s">
        <v>3054</v>
      </c>
      <c r="D134">
        <v>7461.6251580600092</v>
      </c>
    </row>
    <row r="135" spans="1:4" x14ac:dyDescent="0.3">
      <c r="A135" t="s">
        <v>3019</v>
      </c>
      <c r="B135" t="s">
        <v>3403</v>
      </c>
      <c r="C135" t="s">
        <v>3056</v>
      </c>
      <c r="D135">
        <v>1795.9636173099996</v>
      </c>
    </row>
    <row r="136" spans="1:4" x14ac:dyDescent="0.3">
      <c r="A136" t="s">
        <v>3019</v>
      </c>
      <c r="B136" t="s">
        <v>3403</v>
      </c>
      <c r="C136" t="s">
        <v>3055</v>
      </c>
      <c r="D136">
        <v>1475.3321418500011</v>
      </c>
    </row>
    <row r="137" spans="1:4" x14ac:dyDescent="0.3">
      <c r="A137" t="s">
        <v>3019</v>
      </c>
      <c r="B137" t="s">
        <v>3403</v>
      </c>
      <c r="C137" t="s">
        <v>3058</v>
      </c>
      <c r="D137">
        <v>2247.9488709500033</v>
      </c>
    </row>
    <row r="138" spans="1:4" x14ac:dyDescent="0.3">
      <c r="A138" t="s">
        <v>3019</v>
      </c>
      <c r="B138" t="s">
        <v>3407</v>
      </c>
      <c r="C138" t="s">
        <v>3057</v>
      </c>
      <c r="D138">
        <v>171.05000877999993</v>
      </c>
    </row>
    <row r="139" spans="1:4" x14ac:dyDescent="0.3">
      <c r="A139" t="s">
        <v>3019</v>
      </c>
      <c r="B139" t="s">
        <v>3407</v>
      </c>
      <c r="C139" t="s">
        <v>3054</v>
      </c>
      <c r="D139">
        <v>279.26234171999994</v>
      </c>
    </row>
    <row r="140" spans="1:4" x14ac:dyDescent="0.3">
      <c r="A140" t="s">
        <v>3019</v>
      </c>
      <c r="B140" t="s">
        <v>3407</v>
      </c>
      <c r="C140" t="s">
        <v>3056</v>
      </c>
      <c r="D140">
        <v>41.643199309999993</v>
      </c>
    </row>
    <row r="141" spans="1:4" x14ac:dyDescent="0.3">
      <c r="A141" t="s">
        <v>3019</v>
      </c>
      <c r="B141" t="s">
        <v>3407</v>
      </c>
      <c r="C141" t="s">
        <v>3055</v>
      </c>
      <c r="D141">
        <v>219.21665698000007</v>
      </c>
    </row>
    <row r="142" spans="1:4" x14ac:dyDescent="0.3">
      <c r="A142" t="s">
        <v>3019</v>
      </c>
      <c r="B142" t="s">
        <v>3407</v>
      </c>
      <c r="C142" t="s">
        <v>3058</v>
      </c>
      <c r="D142">
        <v>130.55855621000001</v>
      </c>
    </row>
    <row r="143" spans="1:4" x14ac:dyDescent="0.3">
      <c r="A143" t="s">
        <v>3019</v>
      </c>
      <c r="B143" t="s">
        <v>3397</v>
      </c>
      <c r="C143" t="s">
        <v>3057</v>
      </c>
      <c r="D143">
        <v>257.71551011999998</v>
      </c>
    </row>
    <row r="144" spans="1:4" x14ac:dyDescent="0.3">
      <c r="A144" t="s">
        <v>3019</v>
      </c>
      <c r="B144" t="s">
        <v>3397</v>
      </c>
      <c r="C144" t="s">
        <v>3054</v>
      </c>
      <c r="D144">
        <v>97.56269850999999</v>
      </c>
    </row>
    <row r="145" spans="1:4" x14ac:dyDescent="0.3">
      <c r="A145" t="s">
        <v>3019</v>
      </c>
      <c r="B145" t="s">
        <v>3397</v>
      </c>
      <c r="C145" t="s">
        <v>3056</v>
      </c>
      <c r="D145">
        <v>108.12450609000005</v>
      </c>
    </row>
    <row r="146" spans="1:4" x14ac:dyDescent="0.3">
      <c r="A146" t="s">
        <v>3019</v>
      </c>
      <c r="B146" t="s">
        <v>3397</v>
      </c>
      <c r="C146" t="s">
        <v>3055</v>
      </c>
      <c r="D146">
        <v>66.022413739999976</v>
      </c>
    </row>
    <row r="147" spans="1:4" x14ac:dyDescent="0.3">
      <c r="A147" t="s">
        <v>3019</v>
      </c>
      <c r="B147" t="s">
        <v>3397</v>
      </c>
      <c r="C147" t="s">
        <v>3058</v>
      </c>
      <c r="D147">
        <v>111.26369352999998</v>
      </c>
    </row>
    <row r="148" spans="1:4" x14ac:dyDescent="0.3">
      <c r="A148" t="s">
        <v>3019</v>
      </c>
      <c r="B148" t="s">
        <v>3401</v>
      </c>
      <c r="C148" t="s">
        <v>3057</v>
      </c>
      <c r="D148">
        <v>3132.7590232199991</v>
      </c>
    </row>
    <row r="149" spans="1:4" x14ac:dyDescent="0.3">
      <c r="A149" t="s">
        <v>3019</v>
      </c>
      <c r="B149" t="s">
        <v>3401</v>
      </c>
      <c r="C149" t="s">
        <v>3054</v>
      </c>
      <c r="D149">
        <v>4436.433446709998</v>
      </c>
    </row>
    <row r="150" spans="1:4" x14ac:dyDescent="0.3">
      <c r="A150" t="s">
        <v>3019</v>
      </c>
      <c r="B150" t="s">
        <v>3401</v>
      </c>
      <c r="C150" t="s">
        <v>3056</v>
      </c>
      <c r="D150">
        <v>1346.7755212899976</v>
      </c>
    </row>
    <row r="151" spans="1:4" x14ac:dyDescent="0.3">
      <c r="A151" t="s">
        <v>3019</v>
      </c>
      <c r="B151" t="s">
        <v>3401</v>
      </c>
      <c r="C151" t="s">
        <v>3396</v>
      </c>
      <c r="D151">
        <v>0.4737478</v>
      </c>
    </row>
    <row r="152" spans="1:4" x14ac:dyDescent="0.3">
      <c r="A152" t="s">
        <v>3019</v>
      </c>
      <c r="B152" t="s">
        <v>3401</v>
      </c>
      <c r="C152" t="s">
        <v>3055</v>
      </c>
      <c r="D152">
        <v>992.84393791000014</v>
      </c>
    </row>
    <row r="153" spans="1:4" x14ac:dyDescent="0.3">
      <c r="A153" t="s">
        <v>3019</v>
      </c>
      <c r="B153" t="s">
        <v>3401</v>
      </c>
      <c r="C153" t="s">
        <v>3058</v>
      </c>
      <c r="D153">
        <v>2684.4660030999949</v>
      </c>
    </row>
    <row r="154" spans="1:4" x14ac:dyDescent="0.3">
      <c r="A154" t="s">
        <v>3019</v>
      </c>
      <c r="B154" t="s">
        <v>3401</v>
      </c>
      <c r="C154" t="s">
        <v>3396</v>
      </c>
      <c r="D154">
        <v>14.381208300000001</v>
      </c>
    </row>
    <row r="155" spans="1:4" x14ac:dyDescent="0.3">
      <c r="A155" t="s">
        <v>3019</v>
      </c>
      <c r="B155" t="s">
        <v>3406</v>
      </c>
      <c r="C155" t="s">
        <v>3057</v>
      </c>
      <c r="D155">
        <v>713.90187096999955</v>
      </c>
    </row>
    <row r="156" spans="1:4" x14ac:dyDescent="0.3">
      <c r="A156" t="s">
        <v>3019</v>
      </c>
      <c r="B156" t="s">
        <v>3406</v>
      </c>
      <c r="C156" t="s">
        <v>3054</v>
      </c>
      <c r="D156">
        <v>1276.1477903000005</v>
      </c>
    </row>
    <row r="157" spans="1:4" x14ac:dyDescent="0.3">
      <c r="A157" t="s">
        <v>3019</v>
      </c>
      <c r="B157" t="s">
        <v>3406</v>
      </c>
      <c r="C157" t="s">
        <v>3056</v>
      </c>
      <c r="D157">
        <v>157.36343365000008</v>
      </c>
    </row>
    <row r="158" spans="1:4" x14ac:dyDescent="0.3">
      <c r="A158" t="s">
        <v>3019</v>
      </c>
      <c r="B158" t="s">
        <v>3406</v>
      </c>
      <c r="C158" t="s">
        <v>3055</v>
      </c>
      <c r="D158">
        <v>276.72281717999982</v>
      </c>
    </row>
    <row r="159" spans="1:4" x14ac:dyDescent="0.3">
      <c r="A159" t="s">
        <v>3019</v>
      </c>
      <c r="B159" t="s">
        <v>3406</v>
      </c>
      <c r="C159" t="s">
        <v>3058</v>
      </c>
      <c r="D159">
        <v>499.91562761</v>
      </c>
    </row>
    <row r="160" spans="1:4" x14ac:dyDescent="0.3">
      <c r="A160" t="s">
        <v>3019</v>
      </c>
      <c r="B160" t="s">
        <v>3399</v>
      </c>
      <c r="C160" t="s">
        <v>3057</v>
      </c>
      <c r="D160">
        <v>20.431865509999998</v>
      </c>
    </row>
    <row r="161" spans="1:4" x14ac:dyDescent="0.3">
      <c r="A161" t="s">
        <v>3019</v>
      </c>
      <c r="B161" t="s">
        <v>3399</v>
      </c>
      <c r="C161" t="s">
        <v>3054</v>
      </c>
      <c r="D161">
        <v>12.85302798</v>
      </c>
    </row>
    <row r="162" spans="1:4" x14ac:dyDescent="0.3">
      <c r="A162" t="s">
        <v>3019</v>
      </c>
      <c r="B162" t="s">
        <v>3399</v>
      </c>
      <c r="C162" t="s">
        <v>3056</v>
      </c>
      <c r="D162">
        <v>39.554346080000002</v>
      </c>
    </row>
    <row r="163" spans="1:4" x14ac:dyDescent="0.3">
      <c r="A163" t="s">
        <v>3020</v>
      </c>
      <c r="B163" t="s">
        <v>3404</v>
      </c>
      <c r="C163" t="s">
        <v>3057</v>
      </c>
      <c r="D163">
        <v>15771.805771209982</v>
      </c>
    </row>
    <row r="164" spans="1:4" x14ac:dyDescent="0.3">
      <c r="A164" t="s">
        <v>3020</v>
      </c>
      <c r="B164" t="s">
        <v>3404</v>
      </c>
      <c r="C164" t="s">
        <v>3054</v>
      </c>
      <c r="D164">
        <v>851.41356368000061</v>
      </c>
    </row>
    <row r="165" spans="1:4" x14ac:dyDescent="0.3">
      <c r="A165" t="s">
        <v>3020</v>
      </c>
      <c r="B165" t="s">
        <v>3404</v>
      </c>
      <c r="C165" t="s">
        <v>3056</v>
      </c>
      <c r="D165">
        <v>13455.872342330009</v>
      </c>
    </row>
    <row r="166" spans="1:4" x14ac:dyDescent="0.3">
      <c r="A166" t="s">
        <v>3020</v>
      </c>
      <c r="B166" t="s">
        <v>3404</v>
      </c>
      <c r="C166" t="s">
        <v>3055</v>
      </c>
      <c r="D166">
        <v>9587.7481556499915</v>
      </c>
    </row>
    <row r="167" spans="1:4" x14ac:dyDescent="0.3">
      <c r="A167" t="s">
        <v>3020</v>
      </c>
      <c r="B167" t="s">
        <v>3404</v>
      </c>
      <c r="C167" t="s">
        <v>3058</v>
      </c>
      <c r="D167">
        <v>13131.099129199973</v>
      </c>
    </row>
    <row r="168" spans="1:4" x14ac:dyDescent="0.3">
      <c r="A168" t="s">
        <v>3020</v>
      </c>
      <c r="B168" t="s">
        <v>3404</v>
      </c>
      <c r="C168" t="s">
        <v>3396</v>
      </c>
      <c r="D168">
        <v>32.262721310000003</v>
      </c>
    </row>
    <row r="169" spans="1:4" x14ac:dyDescent="0.3">
      <c r="A169" t="s">
        <v>3020</v>
      </c>
      <c r="B169" t="s">
        <v>3400</v>
      </c>
      <c r="C169" t="s">
        <v>3057</v>
      </c>
      <c r="D169">
        <v>1537.6097126000011</v>
      </c>
    </row>
    <row r="170" spans="1:4" x14ac:dyDescent="0.3">
      <c r="A170" t="s">
        <v>3020</v>
      </c>
      <c r="B170" t="s">
        <v>3400</v>
      </c>
      <c r="C170" t="s">
        <v>3054</v>
      </c>
      <c r="D170">
        <v>4354.0484907</v>
      </c>
    </row>
    <row r="171" spans="1:4" x14ac:dyDescent="0.3">
      <c r="A171" t="s">
        <v>3020</v>
      </c>
      <c r="B171" t="s">
        <v>3400</v>
      </c>
      <c r="C171" t="s">
        <v>3056</v>
      </c>
      <c r="D171">
        <v>1424.3148244299998</v>
      </c>
    </row>
    <row r="172" spans="1:4" x14ac:dyDescent="0.3">
      <c r="A172" t="s">
        <v>3020</v>
      </c>
      <c r="B172" t="s">
        <v>3400</v>
      </c>
      <c r="C172" t="s">
        <v>3055</v>
      </c>
      <c r="D172">
        <v>1131.9023070200005</v>
      </c>
    </row>
    <row r="173" spans="1:4" x14ac:dyDescent="0.3">
      <c r="A173" t="s">
        <v>3020</v>
      </c>
      <c r="B173" t="s">
        <v>3400</v>
      </c>
      <c r="C173" t="s">
        <v>3058</v>
      </c>
      <c r="D173">
        <v>1370.3371747599992</v>
      </c>
    </row>
    <row r="174" spans="1:4" x14ac:dyDescent="0.3">
      <c r="A174" t="s">
        <v>3020</v>
      </c>
      <c r="B174" t="s">
        <v>3398</v>
      </c>
      <c r="C174" t="s">
        <v>3057</v>
      </c>
      <c r="D174">
        <v>6666.9952053999987</v>
      </c>
    </row>
    <row r="175" spans="1:4" x14ac:dyDescent="0.3">
      <c r="A175" t="s">
        <v>3020</v>
      </c>
      <c r="B175" t="s">
        <v>3398</v>
      </c>
      <c r="C175" t="s">
        <v>3054</v>
      </c>
      <c r="D175">
        <v>5647.9096447700103</v>
      </c>
    </row>
    <row r="176" spans="1:4" x14ac:dyDescent="0.3">
      <c r="A176" t="s">
        <v>3020</v>
      </c>
      <c r="B176" t="s">
        <v>3398</v>
      </c>
      <c r="C176" t="s">
        <v>3056</v>
      </c>
      <c r="D176">
        <v>5726.4283523700078</v>
      </c>
    </row>
    <row r="177" spans="1:4" x14ac:dyDescent="0.3">
      <c r="A177" t="s">
        <v>3020</v>
      </c>
      <c r="B177" t="s">
        <v>3398</v>
      </c>
      <c r="C177" t="s">
        <v>3055</v>
      </c>
      <c r="D177">
        <v>5276.1623342999874</v>
      </c>
    </row>
    <row r="178" spans="1:4" x14ac:dyDescent="0.3">
      <c r="A178" t="s">
        <v>3020</v>
      </c>
      <c r="B178" t="s">
        <v>3398</v>
      </c>
      <c r="C178" t="s">
        <v>3058</v>
      </c>
      <c r="D178">
        <v>6027.9363041299866</v>
      </c>
    </row>
    <row r="179" spans="1:4" x14ac:dyDescent="0.3">
      <c r="A179" t="s">
        <v>3020</v>
      </c>
      <c r="B179" t="s">
        <v>3398</v>
      </c>
      <c r="C179" t="s">
        <v>3396</v>
      </c>
      <c r="D179">
        <v>11.343293289999998</v>
      </c>
    </row>
    <row r="180" spans="1:4" x14ac:dyDescent="0.3">
      <c r="A180" t="s">
        <v>3020</v>
      </c>
      <c r="B180" t="s">
        <v>3402</v>
      </c>
      <c r="C180" t="s">
        <v>3057</v>
      </c>
      <c r="D180">
        <v>5075.4105344099953</v>
      </c>
    </row>
    <row r="181" spans="1:4" x14ac:dyDescent="0.3">
      <c r="A181" t="s">
        <v>3020</v>
      </c>
      <c r="B181" t="s">
        <v>3402</v>
      </c>
      <c r="C181" t="s">
        <v>3054</v>
      </c>
      <c r="D181">
        <v>2846.5375172199979</v>
      </c>
    </row>
    <row r="182" spans="1:4" x14ac:dyDescent="0.3">
      <c r="A182" t="s">
        <v>3020</v>
      </c>
      <c r="B182" t="s">
        <v>3402</v>
      </c>
      <c r="C182" t="s">
        <v>3056</v>
      </c>
      <c r="D182">
        <v>904.47086240000044</v>
      </c>
    </row>
    <row r="183" spans="1:4" x14ac:dyDescent="0.3">
      <c r="A183" t="s">
        <v>3020</v>
      </c>
      <c r="B183" t="s">
        <v>3402</v>
      </c>
      <c r="C183" t="s">
        <v>3055</v>
      </c>
      <c r="D183">
        <v>770.98445673999993</v>
      </c>
    </row>
    <row r="184" spans="1:4" x14ac:dyDescent="0.3">
      <c r="A184" t="s">
        <v>3020</v>
      </c>
      <c r="B184" t="s">
        <v>3402</v>
      </c>
      <c r="C184" t="s">
        <v>3058</v>
      </c>
      <c r="D184">
        <v>3514.4604841199989</v>
      </c>
    </row>
    <row r="185" spans="1:4" x14ac:dyDescent="0.3">
      <c r="A185" t="s">
        <v>3020</v>
      </c>
      <c r="B185" t="s">
        <v>3402</v>
      </c>
      <c r="C185" t="s">
        <v>3396</v>
      </c>
      <c r="D185">
        <v>3401.8233848800005</v>
      </c>
    </row>
    <row r="186" spans="1:4" x14ac:dyDescent="0.3">
      <c r="A186" t="s">
        <v>3020</v>
      </c>
      <c r="B186" t="s">
        <v>3403</v>
      </c>
      <c r="C186" t="s">
        <v>3057</v>
      </c>
      <c r="D186">
        <v>12433.06811421995</v>
      </c>
    </row>
    <row r="187" spans="1:4" x14ac:dyDescent="0.3">
      <c r="A187" t="s">
        <v>3020</v>
      </c>
      <c r="B187" t="s">
        <v>3403</v>
      </c>
      <c r="C187" t="s">
        <v>3054</v>
      </c>
      <c r="D187">
        <v>35650.468280319881</v>
      </c>
    </row>
    <row r="188" spans="1:4" x14ac:dyDescent="0.3">
      <c r="A188" t="s">
        <v>3020</v>
      </c>
      <c r="B188" t="s">
        <v>3403</v>
      </c>
      <c r="C188" t="s">
        <v>3056</v>
      </c>
      <c r="D188">
        <v>7931.5896113699973</v>
      </c>
    </row>
    <row r="189" spans="1:4" x14ac:dyDescent="0.3">
      <c r="A189" t="s">
        <v>3020</v>
      </c>
      <c r="B189" t="s">
        <v>3403</v>
      </c>
      <c r="C189" t="s">
        <v>3055</v>
      </c>
      <c r="D189">
        <v>7770.6860415600013</v>
      </c>
    </row>
    <row r="190" spans="1:4" x14ac:dyDescent="0.3">
      <c r="A190" t="s">
        <v>3020</v>
      </c>
      <c r="B190" t="s">
        <v>3403</v>
      </c>
      <c r="C190" t="s">
        <v>3058</v>
      </c>
      <c r="D190">
        <v>8729.0989712799928</v>
      </c>
    </row>
    <row r="191" spans="1:4" x14ac:dyDescent="0.3">
      <c r="A191" t="s">
        <v>3020</v>
      </c>
      <c r="B191" t="s">
        <v>3403</v>
      </c>
      <c r="C191" t="s">
        <v>3396</v>
      </c>
      <c r="D191">
        <v>29331.156328309989</v>
      </c>
    </row>
    <row r="192" spans="1:4" x14ac:dyDescent="0.3">
      <c r="A192" t="s">
        <v>3020</v>
      </c>
      <c r="B192" t="s">
        <v>3407</v>
      </c>
      <c r="C192" t="s">
        <v>3057</v>
      </c>
      <c r="D192">
        <v>1715.1548560300014</v>
      </c>
    </row>
    <row r="193" spans="1:4" x14ac:dyDescent="0.3">
      <c r="A193" t="s">
        <v>3020</v>
      </c>
      <c r="B193" t="s">
        <v>3407</v>
      </c>
      <c r="C193" t="s">
        <v>3054</v>
      </c>
      <c r="D193">
        <v>1736.6525527399999</v>
      </c>
    </row>
    <row r="194" spans="1:4" x14ac:dyDescent="0.3">
      <c r="A194" t="s">
        <v>3020</v>
      </c>
      <c r="B194" t="s">
        <v>3407</v>
      </c>
      <c r="C194" t="s">
        <v>3056</v>
      </c>
      <c r="D194">
        <v>329.13841670999994</v>
      </c>
    </row>
    <row r="195" spans="1:4" x14ac:dyDescent="0.3">
      <c r="A195" t="s">
        <v>3020</v>
      </c>
      <c r="B195" t="s">
        <v>3407</v>
      </c>
      <c r="C195" t="s">
        <v>3055</v>
      </c>
      <c r="D195">
        <v>1750.8905476499999</v>
      </c>
    </row>
    <row r="196" spans="1:4" x14ac:dyDescent="0.3">
      <c r="A196" t="s">
        <v>3020</v>
      </c>
      <c r="B196" t="s">
        <v>3407</v>
      </c>
      <c r="C196" t="s">
        <v>3058</v>
      </c>
      <c r="D196">
        <v>1845.2886786499994</v>
      </c>
    </row>
    <row r="197" spans="1:4" x14ac:dyDescent="0.3">
      <c r="A197" t="s">
        <v>3020</v>
      </c>
      <c r="B197" t="s">
        <v>3407</v>
      </c>
      <c r="C197" t="s">
        <v>3396</v>
      </c>
      <c r="D197">
        <v>321.48766623999995</v>
      </c>
    </row>
    <row r="198" spans="1:4" x14ac:dyDescent="0.3">
      <c r="A198" t="s">
        <v>3020</v>
      </c>
      <c r="B198" t="s">
        <v>3397</v>
      </c>
      <c r="C198" t="s">
        <v>3057</v>
      </c>
      <c r="D198">
        <v>107678.7573444108</v>
      </c>
    </row>
    <row r="199" spans="1:4" x14ac:dyDescent="0.3">
      <c r="A199" t="s">
        <v>3020</v>
      </c>
      <c r="B199" t="s">
        <v>3397</v>
      </c>
      <c r="C199" t="s">
        <v>3054</v>
      </c>
      <c r="D199">
        <v>148032.7264561289</v>
      </c>
    </row>
    <row r="200" spans="1:4" x14ac:dyDescent="0.3">
      <c r="A200" t="s">
        <v>3020</v>
      </c>
      <c r="B200" t="s">
        <v>3397</v>
      </c>
      <c r="C200" t="s">
        <v>3056</v>
      </c>
      <c r="D200">
        <v>51686.15475093967</v>
      </c>
    </row>
    <row r="201" spans="1:4" x14ac:dyDescent="0.3">
      <c r="A201" t="s">
        <v>3020</v>
      </c>
      <c r="B201" t="s">
        <v>3397</v>
      </c>
      <c r="C201" t="s">
        <v>3396</v>
      </c>
      <c r="D201">
        <v>11.586885809999997</v>
      </c>
    </row>
    <row r="202" spans="1:4" x14ac:dyDescent="0.3">
      <c r="A202" t="s">
        <v>3020</v>
      </c>
      <c r="B202" t="s">
        <v>3397</v>
      </c>
      <c r="C202" t="s">
        <v>3055</v>
      </c>
      <c r="D202">
        <v>47963.483008830146</v>
      </c>
    </row>
    <row r="203" spans="1:4" x14ac:dyDescent="0.3">
      <c r="A203" t="s">
        <v>3020</v>
      </c>
      <c r="B203" t="s">
        <v>3397</v>
      </c>
      <c r="C203" t="s">
        <v>3058</v>
      </c>
      <c r="D203">
        <v>81013.118267940561</v>
      </c>
    </row>
    <row r="204" spans="1:4" x14ac:dyDescent="0.3">
      <c r="A204" t="s">
        <v>3020</v>
      </c>
      <c r="B204" t="s">
        <v>3397</v>
      </c>
      <c r="C204" t="s">
        <v>3396</v>
      </c>
      <c r="D204">
        <v>7359.1739480500019</v>
      </c>
    </row>
    <row r="205" spans="1:4" x14ac:dyDescent="0.3">
      <c r="A205" t="s">
        <v>3020</v>
      </c>
      <c r="B205" t="s">
        <v>3401</v>
      </c>
      <c r="C205" t="s">
        <v>3057</v>
      </c>
      <c r="D205">
        <v>24557.443744380133</v>
      </c>
    </row>
    <row r="206" spans="1:4" x14ac:dyDescent="0.3">
      <c r="A206" t="s">
        <v>3020</v>
      </c>
      <c r="B206" t="s">
        <v>3401</v>
      </c>
      <c r="C206" t="s">
        <v>3054</v>
      </c>
      <c r="D206">
        <v>46184.611222250147</v>
      </c>
    </row>
    <row r="207" spans="1:4" x14ac:dyDescent="0.3">
      <c r="A207" t="s">
        <v>3020</v>
      </c>
      <c r="B207" t="s">
        <v>3401</v>
      </c>
      <c r="C207" t="s">
        <v>3056</v>
      </c>
      <c r="D207">
        <v>7598.8488821600049</v>
      </c>
    </row>
    <row r="208" spans="1:4" x14ac:dyDescent="0.3">
      <c r="A208" t="s">
        <v>3020</v>
      </c>
      <c r="B208" t="s">
        <v>3401</v>
      </c>
      <c r="C208" t="s">
        <v>3396</v>
      </c>
      <c r="D208">
        <v>137.35562712999993</v>
      </c>
    </row>
    <row r="209" spans="1:4" x14ac:dyDescent="0.3">
      <c r="A209" t="s">
        <v>3020</v>
      </c>
      <c r="B209" t="s">
        <v>3401</v>
      </c>
      <c r="C209" t="s">
        <v>3055</v>
      </c>
      <c r="D209">
        <v>7467.0674502599923</v>
      </c>
    </row>
    <row r="210" spans="1:4" x14ac:dyDescent="0.3">
      <c r="A210" t="s">
        <v>3020</v>
      </c>
      <c r="B210" t="s">
        <v>3401</v>
      </c>
      <c r="C210" t="s">
        <v>3058</v>
      </c>
      <c r="D210">
        <v>14152.46000868999</v>
      </c>
    </row>
    <row r="211" spans="1:4" x14ac:dyDescent="0.3">
      <c r="A211" t="s">
        <v>3020</v>
      </c>
      <c r="B211" t="s">
        <v>3401</v>
      </c>
      <c r="C211" t="s">
        <v>3396</v>
      </c>
      <c r="D211">
        <v>27448.372285400001</v>
      </c>
    </row>
    <row r="212" spans="1:4" x14ac:dyDescent="0.3">
      <c r="A212" t="s">
        <v>3020</v>
      </c>
      <c r="B212" t="s">
        <v>3406</v>
      </c>
      <c r="C212" t="s">
        <v>3057</v>
      </c>
      <c r="D212">
        <v>1106.3468526800007</v>
      </c>
    </row>
    <row r="213" spans="1:4" x14ac:dyDescent="0.3">
      <c r="A213" t="s">
        <v>3020</v>
      </c>
      <c r="B213" t="s">
        <v>3406</v>
      </c>
      <c r="C213" t="s">
        <v>3054</v>
      </c>
      <c r="D213">
        <v>2852.0778518100001</v>
      </c>
    </row>
    <row r="214" spans="1:4" x14ac:dyDescent="0.3">
      <c r="A214" t="s">
        <v>3020</v>
      </c>
      <c r="B214" t="s">
        <v>3406</v>
      </c>
      <c r="C214" t="s">
        <v>3056</v>
      </c>
      <c r="D214">
        <v>221.31961686000005</v>
      </c>
    </row>
    <row r="215" spans="1:4" x14ac:dyDescent="0.3">
      <c r="A215" t="s">
        <v>3020</v>
      </c>
      <c r="B215" t="s">
        <v>3406</v>
      </c>
      <c r="C215" t="s">
        <v>3396</v>
      </c>
      <c r="D215">
        <v>125.23665760999999</v>
      </c>
    </row>
    <row r="216" spans="1:4" x14ac:dyDescent="0.3">
      <c r="A216" t="s">
        <v>3020</v>
      </c>
      <c r="B216" t="s">
        <v>3406</v>
      </c>
      <c r="C216" t="s">
        <v>3055</v>
      </c>
      <c r="D216">
        <v>299.88869133999992</v>
      </c>
    </row>
    <row r="217" spans="1:4" x14ac:dyDescent="0.3">
      <c r="A217" t="s">
        <v>3020</v>
      </c>
      <c r="B217" t="s">
        <v>3406</v>
      </c>
      <c r="C217" t="s">
        <v>3058</v>
      </c>
      <c r="D217">
        <v>489.4235031499997</v>
      </c>
    </row>
    <row r="218" spans="1:4" x14ac:dyDescent="0.3">
      <c r="A218" t="s">
        <v>3020</v>
      </c>
      <c r="B218" t="s">
        <v>3399</v>
      </c>
      <c r="C218" t="s">
        <v>3057</v>
      </c>
      <c r="D218">
        <v>949.37082528000019</v>
      </c>
    </row>
    <row r="219" spans="1:4" x14ac:dyDescent="0.3">
      <c r="A219" t="s">
        <v>3020</v>
      </c>
      <c r="B219" t="s">
        <v>3399</v>
      </c>
      <c r="C219" t="s">
        <v>3054</v>
      </c>
      <c r="D219">
        <v>422.91685744000006</v>
      </c>
    </row>
    <row r="220" spans="1:4" x14ac:dyDescent="0.3">
      <c r="A220" t="s">
        <v>3020</v>
      </c>
      <c r="B220" t="s">
        <v>3399</v>
      </c>
      <c r="C220" t="s">
        <v>3056</v>
      </c>
      <c r="D220">
        <v>456.87720431000008</v>
      </c>
    </row>
    <row r="221" spans="1:4" x14ac:dyDescent="0.3">
      <c r="A221" t="s">
        <v>3020</v>
      </c>
      <c r="B221" t="s">
        <v>3399</v>
      </c>
      <c r="C221" t="s">
        <v>3055</v>
      </c>
      <c r="D221">
        <v>275.78055091000004</v>
      </c>
    </row>
    <row r="222" spans="1:4" x14ac:dyDescent="0.3">
      <c r="A222" t="s">
        <v>3020</v>
      </c>
      <c r="B222" t="s">
        <v>3399</v>
      </c>
      <c r="C222" t="s">
        <v>3058</v>
      </c>
      <c r="D222">
        <v>645.94680338000001</v>
      </c>
    </row>
    <row r="223" spans="1:4" x14ac:dyDescent="0.3">
      <c r="A223" t="s">
        <v>3021</v>
      </c>
      <c r="B223" t="s">
        <v>3404</v>
      </c>
      <c r="C223" t="s">
        <v>3057</v>
      </c>
      <c r="D223">
        <v>54.23794968</v>
      </c>
    </row>
    <row r="224" spans="1:4" x14ac:dyDescent="0.3">
      <c r="A224" t="s">
        <v>3021</v>
      </c>
      <c r="B224" t="s">
        <v>3404</v>
      </c>
      <c r="C224" t="s">
        <v>3054</v>
      </c>
      <c r="D224">
        <v>3.8943400299999995</v>
      </c>
    </row>
    <row r="225" spans="1:4" x14ac:dyDescent="0.3">
      <c r="A225" t="s">
        <v>3021</v>
      </c>
      <c r="B225" t="s">
        <v>3404</v>
      </c>
      <c r="C225" t="s">
        <v>3056</v>
      </c>
      <c r="D225">
        <v>59.089919520000009</v>
      </c>
    </row>
    <row r="226" spans="1:4" x14ac:dyDescent="0.3">
      <c r="A226" t="s">
        <v>3021</v>
      </c>
      <c r="B226" t="s">
        <v>3404</v>
      </c>
      <c r="C226" t="s">
        <v>3055</v>
      </c>
      <c r="D226">
        <v>9.2421068599999998</v>
      </c>
    </row>
    <row r="227" spans="1:4" x14ac:dyDescent="0.3">
      <c r="A227" t="s">
        <v>3021</v>
      </c>
      <c r="B227" t="s">
        <v>3404</v>
      </c>
      <c r="C227" t="s">
        <v>3058</v>
      </c>
      <c r="D227">
        <v>54.694891510000012</v>
      </c>
    </row>
    <row r="228" spans="1:4" x14ac:dyDescent="0.3">
      <c r="A228" t="s">
        <v>3021</v>
      </c>
      <c r="B228" t="s">
        <v>3400</v>
      </c>
      <c r="C228" t="s">
        <v>3057</v>
      </c>
      <c r="D228">
        <v>251.84071172999998</v>
      </c>
    </row>
    <row r="229" spans="1:4" x14ac:dyDescent="0.3">
      <c r="A229" t="s">
        <v>3021</v>
      </c>
      <c r="B229" t="s">
        <v>3400</v>
      </c>
      <c r="C229" t="s">
        <v>3054</v>
      </c>
      <c r="D229">
        <v>111.59750920999998</v>
      </c>
    </row>
    <row r="230" spans="1:4" x14ac:dyDescent="0.3">
      <c r="A230" t="s">
        <v>3021</v>
      </c>
      <c r="B230" t="s">
        <v>3400</v>
      </c>
      <c r="C230" t="s">
        <v>3056</v>
      </c>
      <c r="D230">
        <v>127.52274173000001</v>
      </c>
    </row>
    <row r="231" spans="1:4" x14ac:dyDescent="0.3">
      <c r="A231" t="s">
        <v>3021</v>
      </c>
      <c r="B231" t="s">
        <v>3400</v>
      </c>
      <c r="C231" t="s">
        <v>3055</v>
      </c>
      <c r="D231">
        <v>293.74985332000006</v>
      </c>
    </row>
    <row r="232" spans="1:4" x14ac:dyDescent="0.3">
      <c r="A232" t="s">
        <v>3021</v>
      </c>
      <c r="B232" t="s">
        <v>3400</v>
      </c>
      <c r="C232" t="s">
        <v>3058</v>
      </c>
      <c r="D232">
        <v>178.64185533000008</v>
      </c>
    </row>
    <row r="233" spans="1:4" x14ac:dyDescent="0.3">
      <c r="A233" t="s">
        <v>3021</v>
      </c>
      <c r="B233" t="s">
        <v>3398</v>
      </c>
      <c r="C233" t="s">
        <v>3057</v>
      </c>
      <c r="D233">
        <v>0.33983439999999998</v>
      </c>
    </row>
    <row r="234" spans="1:4" x14ac:dyDescent="0.3">
      <c r="A234" t="s">
        <v>3021</v>
      </c>
      <c r="B234" t="s">
        <v>3398</v>
      </c>
      <c r="C234" t="s">
        <v>3054</v>
      </c>
      <c r="D234">
        <v>0.89802433999999998</v>
      </c>
    </row>
    <row r="235" spans="1:4" x14ac:dyDescent="0.3">
      <c r="A235" t="s">
        <v>3021</v>
      </c>
      <c r="B235" t="s">
        <v>3398</v>
      </c>
      <c r="C235" t="s">
        <v>3056</v>
      </c>
      <c r="D235">
        <v>0.60302220000000006</v>
      </c>
    </row>
    <row r="236" spans="1:4" x14ac:dyDescent="0.3">
      <c r="A236" t="s">
        <v>3021</v>
      </c>
      <c r="B236" t="s">
        <v>3398</v>
      </c>
      <c r="C236" t="s">
        <v>3055</v>
      </c>
      <c r="D236">
        <v>1.01229313</v>
      </c>
    </row>
    <row r="237" spans="1:4" x14ac:dyDescent="0.3">
      <c r="A237" t="s">
        <v>3021</v>
      </c>
      <c r="B237" t="s">
        <v>3398</v>
      </c>
      <c r="C237" t="s">
        <v>3058</v>
      </c>
      <c r="D237">
        <v>0.54874568000000012</v>
      </c>
    </row>
    <row r="238" spans="1:4" x14ac:dyDescent="0.3">
      <c r="A238" t="s">
        <v>3021</v>
      </c>
      <c r="B238" t="s">
        <v>3402</v>
      </c>
      <c r="C238" t="s">
        <v>3057</v>
      </c>
      <c r="D238">
        <v>61.739062430000011</v>
      </c>
    </row>
    <row r="239" spans="1:4" x14ac:dyDescent="0.3">
      <c r="A239" t="s">
        <v>3021</v>
      </c>
      <c r="B239" t="s">
        <v>3402</v>
      </c>
      <c r="C239" t="s">
        <v>3054</v>
      </c>
      <c r="D239">
        <v>1.9054084599999999</v>
      </c>
    </row>
    <row r="240" spans="1:4" x14ac:dyDescent="0.3">
      <c r="A240" t="s">
        <v>3021</v>
      </c>
      <c r="B240" t="s">
        <v>3402</v>
      </c>
      <c r="C240" t="s">
        <v>3056</v>
      </c>
      <c r="D240">
        <v>3.4972120800000002</v>
      </c>
    </row>
    <row r="241" spans="1:4" x14ac:dyDescent="0.3">
      <c r="A241" t="s">
        <v>3021</v>
      </c>
      <c r="B241" t="s">
        <v>3402</v>
      </c>
      <c r="C241" t="s">
        <v>3055</v>
      </c>
      <c r="D241">
        <v>1.9517393599999999</v>
      </c>
    </row>
    <row r="242" spans="1:4" x14ac:dyDescent="0.3">
      <c r="A242" t="s">
        <v>3021</v>
      </c>
      <c r="B242" t="s">
        <v>3402</v>
      </c>
      <c r="C242" t="s">
        <v>3058</v>
      </c>
      <c r="D242">
        <v>1.4982362500000002</v>
      </c>
    </row>
    <row r="243" spans="1:4" x14ac:dyDescent="0.3">
      <c r="A243" t="s">
        <v>3021</v>
      </c>
      <c r="B243" t="s">
        <v>3403</v>
      </c>
      <c r="C243" t="s">
        <v>3057</v>
      </c>
      <c r="D243">
        <v>201.42744911</v>
      </c>
    </row>
    <row r="244" spans="1:4" x14ac:dyDescent="0.3">
      <c r="A244" t="s">
        <v>3021</v>
      </c>
      <c r="B244" t="s">
        <v>3403</v>
      </c>
      <c r="C244" t="s">
        <v>3054</v>
      </c>
      <c r="D244">
        <v>345.59619603999982</v>
      </c>
    </row>
    <row r="245" spans="1:4" x14ac:dyDescent="0.3">
      <c r="A245" t="s">
        <v>3021</v>
      </c>
      <c r="B245" t="s">
        <v>3403</v>
      </c>
      <c r="C245" t="s">
        <v>3056</v>
      </c>
      <c r="D245">
        <v>50.472330169999999</v>
      </c>
    </row>
    <row r="246" spans="1:4" x14ac:dyDescent="0.3">
      <c r="A246" t="s">
        <v>3021</v>
      </c>
      <c r="B246" t="s">
        <v>3403</v>
      </c>
      <c r="C246" t="s">
        <v>3055</v>
      </c>
      <c r="D246">
        <v>45.143258890000006</v>
      </c>
    </row>
    <row r="247" spans="1:4" x14ac:dyDescent="0.3">
      <c r="A247" t="s">
        <v>3021</v>
      </c>
      <c r="B247" t="s">
        <v>3403</v>
      </c>
      <c r="C247" t="s">
        <v>3058</v>
      </c>
      <c r="D247">
        <v>39.711383999999995</v>
      </c>
    </row>
    <row r="248" spans="1:4" x14ac:dyDescent="0.3">
      <c r="A248" t="s">
        <v>3021</v>
      </c>
      <c r="B248" t="s">
        <v>3407</v>
      </c>
      <c r="C248" t="s">
        <v>3054</v>
      </c>
      <c r="D248">
        <v>1.6448336200000002</v>
      </c>
    </row>
    <row r="249" spans="1:4" x14ac:dyDescent="0.3">
      <c r="A249" t="s">
        <v>3021</v>
      </c>
      <c r="B249" t="s">
        <v>3407</v>
      </c>
      <c r="C249" t="s">
        <v>3055</v>
      </c>
      <c r="D249">
        <v>5.3642312300000006</v>
      </c>
    </row>
    <row r="250" spans="1:4" x14ac:dyDescent="0.3">
      <c r="A250" t="s">
        <v>3021</v>
      </c>
      <c r="B250" t="s">
        <v>3397</v>
      </c>
      <c r="C250" t="s">
        <v>3057</v>
      </c>
      <c r="D250">
        <v>52.243564610000014</v>
      </c>
    </row>
    <row r="251" spans="1:4" x14ac:dyDescent="0.3">
      <c r="A251" t="s">
        <v>3021</v>
      </c>
      <c r="B251" t="s">
        <v>3397</v>
      </c>
      <c r="C251" t="s">
        <v>3054</v>
      </c>
      <c r="D251">
        <v>12.167271060000001</v>
      </c>
    </row>
    <row r="252" spans="1:4" x14ac:dyDescent="0.3">
      <c r="A252" t="s">
        <v>3021</v>
      </c>
      <c r="B252" t="s">
        <v>3397</v>
      </c>
      <c r="C252" t="s">
        <v>3056</v>
      </c>
      <c r="D252">
        <v>18.381981840000009</v>
      </c>
    </row>
    <row r="253" spans="1:4" x14ac:dyDescent="0.3">
      <c r="A253" t="s">
        <v>3021</v>
      </c>
      <c r="B253" t="s">
        <v>3397</v>
      </c>
      <c r="C253" t="s">
        <v>3055</v>
      </c>
      <c r="D253">
        <v>22.180839739999993</v>
      </c>
    </row>
    <row r="254" spans="1:4" x14ac:dyDescent="0.3">
      <c r="A254" t="s">
        <v>3021</v>
      </c>
      <c r="B254" t="s">
        <v>3397</v>
      </c>
      <c r="C254" t="s">
        <v>3058</v>
      </c>
      <c r="D254">
        <v>29.841838220000007</v>
      </c>
    </row>
    <row r="255" spans="1:4" x14ac:dyDescent="0.3">
      <c r="A255" t="s">
        <v>3021</v>
      </c>
      <c r="B255" t="s">
        <v>3401</v>
      </c>
      <c r="C255" t="s">
        <v>3057</v>
      </c>
      <c r="D255">
        <v>206.36209830999994</v>
      </c>
    </row>
    <row r="256" spans="1:4" x14ac:dyDescent="0.3">
      <c r="A256" t="s">
        <v>3021</v>
      </c>
      <c r="B256" t="s">
        <v>3401</v>
      </c>
      <c r="C256" t="s">
        <v>3054</v>
      </c>
      <c r="D256">
        <v>186.19895454000005</v>
      </c>
    </row>
    <row r="257" spans="1:4" x14ac:dyDescent="0.3">
      <c r="A257" t="s">
        <v>3021</v>
      </c>
      <c r="B257" t="s">
        <v>3401</v>
      </c>
      <c r="C257" t="s">
        <v>3056</v>
      </c>
      <c r="D257">
        <v>28.586770379999997</v>
      </c>
    </row>
    <row r="258" spans="1:4" x14ac:dyDescent="0.3">
      <c r="A258" t="s">
        <v>3021</v>
      </c>
      <c r="B258" t="s">
        <v>3401</v>
      </c>
      <c r="C258" t="s">
        <v>3055</v>
      </c>
      <c r="D258">
        <v>24.705342650000006</v>
      </c>
    </row>
    <row r="259" spans="1:4" x14ac:dyDescent="0.3">
      <c r="A259" t="s">
        <v>3021</v>
      </c>
      <c r="B259" t="s">
        <v>3401</v>
      </c>
      <c r="C259" t="s">
        <v>3058</v>
      </c>
      <c r="D259">
        <v>142.6139369</v>
      </c>
    </row>
    <row r="260" spans="1:4" x14ac:dyDescent="0.3">
      <c r="A260" t="s">
        <v>3021</v>
      </c>
      <c r="B260" t="s">
        <v>3406</v>
      </c>
      <c r="C260" t="s">
        <v>3057</v>
      </c>
      <c r="D260">
        <v>237.00152842999998</v>
      </c>
    </row>
    <row r="261" spans="1:4" x14ac:dyDescent="0.3">
      <c r="A261" t="s">
        <v>3021</v>
      </c>
      <c r="B261" t="s">
        <v>3406</v>
      </c>
      <c r="C261" t="s">
        <v>3054</v>
      </c>
      <c r="D261">
        <v>68.488712920000012</v>
      </c>
    </row>
    <row r="262" spans="1:4" x14ac:dyDescent="0.3">
      <c r="A262" t="s">
        <v>3021</v>
      </c>
      <c r="B262" t="s">
        <v>3406</v>
      </c>
      <c r="C262" t="s">
        <v>3056</v>
      </c>
      <c r="D262">
        <v>228.98265226000001</v>
      </c>
    </row>
    <row r="263" spans="1:4" x14ac:dyDescent="0.3">
      <c r="A263" t="s">
        <v>3021</v>
      </c>
      <c r="B263" t="s">
        <v>3406</v>
      </c>
      <c r="C263" t="s">
        <v>3055</v>
      </c>
      <c r="D263">
        <v>25.949779510000003</v>
      </c>
    </row>
    <row r="264" spans="1:4" x14ac:dyDescent="0.3">
      <c r="A264" t="s">
        <v>3021</v>
      </c>
      <c r="B264" t="s">
        <v>3406</v>
      </c>
      <c r="C264" t="s">
        <v>3058</v>
      </c>
      <c r="D264">
        <v>24.004617310000004</v>
      </c>
    </row>
    <row r="265" spans="1:4" x14ac:dyDescent="0.3">
      <c r="A265" t="s">
        <v>3021</v>
      </c>
      <c r="B265" t="s">
        <v>3399</v>
      </c>
      <c r="C265" t="s">
        <v>3057</v>
      </c>
      <c r="D265">
        <v>5.7218626400000003</v>
      </c>
    </row>
    <row r="266" spans="1:4" x14ac:dyDescent="0.3">
      <c r="A266" t="s">
        <v>3021</v>
      </c>
      <c r="B266" t="s">
        <v>3399</v>
      </c>
      <c r="C266" t="s">
        <v>3054</v>
      </c>
      <c r="D266">
        <v>3.62456647</v>
      </c>
    </row>
    <row r="267" spans="1:4" x14ac:dyDescent="0.3">
      <c r="A267" t="s">
        <v>3021</v>
      </c>
      <c r="B267" t="s">
        <v>3399</v>
      </c>
      <c r="C267" t="s">
        <v>3056</v>
      </c>
      <c r="D267">
        <v>17.176326040000003</v>
      </c>
    </row>
    <row r="268" spans="1:4" x14ac:dyDescent="0.3">
      <c r="A268" t="s">
        <v>3021</v>
      </c>
      <c r="B268" t="s">
        <v>3399</v>
      </c>
      <c r="C268" t="s">
        <v>3055</v>
      </c>
      <c r="D268">
        <v>0.35343645000000001</v>
      </c>
    </row>
    <row r="269" spans="1:4" x14ac:dyDescent="0.3">
      <c r="A269" t="s">
        <v>3021</v>
      </c>
      <c r="B269" t="s">
        <v>3399</v>
      </c>
      <c r="C269" t="s">
        <v>3058</v>
      </c>
      <c r="D269">
        <v>4.6795836700000004</v>
      </c>
    </row>
    <row r="270" spans="1:4" x14ac:dyDescent="0.3">
      <c r="A270" t="s">
        <v>3022</v>
      </c>
      <c r="B270" t="s">
        <v>3404</v>
      </c>
      <c r="C270" t="s">
        <v>3057</v>
      </c>
      <c r="D270">
        <v>0.46198094000000001</v>
      </c>
    </row>
    <row r="271" spans="1:4" x14ac:dyDescent="0.3">
      <c r="A271" t="s">
        <v>3022</v>
      </c>
      <c r="B271" t="s">
        <v>3404</v>
      </c>
      <c r="C271" t="s">
        <v>3054</v>
      </c>
      <c r="D271">
        <v>6.5273910000000004E-2</v>
      </c>
    </row>
    <row r="272" spans="1:4" x14ac:dyDescent="0.3">
      <c r="A272" t="s">
        <v>3022</v>
      </c>
      <c r="B272" t="s">
        <v>3404</v>
      </c>
      <c r="C272" t="s">
        <v>3056</v>
      </c>
      <c r="D272">
        <v>0.27580312000000001</v>
      </c>
    </row>
    <row r="273" spans="1:4" x14ac:dyDescent="0.3">
      <c r="A273" t="s">
        <v>3022</v>
      </c>
      <c r="B273" t="s">
        <v>3404</v>
      </c>
      <c r="C273" t="s">
        <v>3055</v>
      </c>
      <c r="D273">
        <v>0.73506638000000002</v>
      </c>
    </row>
    <row r="274" spans="1:4" x14ac:dyDescent="0.3">
      <c r="A274" t="s">
        <v>3022</v>
      </c>
      <c r="B274" t="s">
        <v>3404</v>
      </c>
      <c r="C274" t="s">
        <v>3058</v>
      </c>
      <c r="D274">
        <v>1.14146766</v>
      </c>
    </row>
    <row r="275" spans="1:4" x14ac:dyDescent="0.3">
      <c r="A275" t="s">
        <v>3022</v>
      </c>
      <c r="B275" t="s">
        <v>3400</v>
      </c>
      <c r="C275" t="s">
        <v>3057</v>
      </c>
      <c r="D275">
        <v>334.77652884999998</v>
      </c>
    </row>
    <row r="276" spans="1:4" x14ac:dyDescent="0.3">
      <c r="A276" t="s">
        <v>3022</v>
      </c>
      <c r="B276" t="s">
        <v>3400</v>
      </c>
      <c r="C276" t="s">
        <v>3054</v>
      </c>
      <c r="D276">
        <v>642.87987061999991</v>
      </c>
    </row>
    <row r="277" spans="1:4" x14ac:dyDescent="0.3">
      <c r="A277" t="s">
        <v>3022</v>
      </c>
      <c r="B277" t="s">
        <v>3400</v>
      </c>
      <c r="C277" t="s">
        <v>3056</v>
      </c>
      <c r="D277">
        <v>37.259921689999999</v>
      </c>
    </row>
    <row r="278" spans="1:4" x14ac:dyDescent="0.3">
      <c r="A278" t="s">
        <v>3022</v>
      </c>
      <c r="B278" t="s">
        <v>3400</v>
      </c>
      <c r="C278" t="s">
        <v>3055</v>
      </c>
      <c r="D278">
        <v>138.14999537000003</v>
      </c>
    </row>
    <row r="279" spans="1:4" x14ac:dyDescent="0.3">
      <c r="A279" t="s">
        <v>3022</v>
      </c>
      <c r="B279" t="s">
        <v>3400</v>
      </c>
      <c r="C279" t="s">
        <v>3058</v>
      </c>
      <c r="D279">
        <v>587.74239505000014</v>
      </c>
    </row>
    <row r="280" spans="1:4" x14ac:dyDescent="0.3">
      <c r="A280" t="s">
        <v>3022</v>
      </c>
      <c r="B280" t="s">
        <v>3398</v>
      </c>
      <c r="C280" t="s">
        <v>3057</v>
      </c>
      <c r="D280">
        <v>12.035780980000007</v>
      </c>
    </row>
    <row r="281" spans="1:4" x14ac:dyDescent="0.3">
      <c r="A281" t="s">
        <v>3022</v>
      </c>
      <c r="B281" t="s">
        <v>3398</v>
      </c>
      <c r="C281" t="s">
        <v>3054</v>
      </c>
      <c r="D281">
        <v>11.777232899999994</v>
      </c>
    </row>
    <row r="282" spans="1:4" x14ac:dyDescent="0.3">
      <c r="A282" t="s">
        <v>3022</v>
      </c>
      <c r="B282" t="s">
        <v>3398</v>
      </c>
      <c r="C282" t="s">
        <v>3056</v>
      </c>
      <c r="D282">
        <v>12.500662339999998</v>
      </c>
    </row>
    <row r="283" spans="1:4" x14ac:dyDescent="0.3">
      <c r="A283" t="s">
        <v>3022</v>
      </c>
      <c r="B283" t="s">
        <v>3398</v>
      </c>
      <c r="C283" t="s">
        <v>3055</v>
      </c>
      <c r="D283">
        <v>22.163890690000002</v>
      </c>
    </row>
    <row r="284" spans="1:4" x14ac:dyDescent="0.3">
      <c r="A284" t="s">
        <v>3022</v>
      </c>
      <c r="B284" t="s">
        <v>3398</v>
      </c>
      <c r="C284" t="s">
        <v>3058</v>
      </c>
      <c r="D284">
        <v>9.3242171400000036</v>
      </c>
    </row>
    <row r="285" spans="1:4" x14ac:dyDescent="0.3">
      <c r="A285" t="s">
        <v>3022</v>
      </c>
      <c r="B285" t="s">
        <v>3402</v>
      </c>
      <c r="C285" t="s">
        <v>3057</v>
      </c>
      <c r="D285">
        <v>0.15933945999999999</v>
      </c>
    </row>
    <row r="286" spans="1:4" x14ac:dyDescent="0.3">
      <c r="A286" t="s">
        <v>3022</v>
      </c>
      <c r="B286" t="s">
        <v>3402</v>
      </c>
      <c r="C286" t="s">
        <v>3056</v>
      </c>
      <c r="D286">
        <v>11.516599210000001</v>
      </c>
    </row>
    <row r="287" spans="1:4" x14ac:dyDescent="0.3">
      <c r="A287" t="s">
        <v>3022</v>
      </c>
      <c r="B287" t="s">
        <v>3402</v>
      </c>
      <c r="C287" t="s">
        <v>3058</v>
      </c>
      <c r="D287">
        <v>4.7187985300000008</v>
      </c>
    </row>
    <row r="288" spans="1:4" x14ac:dyDescent="0.3">
      <c r="A288" t="s">
        <v>3022</v>
      </c>
      <c r="B288" t="s">
        <v>3403</v>
      </c>
      <c r="C288" t="s">
        <v>3057</v>
      </c>
      <c r="D288">
        <v>23.393467120000007</v>
      </c>
    </row>
    <row r="289" spans="1:4" x14ac:dyDescent="0.3">
      <c r="A289" t="s">
        <v>3022</v>
      </c>
      <c r="B289" t="s">
        <v>3403</v>
      </c>
      <c r="C289" t="s">
        <v>3054</v>
      </c>
      <c r="D289">
        <v>212.65268147000003</v>
      </c>
    </row>
    <row r="290" spans="1:4" x14ac:dyDescent="0.3">
      <c r="A290" t="s">
        <v>3022</v>
      </c>
      <c r="B290" t="s">
        <v>3403</v>
      </c>
      <c r="C290" t="s">
        <v>3056</v>
      </c>
      <c r="D290">
        <v>19.566848129999997</v>
      </c>
    </row>
    <row r="291" spans="1:4" x14ac:dyDescent="0.3">
      <c r="A291" t="s">
        <v>3022</v>
      </c>
      <c r="B291" t="s">
        <v>3403</v>
      </c>
      <c r="C291" t="s">
        <v>3055</v>
      </c>
      <c r="D291">
        <v>1.9675838800000001</v>
      </c>
    </row>
    <row r="292" spans="1:4" x14ac:dyDescent="0.3">
      <c r="A292" t="s">
        <v>3022</v>
      </c>
      <c r="B292" t="s">
        <v>3407</v>
      </c>
      <c r="C292" t="s">
        <v>3058</v>
      </c>
      <c r="D292">
        <v>0.41844791000000003</v>
      </c>
    </row>
    <row r="293" spans="1:4" x14ac:dyDescent="0.3">
      <c r="A293" t="s">
        <v>3022</v>
      </c>
      <c r="B293" t="s">
        <v>3397</v>
      </c>
      <c r="C293" t="s">
        <v>3057</v>
      </c>
      <c r="D293">
        <v>469.24891448000056</v>
      </c>
    </row>
    <row r="294" spans="1:4" x14ac:dyDescent="0.3">
      <c r="A294" t="s">
        <v>3022</v>
      </c>
      <c r="B294" t="s">
        <v>3397</v>
      </c>
      <c r="C294" t="s">
        <v>3054</v>
      </c>
      <c r="D294">
        <v>168.17169033999991</v>
      </c>
    </row>
    <row r="295" spans="1:4" x14ac:dyDescent="0.3">
      <c r="A295" t="s">
        <v>3022</v>
      </c>
      <c r="B295" t="s">
        <v>3397</v>
      </c>
      <c r="C295" t="s">
        <v>3056</v>
      </c>
      <c r="D295">
        <v>330.59990819000035</v>
      </c>
    </row>
    <row r="296" spans="1:4" x14ac:dyDescent="0.3">
      <c r="A296" t="s">
        <v>3022</v>
      </c>
      <c r="B296" t="s">
        <v>3397</v>
      </c>
      <c r="C296" t="s">
        <v>3055</v>
      </c>
      <c r="D296">
        <v>375.47074843000001</v>
      </c>
    </row>
    <row r="297" spans="1:4" x14ac:dyDescent="0.3">
      <c r="A297" t="s">
        <v>3022</v>
      </c>
      <c r="B297" t="s">
        <v>3397</v>
      </c>
      <c r="C297" t="s">
        <v>3058</v>
      </c>
      <c r="D297">
        <v>521.52767643000186</v>
      </c>
    </row>
    <row r="298" spans="1:4" x14ac:dyDescent="0.3">
      <c r="A298" t="s">
        <v>3022</v>
      </c>
      <c r="B298" t="s">
        <v>3401</v>
      </c>
      <c r="C298" t="s">
        <v>3057</v>
      </c>
      <c r="D298">
        <v>15.541147310000001</v>
      </c>
    </row>
    <row r="299" spans="1:4" x14ac:dyDescent="0.3">
      <c r="A299" t="s">
        <v>3022</v>
      </c>
      <c r="B299" t="s">
        <v>3401</v>
      </c>
      <c r="C299" t="s">
        <v>3054</v>
      </c>
      <c r="D299">
        <v>44.08553646</v>
      </c>
    </row>
    <row r="300" spans="1:4" x14ac:dyDescent="0.3">
      <c r="A300" t="s">
        <v>3022</v>
      </c>
      <c r="B300" t="s">
        <v>3401</v>
      </c>
      <c r="C300" t="s">
        <v>3056</v>
      </c>
      <c r="D300">
        <v>18.400228260000009</v>
      </c>
    </row>
    <row r="301" spans="1:4" x14ac:dyDescent="0.3">
      <c r="A301" t="s">
        <v>3022</v>
      </c>
      <c r="B301" t="s">
        <v>3401</v>
      </c>
      <c r="C301" t="s">
        <v>3055</v>
      </c>
      <c r="D301">
        <v>0.63318189000000002</v>
      </c>
    </row>
    <row r="302" spans="1:4" x14ac:dyDescent="0.3">
      <c r="A302" t="s">
        <v>3022</v>
      </c>
      <c r="B302" t="s">
        <v>3401</v>
      </c>
      <c r="C302" t="s">
        <v>3058</v>
      </c>
      <c r="D302">
        <v>4.3700807699999995</v>
      </c>
    </row>
    <row r="303" spans="1:4" x14ac:dyDescent="0.3">
      <c r="A303" t="s">
        <v>3022</v>
      </c>
      <c r="B303" t="s">
        <v>3406</v>
      </c>
      <c r="C303" t="s">
        <v>3057</v>
      </c>
      <c r="D303">
        <v>682.70365387000015</v>
      </c>
    </row>
    <row r="304" spans="1:4" x14ac:dyDescent="0.3">
      <c r="A304" t="s">
        <v>3022</v>
      </c>
      <c r="B304" t="s">
        <v>3406</v>
      </c>
      <c r="C304" t="s">
        <v>3054</v>
      </c>
      <c r="D304">
        <v>396.06836838000027</v>
      </c>
    </row>
    <row r="305" spans="1:4" x14ac:dyDescent="0.3">
      <c r="A305" t="s">
        <v>3022</v>
      </c>
      <c r="B305" t="s">
        <v>3406</v>
      </c>
      <c r="C305" t="s">
        <v>3056</v>
      </c>
      <c r="D305">
        <v>275.59570974999991</v>
      </c>
    </row>
    <row r="306" spans="1:4" x14ac:dyDescent="0.3">
      <c r="A306" t="s">
        <v>3022</v>
      </c>
      <c r="B306" t="s">
        <v>3406</v>
      </c>
      <c r="C306" t="s">
        <v>3055</v>
      </c>
      <c r="D306">
        <v>541.43729827999994</v>
      </c>
    </row>
    <row r="307" spans="1:4" x14ac:dyDescent="0.3">
      <c r="A307" t="s">
        <v>3022</v>
      </c>
      <c r="B307" t="s">
        <v>3406</v>
      </c>
      <c r="C307" t="s">
        <v>3058</v>
      </c>
      <c r="D307">
        <v>712.44842246999974</v>
      </c>
    </row>
    <row r="308" spans="1:4" x14ac:dyDescent="0.3">
      <c r="A308" t="s">
        <v>3022</v>
      </c>
      <c r="B308" t="s">
        <v>3399</v>
      </c>
      <c r="C308" t="s">
        <v>3057</v>
      </c>
      <c r="D308">
        <v>15733.318425699978</v>
      </c>
    </row>
    <row r="309" spans="1:4" x14ac:dyDescent="0.3">
      <c r="A309" t="s">
        <v>3022</v>
      </c>
      <c r="B309" t="s">
        <v>3399</v>
      </c>
      <c r="C309" t="s">
        <v>3054</v>
      </c>
      <c r="D309">
        <v>20097.78153304998</v>
      </c>
    </row>
    <row r="310" spans="1:4" x14ac:dyDescent="0.3">
      <c r="A310" t="s">
        <v>3022</v>
      </c>
      <c r="B310" t="s">
        <v>3399</v>
      </c>
      <c r="C310" t="s">
        <v>3056</v>
      </c>
      <c r="D310">
        <v>8556.3978582600157</v>
      </c>
    </row>
    <row r="311" spans="1:4" x14ac:dyDescent="0.3">
      <c r="A311" t="s">
        <v>3022</v>
      </c>
      <c r="B311" t="s">
        <v>3399</v>
      </c>
      <c r="C311" t="s">
        <v>3055</v>
      </c>
      <c r="D311">
        <v>5882.0401916300016</v>
      </c>
    </row>
    <row r="312" spans="1:4" x14ac:dyDescent="0.3">
      <c r="A312" t="s">
        <v>3022</v>
      </c>
      <c r="B312" t="s">
        <v>3399</v>
      </c>
      <c r="C312" t="s">
        <v>3058</v>
      </c>
      <c r="D312">
        <v>12118.774032850035</v>
      </c>
    </row>
    <row r="313" spans="1:4" x14ac:dyDescent="0.3">
      <c r="A313" t="s">
        <v>3017</v>
      </c>
      <c r="B313" t="s">
        <v>3414</v>
      </c>
      <c r="C313" t="s">
        <v>3563</v>
      </c>
      <c r="D313">
        <v>1.05512191</v>
      </c>
    </row>
    <row r="314" spans="1:4" x14ac:dyDescent="0.3">
      <c r="A314" t="s">
        <v>3017</v>
      </c>
      <c r="B314" t="s">
        <v>3416</v>
      </c>
      <c r="C314" t="s">
        <v>3564</v>
      </c>
      <c r="D314">
        <v>945</v>
      </c>
    </row>
    <row r="315" spans="1:4" x14ac:dyDescent="0.3">
      <c r="A315" t="s">
        <v>3017</v>
      </c>
      <c r="B315" t="s">
        <v>3416</v>
      </c>
      <c r="C315" t="s">
        <v>3565</v>
      </c>
      <c r="D315">
        <v>1977.95</v>
      </c>
    </row>
    <row r="316" spans="1:4" x14ac:dyDescent="0.3">
      <c r="A316" t="s">
        <v>3017</v>
      </c>
      <c r="B316" t="s">
        <v>3411</v>
      </c>
      <c r="C316" t="s">
        <v>3566</v>
      </c>
      <c r="D316">
        <v>3.1150502099999997</v>
      </c>
    </row>
    <row r="317" spans="1:4" x14ac:dyDescent="0.3">
      <c r="A317" t="s">
        <v>3017</v>
      </c>
      <c r="B317" t="s">
        <v>3411</v>
      </c>
      <c r="C317" t="s">
        <v>3563</v>
      </c>
      <c r="D317">
        <v>3.8317584299999998</v>
      </c>
    </row>
    <row r="318" spans="1:4" x14ac:dyDescent="0.3">
      <c r="A318" t="s">
        <v>3017</v>
      </c>
      <c r="B318" t="s">
        <v>3411</v>
      </c>
      <c r="C318" t="s">
        <v>3567</v>
      </c>
      <c r="D318">
        <v>23.035779949999991</v>
      </c>
    </row>
    <row r="319" spans="1:4" x14ac:dyDescent="0.3">
      <c r="A319" t="s">
        <v>3017</v>
      </c>
      <c r="B319" t="s">
        <v>3411</v>
      </c>
      <c r="C319" t="s">
        <v>3568</v>
      </c>
      <c r="D319">
        <v>0.37233678000000003</v>
      </c>
    </row>
    <row r="320" spans="1:4" x14ac:dyDescent="0.3">
      <c r="A320" t="s">
        <v>3017</v>
      </c>
      <c r="B320" t="s">
        <v>3415</v>
      </c>
      <c r="C320" t="s">
        <v>3563</v>
      </c>
      <c r="D320">
        <v>0.10166394000000001</v>
      </c>
    </row>
    <row r="321" spans="1:4" x14ac:dyDescent="0.3">
      <c r="A321" t="s">
        <v>3018</v>
      </c>
      <c r="B321" t="s">
        <v>3414</v>
      </c>
      <c r="C321" t="s">
        <v>3563</v>
      </c>
      <c r="D321">
        <v>28.972873059999998</v>
      </c>
    </row>
    <row r="322" spans="1:4" x14ac:dyDescent="0.3">
      <c r="A322" t="s">
        <v>3018</v>
      </c>
      <c r="B322" t="s">
        <v>3416</v>
      </c>
      <c r="C322" t="s">
        <v>3563</v>
      </c>
      <c r="D322">
        <v>178.12809164000001</v>
      </c>
    </row>
    <row r="323" spans="1:4" x14ac:dyDescent="0.3">
      <c r="A323" t="s">
        <v>3018</v>
      </c>
      <c r="B323" t="s">
        <v>3417</v>
      </c>
      <c r="C323" t="s">
        <v>3563</v>
      </c>
      <c r="D323">
        <v>5.3598314800000004</v>
      </c>
    </row>
    <row r="324" spans="1:4" x14ac:dyDescent="0.3">
      <c r="A324" t="s">
        <v>3018</v>
      </c>
      <c r="B324" t="s">
        <v>3420</v>
      </c>
      <c r="C324" t="s">
        <v>3563</v>
      </c>
      <c r="D324">
        <v>181.26680592999998</v>
      </c>
    </row>
    <row r="325" spans="1:4" x14ac:dyDescent="0.3">
      <c r="A325" t="s">
        <v>3018</v>
      </c>
      <c r="B325" t="s">
        <v>3411</v>
      </c>
      <c r="C325" t="s">
        <v>3566</v>
      </c>
      <c r="D325">
        <v>0.18177741</v>
      </c>
    </row>
    <row r="326" spans="1:4" x14ac:dyDescent="0.3">
      <c r="A326" t="s">
        <v>3018</v>
      </c>
      <c r="B326" t="s">
        <v>3411</v>
      </c>
      <c r="C326" t="s">
        <v>3563</v>
      </c>
      <c r="D326">
        <v>1741.9542056300015</v>
      </c>
    </row>
    <row r="327" spans="1:4" x14ac:dyDescent="0.3">
      <c r="A327" t="s">
        <v>3018</v>
      </c>
      <c r="B327" t="s">
        <v>3411</v>
      </c>
      <c r="C327" t="s">
        <v>3567</v>
      </c>
      <c r="D327">
        <v>5.6006555499999999</v>
      </c>
    </row>
    <row r="328" spans="1:4" x14ac:dyDescent="0.3">
      <c r="A328" t="s">
        <v>3018</v>
      </c>
      <c r="B328" t="s">
        <v>3415</v>
      </c>
      <c r="C328" t="s">
        <v>3563</v>
      </c>
      <c r="D328">
        <v>61.122613770000044</v>
      </c>
    </row>
    <row r="329" spans="1:4" x14ac:dyDescent="0.3">
      <c r="A329" t="s">
        <v>3019</v>
      </c>
      <c r="B329" t="s">
        <v>3416</v>
      </c>
      <c r="C329" t="s">
        <v>3564</v>
      </c>
      <c r="D329">
        <v>493.92756323999998</v>
      </c>
    </row>
    <row r="330" spans="1:4" x14ac:dyDescent="0.3">
      <c r="A330" t="s">
        <v>3019</v>
      </c>
      <c r="B330" t="s">
        <v>3416</v>
      </c>
      <c r="C330" t="s">
        <v>3565</v>
      </c>
      <c r="D330">
        <v>52.900545009999995</v>
      </c>
    </row>
    <row r="331" spans="1:4" x14ac:dyDescent="0.3">
      <c r="A331" t="s">
        <v>3019</v>
      </c>
      <c r="B331" t="s">
        <v>3416</v>
      </c>
      <c r="C331" t="s">
        <v>3568</v>
      </c>
      <c r="D331">
        <v>815.77659938000011</v>
      </c>
    </row>
    <row r="332" spans="1:4" x14ac:dyDescent="0.3">
      <c r="A332" t="s">
        <v>3019</v>
      </c>
      <c r="B332" t="s">
        <v>3415</v>
      </c>
      <c r="C332" t="s">
        <v>3563</v>
      </c>
      <c r="D332">
        <v>0.4737478</v>
      </c>
    </row>
    <row r="333" spans="1:4" x14ac:dyDescent="0.3">
      <c r="A333" t="s">
        <v>3019</v>
      </c>
      <c r="B333" t="s">
        <v>3415</v>
      </c>
      <c r="C333" t="s">
        <v>3568</v>
      </c>
      <c r="D333">
        <v>14.381208300000001</v>
      </c>
    </row>
    <row r="334" spans="1:4" x14ac:dyDescent="0.3">
      <c r="A334" t="s">
        <v>3020</v>
      </c>
      <c r="B334" t="s">
        <v>3418</v>
      </c>
      <c r="C334" t="s">
        <v>3564</v>
      </c>
      <c r="D334">
        <v>32.262721310000003</v>
      </c>
    </row>
    <row r="335" spans="1:4" x14ac:dyDescent="0.3">
      <c r="A335" t="s">
        <v>3020</v>
      </c>
      <c r="B335" t="s">
        <v>3412</v>
      </c>
      <c r="C335" t="s">
        <v>3567</v>
      </c>
      <c r="D335">
        <v>11.343293289999998</v>
      </c>
    </row>
    <row r="336" spans="1:4" x14ac:dyDescent="0.3">
      <c r="A336" t="s">
        <v>3020</v>
      </c>
      <c r="B336" t="s">
        <v>3416</v>
      </c>
      <c r="C336" t="s">
        <v>495</v>
      </c>
      <c r="D336">
        <v>385.37903222</v>
      </c>
    </row>
    <row r="337" spans="1:4" x14ac:dyDescent="0.3">
      <c r="A337" t="s">
        <v>3020</v>
      </c>
      <c r="B337" t="s">
        <v>3416</v>
      </c>
      <c r="C337" t="s">
        <v>3564</v>
      </c>
      <c r="D337">
        <v>201.68657243000001</v>
      </c>
    </row>
    <row r="338" spans="1:4" x14ac:dyDescent="0.3">
      <c r="A338" t="s">
        <v>3020</v>
      </c>
      <c r="B338" t="s">
        <v>3416</v>
      </c>
      <c r="C338" t="s">
        <v>3565</v>
      </c>
      <c r="D338">
        <v>1099.0632228499999</v>
      </c>
    </row>
    <row r="339" spans="1:4" x14ac:dyDescent="0.3">
      <c r="A339" t="s">
        <v>3020</v>
      </c>
      <c r="B339" t="s">
        <v>3416</v>
      </c>
      <c r="C339" t="s">
        <v>3568</v>
      </c>
      <c r="D339">
        <v>1715.6945573800001</v>
      </c>
    </row>
    <row r="340" spans="1:4" x14ac:dyDescent="0.3">
      <c r="A340" t="s">
        <v>3020</v>
      </c>
      <c r="B340" t="s">
        <v>3417</v>
      </c>
      <c r="C340" t="s">
        <v>495</v>
      </c>
      <c r="D340">
        <v>2987.5892151599992</v>
      </c>
    </row>
    <row r="341" spans="1:4" x14ac:dyDescent="0.3">
      <c r="A341" t="s">
        <v>3020</v>
      </c>
      <c r="B341" t="s">
        <v>3417</v>
      </c>
      <c r="C341" t="s">
        <v>3564</v>
      </c>
      <c r="D341">
        <v>2567.1441409199997</v>
      </c>
    </row>
    <row r="342" spans="1:4" x14ac:dyDescent="0.3">
      <c r="A342" t="s">
        <v>3020</v>
      </c>
      <c r="B342" t="s">
        <v>3417</v>
      </c>
      <c r="C342" t="s">
        <v>3565</v>
      </c>
      <c r="D342">
        <v>23269.19193909</v>
      </c>
    </row>
    <row r="343" spans="1:4" x14ac:dyDescent="0.3">
      <c r="A343" t="s">
        <v>3020</v>
      </c>
      <c r="B343" t="s">
        <v>3417</v>
      </c>
      <c r="C343" t="s">
        <v>3568</v>
      </c>
      <c r="D343">
        <v>507.23103313999997</v>
      </c>
    </row>
    <row r="344" spans="1:4" x14ac:dyDescent="0.3">
      <c r="A344" t="s">
        <v>3020</v>
      </c>
      <c r="B344" t="s">
        <v>3420</v>
      </c>
      <c r="C344" t="s">
        <v>3565</v>
      </c>
      <c r="D344">
        <v>220.40327457000001</v>
      </c>
    </row>
    <row r="345" spans="1:4" x14ac:dyDescent="0.3">
      <c r="A345" t="s">
        <v>3020</v>
      </c>
      <c r="B345" t="s">
        <v>3420</v>
      </c>
      <c r="C345" t="s">
        <v>3568</v>
      </c>
      <c r="D345">
        <v>101.08439166999999</v>
      </c>
    </row>
    <row r="346" spans="1:4" x14ac:dyDescent="0.3">
      <c r="A346" t="s">
        <v>3020</v>
      </c>
      <c r="B346" t="s">
        <v>3411</v>
      </c>
      <c r="C346" t="s">
        <v>3566</v>
      </c>
      <c r="D346">
        <v>3064.0858479099961</v>
      </c>
    </row>
    <row r="347" spans="1:4" x14ac:dyDescent="0.3">
      <c r="A347" t="s">
        <v>3020</v>
      </c>
      <c r="B347" t="s">
        <v>3411</v>
      </c>
      <c r="C347" t="s">
        <v>3563</v>
      </c>
      <c r="D347">
        <v>11.586885809999997</v>
      </c>
    </row>
    <row r="348" spans="1:4" x14ac:dyDescent="0.3">
      <c r="A348" t="s">
        <v>3020</v>
      </c>
      <c r="B348" t="s">
        <v>3411</v>
      </c>
      <c r="C348" t="s">
        <v>3567</v>
      </c>
      <c r="D348">
        <v>4275.811640859999</v>
      </c>
    </row>
    <row r="349" spans="1:4" x14ac:dyDescent="0.3">
      <c r="A349" t="s">
        <v>3020</v>
      </c>
      <c r="B349" t="s">
        <v>3411</v>
      </c>
      <c r="C349" t="s">
        <v>3568</v>
      </c>
      <c r="D349">
        <v>19.276459279999997</v>
      </c>
    </row>
    <row r="350" spans="1:4" x14ac:dyDescent="0.3">
      <c r="A350" t="s">
        <v>3020</v>
      </c>
      <c r="B350" t="s">
        <v>3415</v>
      </c>
      <c r="C350" t="s">
        <v>495</v>
      </c>
      <c r="D350">
        <v>991.85674444000006</v>
      </c>
    </row>
    <row r="351" spans="1:4" x14ac:dyDescent="0.3">
      <c r="A351" t="s">
        <v>3020</v>
      </c>
      <c r="B351" t="s">
        <v>3415</v>
      </c>
      <c r="C351" t="s">
        <v>3563</v>
      </c>
      <c r="D351">
        <v>137.35562712999993</v>
      </c>
    </row>
    <row r="352" spans="1:4" x14ac:dyDescent="0.3">
      <c r="A352" t="s">
        <v>3020</v>
      </c>
      <c r="B352" t="s">
        <v>3415</v>
      </c>
      <c r="C352" t="s">
        <v>3565</v>
      </c>
      <c r="D352">
        <v>13456.960326370001</v>
      </c>
    </row>
    <row r="353" spans="1:4" x14ac:dyDescent="0.3">
      <c r="A353" t="s">
        <v>3020</v>
      </c>
      <c r="B353" t="s">
        <v>3415</v>
      </c>
      <c r="C353" t="s">
        <v>3568</v>
      </c>
      <c r="D353">
        <v>12999.55521459</v>
      </c>
    </row>
    <row r="354" spans="1:4" x14ac:dyDescent="0.3">
      <c r="A354" t="s">
        <v>3020</v>
      </c>
      <c r="B354" t="s">
        <v>3419</v>
      </c>
      <c r="C354" t="s">
        <v>3563</v>
      </c>
      <c r="D354">
        <v>125.23665760999999</v>
      </c>
    </row>
    <row r="355" spans="1:4" x14ac:dyDescent="0.3">
      <c r="A355" t="s">
        <v>3017</v>
      </c>
      <c r="B355" t="s">
        <v>3265</v>
      </c>
      <c r="C355" t="s">
        <v>3266</v>
      </c>
      <c r="D355">
        <v>0.99640687023401431</v>
      </c>
    </row>
    <row r="356" spans="1:4" x14ac:dyDescent="0.3">
      <c r="A356" t="s">
        <v>3017</v>
      </c>
      <c r="B356" t="s">
        <v>3262</v>
      </c>
      <c r="C356" t="s">
        <v>3264</v>
      </c>
      <c r="D356">
        <v>3.5931297659856152E-3</v>
      </c>
    </row>
    <row r="357" spans="1:4" x14ac:dyDescent="0.3">
      <c r="A357" t="s">
        <v>3018</v>
      </c>
      <c r="B357" t="s">
        <v>3265</v>
      </c>
      <c r="C357" t="s">
        <v>3266</v>
      </c>
      <c r="D357">
        <v>1</v>
      </c>
    </row>
    <row r="358" spans="1:4" x14ac:dyDescent="0.3">
      <c r="A358" t="s">
        <v>3019</v>
      </c>
      <c r="B358" t="s">
        <v>3265</v>
      </c>
      <c r="C358" t="s">
        <v>3266</v>
      </c>
      <c r="D358">
        <v>0.79395370476095073</v>
      </c>
    </row>
    <row r="359" spans="1:4" x14ac:dyDescent="0.3">
      <c r="A359" t="s">
        <v>3019</v>
      </c>
      <c r="B359" t="s">
        <v>3262</v>
      </c>
      <c r="C359" t="s">
        <v>3264</v>
      </c>
      <c r="D359">
        <v>0.20604629523905274</v>
      </c>
    </row>
    <row r="360" spans="1:4" x14ac:dyDescent="0.3">
      <c r="A360" t="s">
        <v>3020</v>
      </c>
      <c r="B360" t="s">
        <v>3265</v>
      </c>
      <c r="C360" t="s">
        <v>3266</v>
      </c>
      <c r="D360">
        <v>0.56193176321221627</v>
      </c>
    </row>
    <row r="361" spans="1:4" x14ac:dyDescent="0.3">
      <c r="A361" t="s">
        <v>3020</v>
      </c>
      <c r="B361" t="s">
        <v>3262</v>
      </c>
      <c r="C361" t="s">
        <v>3264</v>
      </c>
      <c r="D361">
        <v>0.43806823678771423</v>
      </c>
    </row>
    <row r="362" spans="1:4" x14ac:dyDescent="0.3">
      <c r="A362" t="s">
        <v>3021</v>
      </c>
      <c r="B362" t="s">
        <v>3265</v>
      </c>
      <c r="C362" t="s">
        <v>3266</v>
      </c>
      <c r="D362">
        <v>1</v>
      </c>
    </row>
    <row r="363" spans="1:4" x14ac:dyDescent="0.3">
      <c r="A363" t="s">
        <v>3022</v>
      </c>
      <c r="B363" t="s">
        <v>3265</v>
      </c>
      <c r="C363" t="s">
        <v>3266</v>
      </c>
      <c r="D363">
        <v>0.30226053490475602</v>
      </c>
    </row>
    <row r="364" spans="1:4" x14ac:dyDescent="0.3">
      <c r="A364" t="s">
        <v>3022</v>
      </c>
      <c r="B364" t="s">
        <v>3262</v>
      </c>
      <c r="C364" t="s">
        <v>3264</v>
      </c>
      <c r="D364">
        <v>0.6977394650952442</v>
      </c>
    </row>
    <row r="365" spans="1:4" x14ac:dyDescent="0.3">
      <c r="A365" t="s">
        <v>3017</v>
      </c>
      <c r="B365" t="s">
        <v>3258</v>
      </c>
      <c r="C365" t="s">
        <v>3243</v>
      </c>
      <c r="D365">
        <v>6.8397536600000004</v>
      </c>
    </row>
    <row r="366" spans="1:4" x14ac:dyDescent="0.3">
      <c r="A366" t="s">
        <v>3017</v>
      </c>
      <c r="B366" t="s">
        <v>3260</v>
      </c>
      <c r="C366" t="s">
        <v>3243</v>
      </c>
      <c r="D366">
        <v>8681.3002588499057</v>
      </c>
    </row>
    <row r="367" spans="1:4" x14ac:dyDescent="0.3">
      <c r="A367" t="s">
        <v>3018</v>
      </c>
      <c r="B367" t="s">
        <v>3252</v>
      </c>
      <c r="C367" t="s">
        <v>3243</v>
      </c>
      <c r="D367">
        <v>2.8324342899999997</v>
      </c>
    </row>
    <row r="368" spans="1:4" x14ac:dyDescent="0.3">
      <c r="A368" t="s">
        <v>3018</v>
      </c>
      <c r="B368" t="s">
        <v>3254</v>
      </c>
      <c r="C368" t="s">
        <v>3243</v>
      </c>
      <c r="D368">
        <v>2.6039400099999996</v>
      </c>
    </row>
    <row r="369" spans="1:4" x14ac:dyDescent="0.3">
      <c r="A369" t="s">
        <v>3018</v>
      </c>
      <c r="B369" t="s">
        <v>3256</v>
      </c>
      <c r="C369" t="s">
        <v>3243</v>
      </c>
      <c r="D369">
        <v>485.79663790000052</v>
      </c>
    </row>
    <row r="370" spans="1:4" x14ac:dyDescent="0.3">
      <c r="A370" t="s">
        <v>3018</v>
      </c>
      <c r="B370" t="s">
        <v>3258</v>
      </c>
      <c r="C370" t="s">
        <v>3243</v>
      </c>
      <c r="D370">
        <v>25675.811987650108</v>
      </c>
    </row>
    <row r="371" spans="1:4" x14ac:dyDescent="0.3">
      <c r="A371" t="s">
        <v>3018</v>
      </c>
      <c r="B371" t="s">
        <v>3260</v>
      </c>
      <c r="C371" t="s">
        <v>3243</v>
      </c>
      <c r="D371">
        <v>531287.40404376225</v>
      </c>
    </row>
    <row r="372" spans="1:4" x14ac:dyDescent="0.3">
      <c r="A372" t="s">
        <v>3019</v>
      </c>
      <c r="B372" t="s">
        <v>3254</v>
      </c>
      <c r="C372" t="s">
        <v>3243</v>
      </c>
      <c r="D372">
        <v>8.6848380000000003E-2</v>
      </c>
    </row>
    <row r="373" spans="1:4" x14ac:dyDescent="0.3">
      <c r="A373" t="s">
        <v>3019</v>
      </c>
      <c r="B373" t="s">
        <v>3256</v>
      </c>
      <c r="C373" t="s">
        <v>3243</v>
      </c>
      <c r="D373">
        <v>169.19754505999998</v>
      </c>
    </row>
    <row r="374" spans="1:4" x14ac:dyDescent="0.3">
      <c r="A374" t="s">
        <v>3019</v>
      </c>
      <c r="B374" t="s">
        <v>3258</v>
      </c>
      <c r="C374" t="s">
        <v>3243</v>
      </c>
      <c r="D374">
        <v>7969.0091271000056</v>
      </c>
    </row>
    <row r="375" spans="1:4" x14ac:dyDescent="0.3">
      <c r="A375" t="s">
        <v>3019</v>
      </c>
      <c r="B375" t="s">
        <v>3260</v>
      </c>
      <c r="C375" t="s">
        <v>3243</v>
      </c>
      <c r="D375">
        <v>53132.5648668098</v>
      </c>
    </row>
    <row r="376" spans="1:4" x14ac:dyDescent="0.3">
      <c r="A376" t="s">
        <v>3020</v>
      </c>
      <c r="B376" t="s">
        <v>3248</v>
      </c>
      <c r="C376" t="s">
        <v>3243</v>
      </c>
      <c r="D376">
        <v>11.30013885</v>
      </c>
    </row>
    <row r="377" spans="1:4" x14ac:dyDescent="0.3">
      <c r="A377" t="s">
        <v>3020</v>
      </c>
      <c r="B377" t="s">
        <v>3250</v>
      </c>
      <c r="C377" t="s">
        <v>3243</v>
      </c>
      <c r="D377">
        <v>218.0913295</v>
      </c>
    </row>
    <row r="378" spans="1:4" x14ac:dyDescent="0.3">
      <c r="A378" t="s">
        <v>3020</v>
      </c>
      <c r="B378" t="s">
        <v>3252</v>
      </c>
      <c r="C378" t="s">
        <v>3243</v>
      </c>
      <c r="D378">
        <v>780.69096748999993</v>
      </c>
    </row>
    <row r="379" spans="1:4" x14ac:dyDescent="0.3">
      <c r="A379" t="s">
        <v>3020</v>
      </c>
      <c r="B379" t="s">
        <v>3254</v>
      </c>
      <c r="C379" t="s">
        <v>3243</v>
      </c>
      <c r="D379">
        <v>106.06358090000001</v>
      </c>
    </row>
    <row r="380" spans="1:4" x14ac:dyDescent="0.3">
      <c r="A380" t="s">
        <v>3020</v>
      </c>
      <c r="B380" t="s">
        <v>3256</v>
      </c>
      <c r="C380" t="s">
        <v>3243</v>
      </c>
      <c r="D380">
        <v>14156.498314520008</v>
      </c>
    </row>
    <row r="381" spans="1:4" x14ac:dyDescent="0.3">
      <c r="A381" t="s">
        <v>3020</v>
      </c>
      <c r="B381" t="s">
        <v>3258</v>
      </c>
      <c r="C381" t="s">
        <v>3243</v>
      </c>
      <c r="D381">
        <v>65876.517625510198</v>
      </c>
    </row>
    <row r="382" spans="1:4" x14ac:dyDescent="0.3">
      <c r="A382" t="s">
        <v>3020</v>
      </c>
      <c r="B382" t="s">
        <v>3260</v>
      </c>
      <c r="C382" t="s">
        <v>3243</v>
      </c>
      <c r="D382">
        <v>716050.7399724127</v>
      </c>
    </row>
    <row r="383" spans="1:4" x14ac:dyDescent="0.3">
      <c r="A383" t="s">
        <v>3021</v>
      </c>
      <c r="B383" t="s">
        <v>3258</v>
      </c>
      <c r="C383" t="s">
        <v>3243</v>
      </c>
      <c r="D383">
        <v>94.952935260000032</v>
      </c>
    </row>
    <row r="384" spans="1:4" x14ac:dyDescent="0.3">
      <c r="A384" t="s">
        <v>3021</v>
      </c>
      <c r="B384" t="s">
        <v>3260</v>
      </c>
      <c r="C384" t="s">
        <v>3243</v>
      </c>
      <c r="D384">
        <v>3152.1778689999992</v>
      </c>
    </row>
    <row r="385" spans="1:4" x14ac:dyDescent="0.3">
      <c r="A385" t="s">
        <v>3022</v>
      </c>
      <c r="B385" t="s">
        <v>3256</v>
      </c>
      <c r="C385" t="s">
        <v>3243</v>
      </c>
      <c r="D385">
        <v>57.111893859999995</v>
      </c>
    </row>
    <row r="386" spans="1:4" x14ac:dyDescent="0.3">
      <c r="A386" t="s">
        <v>3022</v>
      </c>
      <c r="B386" t="s">
        <v>3258</v>
      </c>
      <c r="C386" t="s">
        <v>3243</v>
      </c>
      <c r="D386">
        <v>1502.9217076700015</v>
      </c>
    </row>
    <row r="387" spans="1:4" x14ac:dyDescent="0.3">
      <c r="A387" t="s">
        <v>3022</v>
      </c>
      <c r="B387" t="s">
        <v>3260</v>
      </c>
      <c r="C387" t="s">
        <v>3243</v>
      </c>
      <c r="D387">
        <v>67470.264858620387</v>
      </c>
    </row>
    <row r="388" spans="1:4" x14ac:dyDescent="0.3">
      <c r="A388" t="s">
        <v>3017</v>
      </c>
      <c r="B388" t="s">
        <v>3350</v>
      </c>
      <c r="C388" t="s">
        <v>757</v>
      </c>
      <c r="D388">
        <v>130.06388605000001</v>
      </c>
    </row>
    <row r="389" spans="1:4" x14ac:dyDescent="0.3">
      <c r="A389" t="s">
        <v>3017</v>
      </c>
      <c r="B389" t="s">
        <v>3347</v>
      </c>
      <c r="C389" t="s">
        <v>757</v>
      </c>
      <c r="D389">
        <v>207</v>
      </c>
    </row>
    <row r="390" spans="1:4" x14ac:dyDescent="0.3">
      <c r="A390" t="s">
        <v>3017</v>
      </c>
      <c r="B390" t="s">
        <v>3350</v>
      </c>
      <c r="C390" t="s">
        <v>3342</v>
      </c>
      <c r="D390">
        <v>702.69467908000024</v>
      </c>
    </row>
    <row r="391" spans="1:4" x14ac:dyDescent="0.3">
      <c r="A391" t="s">
        <v>3017</v>
      </c>
      <c r="B391" t="s">
        <v>3347</v>
      </c>
      <c r="C391" t="s">
        <v>3342</v>
      </c>
      <c r="D391">
        <v>110</v>
      </c>
    </row>
    <row r="392" spans="1:4" x14ac:dyDescent="0.3">
      <c r="A392" t="s">
        <v>3017</v>
      </c>
      <c r="B392" t="s">
        <v>3350</v>
      </c>
      <c r="C392" t="s">
        <v>3340</v>
      </c>
      <c r="D392">
        <v>165.78023366000008</v>
      </c>
    </row>
    <row r="393" spans="1:4" x14ac:dyDescent="0.3">
      <c r="A393" t="s">
        <v>3017</v>
      </c>
      <c r="B393" t="s">
        <v>3347</v>
      </c>
      <c r="C393" t="s">
        <v>3340</v>
      </c>
      <c r="D393">
        <v>688</v>
      </c>
    </row>
    <row r="394" spans="1:4" x14ac:dyDescent="0.3">
      <c r="A394" t="s">
        <v>3017</v>
      </c>
      <c r="B394" t="s">
        <v>3350</v>
      </c>
      <c r="C394" t="s">
        <v>3344</v>
      </c>
      <c r="D394">
        <v>3111.5106524999997</v>
      </c>
    </row>
    <row r="395" spans="1:4" x14ac:dyDescent="0.3">
      <c r="A395" t="s">
        <v>3017</v>
      </c>
      <c r="B395" t="s">
        <v>3347</v>
      </c>
      <c r="C395" t="s">
        <v>3344</v>
      </c>
      <c r="D395">
        <v>61</v>
      </c>
    </row>
    <row r="396" spans="1:4" x14ac:dyDescent="0.3">
      <c r="A396" t="s">
        <v>3017</v>
      </c>
      <c r="B396" t="s">
        <v>3350</v>
      </c>
      <c r="C396" t="s">
        <v>3345</v>
      </c>
      <c r="D396">
        <v>178.12797446999994</v>
      </c>
    </row>
    <row r="397" spans="1:4" x14ac:dyDescent="0.3">
      <c r="A397" t="s">
        <v>3017</v>
      </c>
      <c r="B397" t="s">
        <v>3347</v>
      </c>
      <c r="C397" t="s">
        <v>3345</v>
      </c>
      <c r="D397">
        <v>333</v>
      </c>
    </row>
    <row r="398" spans="1:4" x14ac:dyDescent="0.3">
      <c r="A398" t="s">
        <v>3017</v>
      </c>
      <c r="B398" t="s">
        <v>3350</v>
      </c>
      <c r="C398" t="s">
        <v>123</v>
      </c>
      <c r="D398">
        <v>5.3352982799999999</v>
      </c>
    </row>
    <row r="399" spans="1:4" x14ac:dyDescent="0.3">
      <c r="A399" t="s">
        <v>3017</v>
      </c>
      <c r="B399" t="s">
        <v>3347</v>
      </c>
      <c r="C399" t="s">
        <v>123</v>
      </c>
      <c r="D399">
        <v>13</v>
      </c>
    </row>
    <row r="400" spans="1:4" x14ac:dyDescent="0.3">
      <c r="A400" t="s">
        <v>3017</v>
      </c>
      <c r="B400" t="s">
        <v>3350</v>
      </c>
      <c r="C400" t="s">
        <v>3339</v>
      </c>
      <c r="D400">
        <v>3921.8020690500048</v>
      </c>
    </row>
    <row r="401" spans="1:4" x14ac:dyDescent="0.3">
      <c r="A401" t="s">
        <v>3017</v>
      </c>
      <c r="B401" t="s">
        <v>3347</v>
      </c>
      <c r="C401" t="s">
        <v>3339</v>
      </c>
      <c r="D401">
        <v>10878</v>
      </c>
    </row>
    <row r="402" spans="1:4" x14ac:dyDescent="0.3">
      <c r="A402" t="s">
        <v>3017</v>
      </c>
      <c r="B402" t="s">
        <v>3350</v>
      </c>
      <c r="C402" t="s">
        <v>3343</v>
      </c>
      <c r="D402">
        <v>219.02809137999975</v>
      </c>
    </row>
    <row r="403" spans="1:4" x14ac:dyDescent="0.3">
      <c r="A403" t="s">
        <v>3017</v>
      </c>
      <c r="B403" t="s">
        <v>3347</v>
      </c>
      <c r="C403" t="s">
        <v>3343</v>
      </c>
      <c r="D403">
        <v>369</v>
      </c>
    </row>
    <row r="404" spans="1:4" x14ac:dyDescent="0.3">
      <c r="A404" t="s">
        <v>3017</v>
      </c>
      <c r="B404" t="s">
        <v>3350</v>
      </c>
      <c r="C404" t="s">
        <v>3346</v>
      </c>
      <c r="D404">
        <v>111.15866367000002</v>
      </c>
    </row>
    <row r="405" spans="1:4" x14ac:dyDescent="0.3">
      <c r="A405" t="s">
        <v>3017</v>
      </c>
      <c r="B405" t="s">
        <v>3347</v>
      </c>
      <c r="C405" t="s">
        <v>3346</v>
      </c>
      <c r="D405">
        <v>138</v>
      </c>
    </row>
    <row r="406" spans="1:4" x14ac:dyDescent="0.3">
      <c r="A406" t="s">
        <v>3017</v>
      </c>
      <c r="B406" t="s">
        <v>3350</v>
      </c>
      <c r="C406" t="s">
        <v>3341</v>
      </c>
      <c r="D406">
        <v>142.63846437000026</v>
      </c>
    </row>
    <row r="407" spans="1:4" x14ac:dyDescent="0.3">
      <c r="A407" t="s">
        <v>3017</v>
      </c>
      <c r="B407" t="s">
        <v>3347</v>
      </c>
      <c r="C407" t="s">
        <v>3341</v>
      </c>
      <c r="D407">
        <v>372</v>
      </c>
    </row>
    <row r="408" spans="1:4" x14ac:dyDescent="0.3">
      <c r="A408" t="s">
        <v>3018</v>
      </c>
      <c r="B408" t="s">
        <v>3350</v>
      </c>
      <c r="C408" t="s">
        <v>757</v>
      </c>
      <c r="D408">
        <v>4949.7510509599979</v>
      </c>
    </row>
    <row r="409" spans="1:4" x14ac:dyDescent="0.3">
      <c r="A409" t="s">
        <v>3018</v>
      </c>
      <c r="B409" t="s">
        <v>3347</v>
      </c>
      <c r="C409" t="s">
        <v>757</v>
      </c>
      <c r="D409">
        <v>1166</v>
      </c>
    </row>
    <row r="410" spans="1:4" x14ac:dyDescent="0.3">
      <c r="A410" t="s">
        <v>3018</v>
      </c>
      <c r="B410" t="s">
        <v>3350</v>
      </c>
      <c r="C410" t="s">
        <v>3342</v>
      </c>
      <c r="D410">
        <v>19074.856396290004</v>
      </c>
    </row>
    <row r="411" spans="1:4" x14ac:dyDescent="0.3">
      <c r="A411" t="s">
        <v>3018</v>
      </c>
      <c r="B411" t="s">
        <v>3347</v>
      </c>
      <c r="C411" t="s">
        <v>3342</v>
      </c>
      <c r="D411">
        <v>2978</v>
      </c>
    </row>
    <row r="412" spans="1:4" x14ac:dyDescent="0.3">
      <c r="A412" t="s">
        <v>3018</v>
      </c>
      <c r="B412" t="s">
        <v>3350</v>
      </c>
      <c r="C412" t="s">
        <v>3340</v>
      </c>
      <c r="D412">
        <v>22156.623823860005</v>
      </c>
    </row>
    <row r="413" spans="1:4" x14ac:dyDescent="0.3">
      <c r="A413" t="s">
        <v>3018</v>
      </c>
      <c r="B413" t="s">
        <v>3347</v>
      </c>
      <c r="C413" t="s">
        <v>3340</v>
      </c>
      <c r="D413">
        <v>27334</v>
      </c>
    </row>
    <row r="414" spans="1:4" x14ac:dyDescent="0.3">
      <c r="A414" t="s">
        <v>3018</v>
      </c>
      <c r="B414" t="s">
        <v>3350</v>
      </c>
      <c r="C414" t="s">
        <v>3344</v>
      </c>
      <c r="D414">
        <v>2695.5076835999989</v>
      </c>
    </row>
    <row r="415" spans="1:4" x14ac:dyDescent="0.3">
      <c r="A415" t="s">
        <v>3018</v>
      </c>
      <c r="B415" t="s">
        <v>3347</v>
      </c>
      <c r="C415" t="s">
        <v>3344</v>
      </c>
      <c r="D415">
        <v>633</v>
      </c>
    </row>
    <row r="416" spans="1:4" x14ac:dyDescent="0.3">
      <c r="A416" t="s">
        <v>3018</v>
      </c>
      <c r="B416" t="s">
        <v>3350</v>
      </c>
      <c r="C416" t="s">
        <v>3345</v>
      </c>
      <c r="D416">
        <v>19231.487566829972</v>
      </c>
    </row>
    <row r="417" spans="1:4" x14ac:dyDescent="0.3">
      <c r="A417" t="s">
        <v>3018</v>
      </c>
      <c r="B417" t="s">
        <v>3347</v>
      </c>
      <c r="C417" t="s">
        <v>3345</v>
      </c>
      <c r="D417">
        <v>3267</v>
      </c>
    </row>
    <row r="418" spans="1:4" x14ac:dyDescent="0.3">
      <c r="A418" t="s">
        <v>3018</v>
      </c>
      <c r="B418" t="s">
        <v>3350</v>
      </c>
      <c r="C418" t="s">
        <v>123</v>
      </c>
      <c r="D418">
        <v>6006.6782486299999</v>
      </c>
    </row>
    <row r="419" spans="1:4" x14ac:dyDescent="0.3">
      <c r="A419" t="s">
        <v>3018</v>
      </c>
      <c r="B419" t="s">
        <v>3347</v>
      </c>
      <c r="C419" t="s">
        <v>123</v>
      </c>
      <c r="D419">
        <v>313</v>
      </c>
    </row>
    <row r="420" spans="1:4" x14ac:dyDescent="0.3">
      <c r="A420" t="s">
        <v>3018</v>
      </c>
      <c r="B420" t="s">
        <v>3350</v>
      </c>
      <c r="C420" t="s">
        <v>3339</v>
      </c>
      <c r="D420">
        <v>431310.55428506847</v>
      </c>
    </row>
    <row r="421" spans="1:4" x14ac:dyDescent="0.3">
      <c r="A421" t="s">
        <v>3018</v>
      </c>
      <c r="B421" t="s">
        <v>3347</v>
      </c>
      <c r="C421" t="s">
        <v>3339</v>
      </c>
      <c r="D421">
        <v>335600</v>
      </c>
    </row>
    <row r="422" spans="1:4" x14ac:dyDescent="0.3">
      <c r="A422" t="s">
        <v>3018</v>
      </c>
      <c r="B422" t="s">
        <v>3350</v>
      </c>
      <c r="C422" t="s">
        <v>3343</v>
      </c>
      <c r="D422">
        <v>26426.56970332994</v>
      </c>
    </row>
    <row r="423" spans="1:4" x14ac:dyDescent="0.3">
      <c r="A423" t="s">
        <v>3018</v>
      </c>
      <c r="B423" t="s">
        <v>3347</v>
      </c>
      <c r="C423" t="s">
        <v>3343</v>
      </c>
      <c r="D423">
        <v>5638</v>
      </c>
    </row>
    <row r="424" spans="1:4" x14ac:dyDescent="0.3">
      <c r="A424" t="s">
        <v>3018</v>
      </c>
      <c r="B424" t="s">
        <v>3350</v>
      </c>
      <c r="C424" t="s">
        <v>3346</v>
      </c>
      <c r="D424">
        <v>4869.9966475500005</v>
      </c>
    </row>
    <row r="425" spans="1:4" x14ac:dyDescent="0.3">
      <c r="A425" t="s">
        <v>3018</v>
      </c>
      <c r="B425" t="s">
        <v>3347</v>
      </c>
      <c r="C425" t="s">
        <v>3346</v>
      </c>
      <c r="D425">
        <v>570</v>
      </c>
    </row>
    <row r="426" spans="1:4" x14ac:dyDescent="0.3">
      <c r="A426" t="s">
        <v>3018</v>
      </c>
      <c r="B426" t="s">
        <v>3350</v>
      </c>
      <c r="C426" t="s">
        <v>3341</v>
      </c>
      <c r="D426">
        <v>20732.423637479875</v>
      </c>
    </row>
    <row r="427" spans="1:4" x14ac:dyDescent="0.3">
      <c r="A427" t="s">
        <v>3018</v>
      </c>
      <c r="B427" t="s">
        <v>3347</v>
      </c>
      <c r="C427" t="s">
        <v>3341</v>
      </c>
      <c r="D427">
        <v>4019</v>
      </c>
    </row>
    <row r="428" spans="1:4" x14ac:dyDescent="0.3">
      <c r="A428" t="s">
        <v>3019</v>
      </c>
      <c r="B428" t="s">
        <v>3350</v>
      </c>
      <c r="C428" t="s">
        <v>757</v>
      </c>
      <c r="D428">
        <v>17147.067819549997</v>
      </c>
    </row>
    <row r="429" spans="1:4" x14ac:dyDescent="0.3">
      <c r="A429" t="s">
        <v>3019</v>
      </c>
      <c r="B429" t="s">
        <v>3347</v>
      </c>
      <c r="C429" t="s">
        <v>757</v>
      </c>
      <c r="D429">
        <v>5242</v>
      </c>
    </row>
    <row r="430" spans="1:4" x14ac:dyDescent="0.3">
      <c r="A430" t="s">
        <v>3019</v>
      </c>
      <c r="B430" t="s">
        <v>3350</v>
      </c>
      <c r="C430" t="s">
        <v>3342</v>
      </c>
      <c r="D430">
        <v>3350.0079235599978</v>
      </c>
    </row>
    <row r="431" spans="1:4" x14ac:dyDescent="0.3">
      <c r="A431" t="s">
        <v>3019</v>
      </c>
      <c r="B431" t="s">
        <v>3347</v>
      </c>
      <c r="C431" t="s">
        <v>3342</v>
      </c>
      <c r="D431">
        <v>424</v>
      </c>
    </row>
    <row r="432" spans="1:4" x14ac:dyDescent="0.3">
      <c r="A432" t="s">
        <v>3019</v>
      </c>
      <c r="B432" t="s">
        <v>3350</v>
      </c>
      <c r="C432" t="s">
        <v>3340</v>
      </c>
      <c r="D432">
        <v>4.9141743000000009</v>
      </c>
    </row>
    <row r="433" spans="1:4" x14ac:dyDescent="0.3">
      <c r="A433" t="s">
        <v>3019</v>
      </c>
      <c r="B433" t="s">
        <v>3347</v>
      </c>
      <c r="C433" t="s">
        <v>3340</v>
      </c>
      <c r="D433">
        <v>12</v>
      </c>
    </row>
    <row r="434" spans="1:4" x14ac:dyDescent="0.3">
      <c r="A434" t="s">
        <v>3019</v>
      </c>
      <c r="B434" t="s">
        <v>3350</v>
      </c>
      <c r="C434" t="s">
        <v>3344</v>
      </c>
      <c r="D434">
        <v>7419.3473766700026</v>
      </c>
    </row>
    <row r="435" spans="1:4" x14ac:dyDescent="0.3">
      <c r="A435" t="s">
        <v>3019</v>
      </c>
      <c r="B435" t="s">
        <v>3347</v>
      </c>
      <c r="C435" t="s">
        <v>3344</v>
      </c>
      <c r="D435">
        <v>498</v>
      </c>
    </row>
    <row r="436" spans="1:4" x14ac:dyDescent="0.3">
      <c r="A436" t="s">
        <v>3019</v>
      </c>
      <c r="B436" t="s">
        <v>3350</v>
      </c>
      <c r="C436" t="s">
        <v>3345</v>
      </c>
      <c r="D436">
        <v>16262.077840670019</v>
      </c>
    </row>
    <row r="437" spans="1:4" x14ac:dyDescent="0.3">
      <c r="A437" t="s">
        <v>3019</v>
      </c>
      <c r="B437" t="s">
        <v>3347</v>
      </c>
      <c r="C437" t="s">
        <v>3345</v>
      </c>
      <c r="D437">
        <v>3046</v>
      </c>
    </row>
    <row r="438" spans="1:4" x14ac:dyDescent="0.3">
      <c r="A438" t="s">
        <v>3019</v>
      </c>
      <c r="B438" t="s">
        <v>3350</v>
      </c>
      <c r="C438" t="s">
        <v>123</v>
      </c>
      <c r="D438">
        <v>841.73076300000025</v>
      </c>
    </row>
    <row r="439" spans="1:4" x14ac:dyDescent="0.3">
      <c r="A439" t="s">
        <v>3019</v>
      </c>
      <c r="B439" t="s">
        <v>3347</v>
      </c>
      <c r="C439" t="s">
        <v>123</v>
      </c>
      <c r="D439">
        <v>144</v>
      </c>
    </row>
    <row r="440" spans="1:4" x14ac:dyDescent="0.3">
      <c r="A440" t="s">
        <v>3019</v>
      </c>
      <c r="B440" t="s">
        <v>3350</v>
      </c>
      <c r="C440" t="s">
        <v>3339</v>
      </c>
      <c r="D440">
        <v>640.68882198999961</v>
      </c>
    </row>
    <row r="441" spans="1:4" x14ac:dyDescent="0.3">
      <c r="A441" t="s">
        <v>3019</v>
      </c>
      <c r="B441" t="s">
        <v>3347</v>
      </c>
      <c r="C441" t="s">
        <v>3339</v>
      </c>
      <c r="D441">
        <v>636</v>
      </c>
    </row>
    <row r="442" spans="1:4" x14ac:dyDescent="0.3">
      <c r="A442" t="s">
        <v>3019</v>
      </c>
      <c r="B442" t="s">
        <v>3350</v>
      </c>
      <c r="C442" t="s">
        <v>3343</v>
      </c>
      <c r="D442">
        <v>12608.132888330014</v>
      </c>
    </row>
    <row r="443" spans="1:4" x14ac:dyDescent="0.3">
      <c r="A443" t="s">
        <v>3019</v>
      </c>
      <c r="B443" t="s">
        <v>3347</v>
      </c>
      <c r="C443" t="s">
        <v>3343</v>
      </c>
      <c r="D443">
        <v>4256</v>
      </c>
    </row>
    <row r="444" spans="1:4" x14ac:dyDescent="0.3">
      <c r="A444" t="s">
        <v>3019</v>
      </c>
      <c r="B444" t="s">
        <v>3350</v>
      </c>
      <c r="C444" t="s">
        <v>3346</v>
      </c>
      <c r="D444">
        <v>2924.0515397099957</v>
      </c>
    </row>
    <row r="445" spans="1:4" x14ac:dyDescent="0.3">
      <c r="A445" t="s">
        <v>3019</v>
      </c>
      <c r="B445" t="s">
        <v>3347</v>
      </c>
      <c r="C445" t="s">
        <v>3346</v>
      </c>
      <c r="D445">
        <v>380</v>
      </c>
    </row>
    <row r="446" spans="1:4" x14ac:dyDescent="0.3">
      <c r="A446" t="s">
        <v>3019</v>
      </c>
      <c r="B446" t="s">
        <v>3350</v>
      </c>
      <c r="C446" t="s">
        <v>3341</v>
      </c>
      <c r="D446">
        <v>72.839239570000004</v>
      </c>
    </row>
    <row r="447" spans="1:4" x14ac:dyDescent="0.3">
      <c r="A447" t="s">
        <v>3019</v>
      </c>
      <c r="B447" t="s">
        <v>3347</v>
      </c>
      <c r="C447" t="s">
        <v>3341</v>
      </c>
      <c r="D447">
        <v>13</v>
      </c>
    </row>
    <row r="448" spans="1:4" x14ac:dyDescent="0.3">
      <c r="A448" t="s">
        <v>3020</v>
      </c>
      <c r="B448" t="s">
        <v>3350</v>
      </c>
      <c r="C448" t="s">
        <v>757</v>
      </c>
      <c r="D448">
        <v>52830.201683380103</v>
      </c>
    </row>
    <row r="449" spans="1:4" x14ac:dyDescent="0.3">
      <c r="A449" t="s">
        <v>3020</v>
      </c>
      <c r="B449" t="s">
        <v>3347</v>
      </c>
      <c r="C449" t="s">
        <v>757</v>
      </c>
      <c r="D449">
        <v>11639</v>
      </c>
    </row>
    <row r="450" spans="1:4" x14ac:dyDescent="0.3">
      <c r="A450" t="s">
        <v>3020</v>
      </c>
      <c r="B450" t="s">
        <v>3350</v>
      </c>
      <c r="C450" t="s">
        <v>3342</v>
      </c>
      <c r="D450">
        <v>9818.2125095099782</v>
      </c>
    </row>
    <row r="451" spans="1:4" x14ac:dyDescent="0.3">
      <c r="A451" t="s">
        <v>3020</v>
      </c>
      <c r="B451" t="s">
        <v>3347</v>
      </c>
      <c r="C451" t="s">
        <v>3342</v>
      </c>
      <c r="D451">
        <v>1321</v>
      </c>
    </row>
    <row r="452" spans="1:4" x14ac:dyDescent="0.3">
      <c r="A452" t="s">
        <v>3020</v>
      </c>
      <c r="B452" t="s">
        <v>3350</v>
      </c>
      <c r="C452" t="s">
        <v>3340</v>
      </c>
      <c r="D452">
        <v>29356.77513425978</v>
      </c>
    </row>
    <row r="453" spans="1:4" x14ac:dyDescent="0.3">
      <c r="A453" t="s">
        <v>3020</v>
      </c>
      <c r="B453" t="s">
        <v>3347</v>
      </c>
      <c r="C453" t="s">
        <v>3340</v>
      </c>
      <c r="D453">
        <v>28158</v>
      </c>
    </row>
    <row r="454" spans="1:4" x14ac:dyDescent="0.3">
      <c r="A454" t="s">
        <v>3020</v>
      </c>
      <c r="B454" t="s">
        <v>3350</v>
      </c>
      <c r="C454" t="s">
        <v>3344</v>
      </c>
      <c r="D454">
        <v>16513.687239770021</v>
      </c>
    </row>
    <row r="455" spans="1:4" x14ac:dyDescent="0.3">
      <c r="A455" t="s">
        <v>3020</v>
      </c>
      <c r="B455" t="s">
        <v>3347</v>
      </c>
      <c r="C455" t="s">
        <v>3344</v>
      </c>
      <c r="D455">
        <v>1149</v>
      </c>
    </row>
    <row r="456" spans="1:4" x14ac:dyDescent="0.3">
      <c r="A456" t="s">
        <v>3020</v>
      </c>
      <c r="B456" t="s">
        <v>3350</v>
      </c>
      <c r="C456" t="s">
        <v>3345</v>
      </c>
      <c r="D456">
        <v>101846.06734706006</v>
      </c>
    </row>
    <row r="457" spans="1:4" x14ac:dyDescent="0.3">
      <c r="A457" t="s">
        <v>3020</v>
      </c>
      <c r="B457" t="s">
        <v>3347</v>
      </c>
      <c r="C457" t="s">
        <v>3345</v>
      </c>
      <c r="D457">
        <v>7364</v>
      </c>
    </row>
    <row r="458" spans="1:4" x14ac:dyDescent="0.3">
      <c r="A458" t="s">
        <v>3020</v>
      </c>
      <c r="B458" t="s">
        <v>3350</v>
      </c>
      <c r="C458" t="s">
        <v>123</v>
      </c>
      <c r="D458">
        <v>7698.6127180200019</v>
      </c>
    </row>
    <row r="459" spans="1:4" x14ac:dyDescent="0.3">
      <c r="A459" t="s">
        <v>3020</v>
      </c>
      <c r="B459" t="s">
        <v>3347</v>
      </c>
      <c r="C459" t="s">
        <v>123</v>
      </c>
      <c r="D459">
        <v>436</v>
      </c>
    </row>
    <row r="460" spans="1:4" x14ac:dyDescent="0.3">
      <c r="A460" t="s">
        <v>3020</v>
      </c>
      <c r="B460" t="s">
        <v>3350</v>
      </c>
      <c r="C460" t="s">
        <v>3339</v>
      </c>
      <c r="D460">
        <v>443745.00066209392</v>
      </c>
    </row>
    <row r="461" spans="1:4" x14ac:dyDescent="0.3">
      <c r="A461" t="s">
        <v>3020</v>
      </c>
      <c r="B461" t="s">
        <v>3347</v>
      </c>
      <c r="C461" t="s">
        <v>3339</v>
      </c>
      <c r="D461">
        <v>277470</v>
      </c>
    </row>
    <row r="462" spans="1:4" x14ac:dyDescent="0.3">
      <c r="A462" t="s">
        <v>3020</v>
      </c>
      <c r="B462" t="s">
        <v>3350</v>
      </c>
      <c r="C462" t="s">
        <v>3343</v>
      </c>
      <c r="D462">
        <v>127546.15922027</v>
      </c>
    </row>
    <row r="463" spans="1:4" x14ac:dyDescent="0.3">
      <c r="A463" t="s">
        <v>3020</v>
      </c>
      <c r="B463" t="s">
        <v>3347</v>
      </c>
      <c r="C463" t="s">
        <v>3343</v>
      </c>
      <c r="D463">
        <v>16235</v>
      </c>
    </row>
    <row r="464" spans="1:4" x14ac:dyDescent="0.3">
      <c r="A464" t="s">
        <v>3020</v>
      </c>
      <c r="B464" t="s">
        <v>3350</v>
      </c>
      <c r="C464" t="s">
        <v>3346</v>
      </c>
      <c r="D464">
        <v>5094.2931734500116</v>
      </c>
    </row>
    <row r="465" spans="1:4" x14ac:dyDescent="0.3">
      <c r="A465" t="s">
        <v>3020</v>
      </c>
      <c r="B465" t="s">
        <v>3347</v>
      </c>
      <c r="C465" t="s">
        <v>3346</v>
      </c>
      <c r="D465">
        <v>454</v>
      </c>
    </row>
    <row r="466" spans="1:4" x14ac:dyDescent="0.3">
      <c r="A466" t="s">
        <v>3020</v>
      </c>
      <c r="B466" t="s">
        <v>3350</v>
      </c>
      <c r="C466" t="s">
        <v>3341</v>
      </c>
      <c r="D466">
        <v>2750.8922413199994</v>
      </c>
    </row>
    <row r="467" spans="1:4" x14ac:dyDescent="0.3">
      <c r="A467" t="s">
        <v>3020</v>
      </c>
      <c r="B467" t="s">
        <v>3347</v>
      </c>
      <c r="C467" t="s">
        <v>3341</v>
      </c>
      <c r="D467">
        <v>348</v>
      </c>
    </row>
    <row r="468" spans="1:4" x14ac:dyDescent="0.3">
      <c r="A468" t="s">
        <v>3021</v>
      </c>
      <c r="B468" t="s">
        <v>3350</v>
      </c>
      <c r="C468" t="s">
        <v>757</v>
      </c>
      <c r="D468">
        <v>181.15920760000003</v>
      </c>
    </row>
    <row r="469" spans="1:4" x14ac:dyDescent="0.3">
      <c r="A469" t="s">
        <v>3021</v>
      </c>
      <c r="B469" t="s">
        <v>3347</v>
      </c>
      <c r="C469" t="s">
        <v>757</v>
      </c>
      <c r="D469">
        <v>83</v>
      </c>
    </row>
    <row r="470" spans="1:4" x14ac:dyDescent="0.3">
      <c r="A470" t="s">
        <v>3021</v>
      </c>
      <c r="B470" t="s">
        <v>3350</v>
      </c>
      <c r="C470" t="s">
        <v>3342</v>
      </c>
      <c r="D470">
        <v>963.35267131999922</v>
      </c>
    </row>
    <row r="471" spans="1:4" x14ac:dyDescent="0.3">
      <c r="A471" t="s">
        <v>3021</v>
      </c>
      <c r="B471" t="s">
        <v>3347</v>
      </c>
      <c r="C471" t="s">
        <v>3342</v>
      </c>
      <c r="D471">
        <v>228</v>
      </c>
    </row>
    <row r="472" spans="1:4" x14ac:dyDescent="0.3">
      <c r="A472" t="s">
        <v>3021</v>
      </c>
      <c r="B472" t="s">
        <v>3350</v>
      </c>
      <c r="C472" t="s">
        <v>3340</v>
      </c>
      <c r="D472">
        <v>3.4019197499999998</v>
      </c>
    </row>
    <row r="473" spans="1:4" x14ac:dyDescent="0.3">
      <c r="A473" t="s">
        <v>3021</v>
      </c>
      <c r="B473" t="s">
        <v>3347</v>
      </c>
      <c r="C473" t="s">
        <v>3340</v>
      </c>
      <c r="D473">
        <v>24</v>
      </c>
    </row>
    <row r="474" spans="1:4" x14ac:dyDescent="0.3">
      <c r="A474" t="s">
        <v>3021</v>
      </c>
      <c r="B474" t="s">
        <v>3350</v>
      </c>
      <c r="C474" t="s">
        <v>3344</v>
      </c>
      <c r="D474">
        <v>70.591658579999987</v>
      </c>
    </row>
    <row r="475" spans="1:4" x14ac:dyDescent="0.3">
      <c r="A475" t="s">
        <v>3021</v>
      </c>
      <c r="B475" t="s">
        <v>3347</v>
      </c>
      <c r="C475" t="s">
        <v>3344</v>
      </c>
      <c r="D475">
        <v>14</v>
      </c>
    </row>
    <row r="476" spans="1:4" x14ac:dyDescent="0.3">
      <c r="A476" t="s">
        <v>3021</v>
      </c>
      <c r="B476" t="s">
        <v>3350</v>
      </c>
      <c r="C476" t="s">
        <v>3345</v>
      </c>
      <c r="D476">
        <v>682.35061820999999</v>
      </c>
    </row>
    <row r="477" spans="1:4" x14ac:dyDescent="0.3">
      <c r="A477" t="s">
        <v>3021</v>
      </c>
      <c r="B477" t="s">
        <v>3347</v>
      </c>
      <c r="C477" t="s">
        <v>3345</v>
      </c>
      <c r="D477">
        <v>124</v>
      </c>
    </row>
    <row r="478" spans="1:4" x14ac:dyDescent="0.3">
      <c r="A478" t="s">
        <v>3021</v>
      </c>
      <c r="B478" t="s">
        <v>3350</v>
      </c>
      <c r="C478" t="s">
        <v>123</v>
      </c>
      <c r="D478">
        <v>7.0090648500000006</v>
      </c>
    </row>
    <row r="479" spans="1:4" x14ac:dyDescent="0.3">
      <c r="A479" t="s">
        <v>3021</v>
      </c>
      <c r="B479" t="s">
        <v>3347</v>
      </c>
      <c r="C479" t="s">
        <v>123</v>
      </c>
      <c r="D479">
        <v>2</v>
      </c>
    </row>
    <row r="480" spans="1:4" x14ac:dyDescent="0.3">
      <c r="A480" t="s">
        <v>3021</v>
      </c>
      <c r="B480" t="s">
        <v>3350</v>
      </c>
      <c r="C480" t="s">
        <v>3339</v>
      </c>
      <c r="D480">
        <v>134.81549546999997</v>
      </c>
    </row>
    <row r="481" spans="1:4" x14ac:dyDescent="0.3">
      <c r="A481" t="s">
        <v>3021</v>
      </c>
      <c r="B481" t="s">
        <v>3347</v>
      </c>
      <c r="C481" t="s">
        <v>3339</v>
      </c>
      <c r="D481">
        <v>381</v>
      </c>
    </row>
    <row r="482" spans="1:4" x14ac:dyDescent="0.3">
      <c r="A482" t="s">
        <v>3021</v>
      </c>
      <c r="B482" t="s">
        <v>3350</v>
      </c>
      <c r="C482" t="s">
        <v>3343</v>
      </c>
      <c r="D482">
        <v>588.46710278000046</v>
      </c>
    </row>
    <row r="483" spans="1:4" x14ac:dyDescent="0.3">
      <c r="A483" t="s">
        <v>3021</v>
      </c>
      <c r="B483" t="s">
        <v>3347</v>
      </c>
      <c r="C483" t="s">
        <v>3343</v>
      </c>
      <c r="D483">
        <v>207</v>
      </c>
    </row>
    <row r="484" spans="1:4" x14ac:dyDescent="0.3">
      <c r="A484" t="s">
        <v>3021</v>
      </c>
      <c r="B484" t="s">
        <v>3350</v>
      </c>
      <c r="C484" t="s">
        <v>3346</v>
      </c>
      <c r="D484">
        <v>584.42729043000008</v>
      </c>
    </row>
    <row r="485" spans="1:4" x14ac:dyDescent="0.3">
      <c r="A485" t="s">
        <v>3021</v>
      </c>
      <c r="B485" t="s">
        <v>3347</v>
      </c>
      <c r="C485" t="s">
        <v>3346</v>
      </c>
      <c r="D485">
        <v>48</v>
      </c>
    </row>
    <row r="486" spans="1:4" x14ac:dyDescent="0.3">
      <c r="A486" t="s">
        <v>3021</v>
      </c>
      <c r="B486" t="s">
        <v>3350</v>
      </c>
      <c r="C486" t="s">
        <v>3341</v>
      </c>
      <c r="D486">
        <v>31.555775270000002</v>
      </c>
    </row>
    <row r="487" spans="1:4" x14ac:dyDescent="0.3">
      <c r="A487" t="s">
        <v>3021</v>
      </c>
      <c r="B487" t="s">
        <v>3347</v>
      </c>
      <c r="C487" t="s">
        <v>3341</v>
      </c>
      <c r="D487">
        <v>17</v>
      </c>
    </row>
    <row r="488" spans="1:4" x14ac:dyDescent="0.3">
      <c r="A488" t="s">
        <v>3022</v>
      </c>
      <c r="B488" t="s">
        <v>3350</v>
      </c>
      <c r="C488" t="s">
        <v>757</v>
      </c>
      <c r="D488">
        <v>2.6795920100000004</v>
      </c>
    </row>
    <row r="489" spans="1:4" x14ac:dyDescent="0.3">
      <c r="A489" t="s">
        <v>3022</v>
      </c>
      <c r="B489" t="s">
        <v>3347</v>
      </c>
      <c r="C489" t="s">
        <v>757</v>
      </c>
      <c r="D489">
        <v>46</v>
      </c>
    </row>
    <row r="490" spans="1:4" x14ac:dyDescent="0.3">
      <c r="A490" t="s">
        <v>3022</v>
      </c>
      <c r="B490" t="s">
        <v>3350</v>
      </c>
      <c r="C490" t="s">
        <v>3342</v>
      </c>
      <c r="D490">
        <v>1740.8087115799992</v>
      </c>
    </row>
    <row r="491" spans="1:4" x14ac:dyDescent="0.3">
      <c r="A491" t="s">
        <v>3022</v>
      </c>
      <c r="B491" t="s">
        <v>3347</v>
      </c>
      <c r="C491" t="s">
        <v>3342</v>
      </c>
      <c r="D491">
        <v>444</v>
      </c>
    </row>
    <row r="492" spans="1:4" x14ac:dyDescent="0.3">
      <c r="A492" t="s">
        <v>3022</v>
      </c>
      <c r="B492" t="s">
        <v>3350</v>
      </c>
      <c r="C492" t="s">
        <v>3340</v>
      </c>
      <c r="D492">
        <v>67.801784049999924</v>
      </c>
    </row>
    <row r="493" spans="1:4" x14ac:dyDescent="0.3">
      <c r="A493" t="s">
        <v>3022</v>
      </c>
      <c r="B493" t="s">
        <v>3347</v>
      </c>
      <c r="C493" t="s">
        <v>3340</v>
      </c>
      <c r="D493">
        <v>285</v>
      </c>
    </row>
    <row r="494" spans="1:4" x14ac:dyDescent="0.3">
      <c r="A494" t="s">
        <v>3022</v>
      </c>
      <c r="B494" t="s">
        <v>3350</v>
      </c>
      <c r="C494" t="s">
        <v>3344</v>
      </c>
      <c r="D494">
        <v>16.394737199999994</v>
      </c>
    </row>
    <row r="495" spans="1:4" x14ac:dyDescent="0.3">
      <c r="A495" t="s">
        <v>3022</v>
      </c>
      <c r="B495" t="s">
        <v>3347</v>
      </c>
      <c r="C495" t="s">
        <v>3344</v>
      </c>
      <c r="D495">
        <v>11</v>
      </c>
    </row>
    <row r="496" spans="1:4" x14ac:dyDescent="0.3">
      <c r="A496" t="s">
        <v>3022</v>
      </c>
      <c r="B496" t="s">
        <v>3350</v>
      </c>
      <c r="C496" t="s">
        <v>3345</v>
      </c>
      <c r="D496">
        <v>257.58058060000008</v>
      </c>
    </row>
    <row r="497" spans="1:4" x14ac:dyDescent="0.3">
      <c r="A497" t="s">
        <v>3022</v>
      </c>
      <c r="B497" t="s">
        <v>3347</v>
      </c>
      <c r="C497" t="s">
        <v>3345</v>
      </c>
      <c r="D497">
        <v>26</v>
      </c>
    </row>
    <row r="498" spans="1:4" x14ac:dyDescent="0.3">
      <c r="A498" t="s">
        <v>3022</v>
      </c>
      <c r="B498" t="s">
        <v>3350</v>
      </c>
      <c r="C498" t="s">
        <v>123</v>
      </c>
      <c r="D498">
        <v>0.41844791000000003</v>
      </c>
    </row>
    <row r="499" spans="1:4" x14ac:dyDescent="0.3">
      <c r="A499" t="s">
        <v>3022</v>
      </c>
      <c r="B499" t="s">
        <v>3347</v>
      </c>
      <c r="C499" t="s">
        <v>123</v>
      </c>
      <c r="D499">
        <v>1</v>
      </c>
    </row>
    <row r="500" spans="1:4" x14ac:dyDescent="0.3">
      <c r="A500" t="s">
        <v>3022</v>
      </c>
      <c r="B500" t="s">
        <v>3350</v>
      </c>
      <c r="C500" t="s">
        <v>3339</v>
      </c>
      <c r="D500">
        <v>1865.0189378699972</v>
      </c>
    </row>
    <row r="501" spans="1:4" x14ac:dyDescent="0.3">
      <c r="A501" t="s">
        <v>3022</v>
      </c>
      <c r="B501" t="s">
        <v>3347</v>
      </c>
      <c r="C501" t="s">
        <v>3339</v>
      </c>
      <c r="D501">
        <v>6496</v>
      </c>
    </row>
    <row r="502" spans="1:4" x14ac:dyDescent="0.3">
      <c r="A502" t="s">
        <v>3022</v>
      </c>
      <c r="B502" t="s">
        <v>3350</v>
      </c>
      <c r="C502" t="s">
        <v>3343</v>
      </c>
      <c r="D502">
        <v>83.030174689999996</v>
      </c>
    </row>
    <row r="503" spans="1:4" x14ac:dyDescent="0.3">
      <c r="A503" t="s">
        <v>3022</v>
      </c>
      <c r="B503" t="s">
        <v>3347</v>
      </c>
      <c r="C503" t="s">
        <v>3343</v>
      </c>
      <c r="D503">
        <v>55</v>
      </c>
    </row>
    <row r="504" spans="1:4" x14ac:dyDescent="0.3">
      <c r="A504" t="s">
        <v>3022</v>
      </c>
      <c r="B504" t="s">
        <v>3350</v>
      </c>
      <c r="C504" t="s">
        <v>3346</v>
      </c>
      <c r="D504">
        <v>2608.2534527499988</v>
      </c>
    </row>
    <row r="505" spans="1:4" x14ac:dyDescent="0.3">
      <c r="A505" t="s">
        <v>3022</v>
      </c>
      <c r="B505" t="s">
        <v>3347</v>
      </c>
      <c r="C505" t="s">
        <v>3346</v>
      </c>
      <c r="D505">
        <v>481</v>
      </c>
    </row>
    <row r="506" spans="1:4" x14ac:dyDescent="0.3">
      <c r="A506" t="s">
        <v>3022</v>
      </c>
      <c r="B506" t="s">
        <v>3350</v>
      </c>
      <c r="C506" t="s">
        <v>3341</v>
      </c>
      <c r="D506">
        <v>62388.312041490288</v>
      </c>
    </row>
    <row r="507" spans="1:4" x14ac:dyDescent="0.3">
      <c r="A507" t="s">
        <v>3022</v>
      </c>
      <c r="B507" t="s">
        <v>3347</v>
      </c>
      <c r="C507" t="s">
        <v>3341</v>
      </c>
      <c r="D507">
        <v>10050</v>
      </c>
    </row>
    <row r="508" spans="1:4" x14ac:dyDescent="0.3">
      <c r="A508" t="s">
        <v>3017</v>
      </c>
      <c r="B508" t="s">
        <v>3352</v>
      </c>
      <c r="C508" t="s">
        <v>3569</v>
      </c>
      <c r="D508">
        <v>329.98896167999999</v>
      </c>
    </row>
    <row r="509" spans="1:4" x14ac:dyDescent="0.3">
      <c r="A509" t="s">
        <v>3017</v>
      </c>
      <c r="B509" t="s">
        <v>3352</v>
      </c>
      <c r="C509" t="s">
        <v>3570</v>
      </c>
      <c r="D509">
        <v>251.83953197</v>
      </c>
    </row>
    <row r="510" spans="1:4" x14ac:dyDescent="0.3">
      <c r="A510" t="s">
        <v>3017</v>
      </c>
      <c r="B510" t="s">
        <v>3352</v>
      </c>
      <c r="C510" t="s">
        <v>3571</v>
      </c>
      <c r="D510">
        <v>536.17382387000009</v>
      </c>
    </row>
    <row r="511" spans="1:4" x14ac:dyDescent="0.3">
      <c r="A511" t="s">
        <v>3017</v>
      </c>
      <c r="B511" t="s">
        <v>3352</v>
      </c>
      <c r="C511" t="s">
        <v>3572</v>
      </c>
      <c r="D511">
        <v>188.899</v>
      </c>
    </row>
    <row r="512" spans="1:4" x14ac:dyDescent="0.3">
      <c r="A512" t="s">
        <v>3017</v>
      </c>
      <c r="B512" t="s">
        <v>3352</v>
      </c>
      <c r="C512" t="s">
        <v>3573</v>
      </c>
      <c r="D512">
        <v>2843.1750000000002</v>
      </c>
    </row>
    <row r="513" spans="1:4" x14ac:dyDescent="0.3">
      <c r="A513" t="s">
        <v>3017</v>
      </c>
      <c r="B513" t="s">
        <v>3352</v>
      </c>
      <c r="C513" t="s">
        <v>3574</v>
      </c>
      <c r="D513">
        <v>4538.0636949900245</v>
      </c>
    </row>
    <row r="514" spans="1:4" x14ac:dyDescent="0.3">
      <c r="A514" t="s">
        <v>3018</v>
      </c>
      <c r="B514" t="s">
        <v>3352</v>
      </c>
      <c r="C514" t="s">
        <v>3569</v>
      </c>
      <c r="D514">
        <v>167781.77590954132</v>
      </c>
    </row>
    <row r="515" spans="1:4" x14ac:dyDescent="0.3">
      <c r="A515" t="s">
        <v>3018</v>
      </c>
      <c r="B515" t="s">
        <v>3352</v>
      </c>
      <c r="C515" t="s">
        <v>3570</v>
      </c>
      <c r="D515">
        <v>20216.782661220019</v>
      </c>
    </row>
    <row r="516" spans="1:4" x14ac:dyDescent="0.3">
      <c r="A516" t="s">
        <v>3018</v>
      </c>
      <c r="B516" t="s">
        <v>3352</v>
      </c>
      <c r="C516" t="s">
        <v>3571</v>
      </c>
      <c r="D516">
        <v>47966.740486999814</v>
      </c>
    </row>
    <row r="517" spans="1:4" x14ac:dyDescent="0.3">
      <c r="A517" t="s">
        <v>3018</v>
      </c>
      <c r="B517" t="s">
        <v>3352</v>
      </c>
      <c r="C517" t="s">
        <v>3572</v>
      </c>
      <c r="D517">
        <v>12770.432439529999</v>
      </c>
    </row>
    <row r="518" spans="1:4" x14ac:dyDescent="0.3">
      <c r="A518" t="s">
        <v>3018</v>
      </c>
      <c r="B518" t="s">
        <v>3352</v>
      </c>
      <c r="C518" t="s">
        <v>3573</v>
      </c>
      <c r="D518">
        <v>13345.6219289</v>
      </c>
    </row>
    <row r="519" spans="1:4" x14ac:dyDescent="0.3">
      <c r="A519" t="s">
        <v>3018</v>
      </c>
      <c r="B519" t="s">
        <v>3352</v>
      </c>
      <c r="C519" t="s">
        <v>3574</v>
      </c>
      <c r="D519">
        <v>295373.09561740665</v>
      </c>
    </row>
    <row r="520" spans="1:4" x14ac:dyDescent="0.3">
      <c r="A520" t="s">
        <v>3019</v>
      </c>
      <c r="B520" t="s">
        <v>3352</v>
      </c>
      <c r="C520" t="s">
        <v>3569</v>
      </c>
      <c r="D520">
        <v>12642.556789809996</v>
      </c>
    </row>
    <row r="521" spans="1:4" x14ac:dyDescent="0.3">
      <c r="A521" t="s">
        <v>3019</v>
      </c>
      <c r="B521" t="s">
        <v>3352</v>
      </c>
      <c r="C521" t="s">
        <v>3570</v>
      </c>
      <c r="D521">
        <v>7716.455907180004</v>
      </c>
    </row>
    <row r="522" spans="1:4" x14ac:dyDescent="0.3">
      <c r="A522" t="s">
        <v>3019</v>
      </c>
      <c r="B522" t="s">
        <v>3352</v>
      </c>
      <c r="C522" t="s">
        <v>3571</v>
      </c>
      <c r="D522">
        <v>21338.020107420027</v>
      </c>
    </row>
    <row r="523" spans="1:4" x14ac:dyDescent="0.3">
      <c r="A523" t="s">
        <v>3019</v>
      </c>
      <c r="B523" t="s">
        <v>3352</v>
      </c>
      <c r="C523" t="s">
        <v>3572</v>
      </c>
      <c r="D523">
        <v>3556.6849309400009</v>
      </c>
    </row>
    <row r="524" spans="1:4" x14ac:dyDescent="0.3">
      <c r="A524" t="s">
        <v>3019</v>
      </c>
      <c r="B524" t="s">
        <v>3352</v>
      </c>
      <c r="C524" t="s">
        <v>3573</v>
      </c>
      <c r="D524">
        <v>9371.1094127500037</v>
      </c>
    </row>
    <row r="525" spans="1:4" x14ac:dyDescent="0.3">
      <c r="A525" t="s">
        <v>3019</v>
      </c>
      <c r="B525" t="s">
        <v>3352</v>
      </c>
      <c r="C525" t="s">
        <v>3574</v>
      </c>
      <c r="D525">
        <v>6646.0312392500273</v>
      </c>
    </row>
    <row r="526" spans="1:4" x14ac:dyDescent="0.3">
      <c r="A526" t="s">
        <v>3020</v>
      </c>
      <c r="B526" t="s">
        <v>3352</v>
      </c>
      <c r="C526" t="s">
        <v>3569</v>
      </c>
      <c r="D526">
        <v>239784.07157840172</v>
      </c>
    </row>
    <row r="527" spans="1:4" x14ac:dyDescent="0.3">
      <c r="A527" t="s">
        <v>3020</v>
      </c>
      <c r="B527" t="s">
        <v>3352</v>
      </c>
      <c r="C527" t="s">
        <v>3570</v>
      </c>
      <c r="D527">
        <v>43984.621800600136</v>
      </c>
    </row>
    <row r="528" spans="1:4" x14ac:dyDescent="0.3">
      <c r="A528" t="s">
        <v>3020</v>
      </c>
      <c r="B528" t="s">
        <v>3352</v>
      </c>
      <c r="C528" t="s">
        <v>3571</v>
      </c>
      <c r="D528">
        <v>121270.26475178971</v>
      </c>
    </row>
    <row r="529" spans="1:4" x14ac:dyDescent="0.3">
      <c r="A529" t="s">
        <v>3020</v>
      </c>
      <c r="B529" t="s">
        <v>3352</v>
      </c>
      <c r="C529" t="s">
        <v>3572</v>
      </c>
      <c r="D529">
        <v>29485.269875039983</v>
      </c>
    </row>
    <row r="530" spans="1:4" x14ac:dyDescent="0.3">
      <c r="A530" t="s">
        <v>3020</v>
      </c>
      <c r="B530" t="s">
        <v>3352</v>
      </c>
      <c r="C530" t="s">
        <v>3573</v>
      </c>
      <c r="D530">
        <v>127835.99212062002</v>
      </c>
    </row>
    <row r="531" spans="1:4" x14ac:dyDescent="0.3">
      <c r="A531" t="s">
        <v>3020</v>
      </c>
      <c r="B531" t="s">
        <v>3352</v>
      </c>
      <c r="C531" t="s">
        <v>3574</v>
      </c>
      <c r="D531">
        <v>234839.68180269207</v>
      </c>
    </row>
    <row r="532" spans="1:4" x14ac:dyDescent="0.3">
      <c r="A532" t="s">
        <v>3021</v>
      </c>
      <c r="B532" t="s">
        <v>3352</v>
      </c>
      <c r="C532" t="s">
        <v>3569</v>
      </c>
      <c r="D532">
        <v>849.08745668999939</v>
      </c>
    </row>
    <row r="533" spans="1:4" x14ac:dyDescent="0.3">
      <c r="A533" t="s">
        <v>3021</v>
      </c>
      <c r="B533" t="s">
        <v>3352</v>
      </c>
      <c r="C533" t="s">
        <v>3570</v>
      </c>
      <c r="D533">
        <v>300.88154029999998</v>
      </c>
    </row>
    <row r="534" spans="1:4" x14ac:dyDescent="0.3">
      <c r="A534" t="s">
        <v>3021</v>
      </c>
      <c r="B534" t="s">
        <v>3352</v>
      </c>
      <c r="C534" t="s">
        <v>3571</v>
      </c>
      <c r="D534">
        <v>980.74957001999974</v>
      </c>
    </row>
    <row r="535" spans="1:4" x14ac:dyDescent="0.3">
      <c r="A535" t="s">
        <v>3021</v>
      </c>
      <c r="B535" t="s">
        <v>3352</v>
      </c>
      <c r="C535" t="s">
        <v>3572</v>
      </c>
      <c r="D535">
        <v>99.090119319999999</v>
      </c>
    </row>
    <row r="536" spans="1:4" x14ac:dyDescent="0.3">
      <c r="A536" t="s">
        <v>3021</v>
      </c>
      <c r="B536" t="s">
        <v>3352</v>
      </c>
      <c r="C536" t="s">
        <v>3573</v>
      </c>
      <c r="D536">
        <v>614.69559069000002</v>
      </c>
    </row>
    <row r="537" spans="1:4" x14ac:dyDescent="0.3">
      <c r="A537" t="s">
        <v>3021</v>
      </c>
      <c r="B537" t="s">
        <v>3352</v>
      </c>
      <c r="C537" t="s">
        <v>3574</v>
      </c>
      <c r="D537">
        <v>402.62652723999952</v>
      </c>
    </row>
    <row r="538" spans="1:4" x14ac:dyDescent="0.3">
      <c r="A538" t="s">
        <v>3022</v>
      </c>
      <c r="B538" t="s">
        <v>3352</v>
      </c>
      <c r="C538" t="s">
        <v>3569</v>
      </c>
      <c r="D538">
        <v>6065.2128793999991</v>
      </c>
    </row>
    <row r="539" spans="1:4" x14ac:dyDescent="0.3">
      <c r="A539" t="s">
        <v>3022</v>
      </c>
      <c r="B539" t="s">
        <v>3352</v>
      </c>
      <c r="C539" t="s">
        <v>3570</v>
      </c>
      <c r="D539">
        <v>15745.553094619987</v>
      </c>
    </row>
    <row r="540" spans="1:4" x14ac:dyDescent="0.3">
      <c r="A540" t="s">
        <v>3022</v>
      </c>
      <c r="B540" t="s">
        <v>3352</v>
      </c>
      <c r="C540" t="s">
        <v>3571</v>
      </c>
      <c r="D540">
        <v>18545.691108409988</v>
      </c>
    </row>
    <row r="541" spans="1:4" x14ac:dyDescent="0.3">
      <c r="A541" t="s">
        <v>3022</v>
      </c>
      <c r="B541" t="s">
        <v>3352</v>
      </c>
      <c r="C541" t="s">
        <v>3572</v>
      </c>
      <c r="D541">
        <v>14082.299559160005</v>
      </c>
    </row>
    <row r="542" spans="1:4" x14ac:dyDescent="0.3">
      <c r="A542" t="s">
        <v>3022</v>
      </c>
      <c r="B542" t="s">
        <v>3352</v>
      </c>
      <c r="C542" t="s">
        <v>3573</v>
      </c>
      <c r="D542">
        <v>9548.0462888099992</v>
      </c>
    </row>
    <row r="543" spans="1:4" x14ac:dyDescent="0.3">
      <c r="A543" t="s">
        <v>3022</v>
      </c>
      <c r="B543" t="s">
        <v>3352</v>
      </c>
      <c r="C543" t="s">
        <v>3574</v>
      </c>
      <c r="D543">
        <v>5043.4955297499901</v>
      </c>
    </row>
    <row r="544" spans="1:4" x14ac:dyDescent="0.3">
      <c r="A544" t="s">
        <v>3017</v>
      </c>
      <c r="B544" t="s">
        <v>3372</v>
      </c>
      <c r="C544" t="s">
        <v>3355</v>
      </c>
      <c r="D544">
        <v>117.30197564871116</v>
      </c>
    </row>
    <row r="545" spans="1:4" x14ac:dyDescent="0.3">
      <c r="A545" t="s">
        <v>3017</v>
      </c>
      <c r="B545" t="s">
        <v>3372</v>
      </c>
      <c r="C545" t="s">
        <v>3356</v>
      </c>
      <c r="D545">
        <v>7.4927342875881733</v>
      </c>
    </row>
    <row r="546" spans="1:4" x14ac:dyDescent="0.3">
      <c r="A546" t="s">
        <v>3017</v>
      </c>
      <c r="B546" t="s">
        <v>3372</v>
      </c>
      <c r="C546" t="s">
        <v>3357</v>
      </c>
      <c r="D546">
        <v>5.2583369116361176</v>
      </c>
    </row>
    <row r="547" spans="1:4" x14ac:dyDescent="0.3">
      <c r="A547" t="s">
        <v>3017</v>
      </c>
      <c r="B547" t="s">
        <v>3372</v>
      </c>
      <c r="C547" t="s">
        <v>3358</v>
      </c>
      <c r="D547">
        <v>1.0839202064501095E-2</v>
      </c>
    </row>
    <row r="548" spans="1:4" x14ac:dyDescent="0.3">
      <c r="A548" t="s">
        <v>3017</v>
      </c>
      <c r="B548" t="s">
        <v>3372</v>
      </c>
      <c r="C548" t="s">
        <v>3359</v>
      </c>
      <c r="D548">
        <v>0</v>
      </c>
    </row>
    <row r="549" spans="1:4" x14ac:dyDescent="0.3">
      <c r="A549" t="s">
        <v>3017</v>
      </c>
      <c r="B549" t="s">
        <v>3372</v>
      </c>
      <c r="C549" t="s">
        <v>3360</v>
      </c>
      <c r="D549">
        <v>0</v>
      </c>
    </row>
    <row r="550" spans="1:4" x14ac:dyDescent="0.3">
      <c r="A550" t="s">
        <v>3017</v>
      </c>
      <c r="B550" t="s">
        <v>3372</v>
      </c>
      <c r="C550" t="s">
        <v>3361</v>
      </c>
      <c r="D550">
        <v>0</v>
      </c>
    </row>
    <row r="551" spans="1:4" x14ac:dyDescent="0.3">
      <c r="A551" t="s">
        <v>3017</v>
      </c>
      <c r="B551" t="s">
        <v>3372</v>
      </c>
      <c r="C551" t="s">
        <v>3362</v>
      </c>
      <c r="D551">
        <v>0</v>
      </c>
    </row>
    <row r="552" spans="1:4" x14ac:dyDescent="0.3">
      <c r="A552" t="s">
        <v>3017</v>
      </c>
      <c r="B552" t="s">
        <v>3372</v>
      </c>
      <c r="C552" t="s">
        <v>3363</v>
      </c>
      <c r="D552">
        <v>0</v>
      </c>
    </row>
    <row r="553" spans="1:4" x14ac:dyDescent="0.3">
      <c r="A553" t="s">
        <v>3017</v>
      </c>
      <c r="B553" t="s">
        <v>3372</v>
      </c>
      <c r="C553" t="s">
        <v>3575</v>
      </c>
      <c r="D553">
        <v>0</v>
      </c>
    </row>
    <row r="554" spans="1:4" x14ac:dyDescent="0.3">
      <c r="A554" t="s">
        <v>3017</v>
      </c>
      <c r="B554" t="s">
        <v>3368</v>
      </c>
      <c r="C554" t="s">
        <v>3355</v>
      </c>
      <c r="D554">
        <v>369.1418286814112</v>
      </c>
    </row>
    <row r="555" spans="1:4" x14ac:dyDescent="0.3">
      <c r="A555" t="s">
        <v>3017</v>
      </c>
      <c r="B555" t="s">
        <v>3368</v>
      </c>
      <c r="C555" t="s">
        <v>3356</v>
      </c>
      <c r="D555">
        <v>211.05427426402943</v>
      </c>
    </row>
    <row r="556" spans="1:4" x14ac:dyDescent="0.3">
      <c r="A556" t="s">
        <v>3017</v>
      </c>
      <c r="B556" t="s">
        <v>3368</v>
      </c>
      <c r="C556" t="s">
        <v>3357</v>
      </c>
      <c r="D556">
        <v>83.078033791284</v>
      </c>
    </row>
    <row r="557" spans="1:4" x14ac:dyDescent="0.3">
      <c r="A557" t="s">
        <v>3017</v>
      </c>
      <c r="B557" t="s">
        <v>3368</v>
      </c>
      <c r="C557" t="s">
        <v>3358</v>
      </c>
      <c r="D557">
        <v>19.362763785953831</v>
      </c>
    </row>
    <row r="558" spans="1:4" x14ac:dyDescent="0.3">
      <c r="A558" t="s">
        <v>3017</v>
      </c>
      <c r="B558" t="s">
        <v>3368</v>
      </c>
      <c r="C558" t="s">
        <v>3359</v>
      </c>
      <c r="D558">
        <v>12.276248060652978</v>
      </c>
    </row>
    <row r="559" spans="1:4" x14ac:dyDescent="0.3">
      <c r="A559" t="s">
        <v>3017</v>
      </c>
      <c r="B559" t="s">
        <v>3368</v>
      </c>
      <c r="C559" t="s">
        <v>3360</v>
      </c>
      <c r="D559">
        <v>3.1305237529427843</v>
      </c>
    </row>
    <row r="560" spans="1:4" x14ac:dyDescent="0.3">
      <c r="A560" t="s">
        <v>3017</v>
      </c>
      <c r="B560" t="s">
        <v>3368</v>
      </c>
      <c r="C560" t="s">
        <v>3361</v>
      </c>
      <c r="D560">
        <v>2.0854695756757415</v>
      </c>
    </row>
    <row r="561" spans="1:4" x14ac:dyDescent="0.3">
      <c r="A561" t="s">
        <v>3017</v>
      </c>
      <c r="B561" t="s">
        <v>3368</v>
      </c>
      <c r="C561" t="s">
        <v>3362</v>
      </c>
      <c r="D561">
        <v>1.9072329392676559</v>
      </c>
    </row>
    <row r="562" spans="1:4" x14ac:dyDescent="0.3">
      <c r="A562" t="s">
        <v>3017</v>
      </c>
      <c r="B562" t="s">
        <v>3368</v>
      </c>
      <c r="C562" t="s">
        <v>3363</v>
      </c>
      <c r="D562">
        <v>0.6583042287824542</v>
      </c>
    </row>
    <row r="563" spans="1:4" x14ac:dyDescent="0.3">
      <c r="A563" t="s">
        <v>3017</v>
      </c>
      <c r="B563" t="s">
        <v>3368</v>
      </c>
      <c r="C563" t="s">
        <v>3575</v>
      </c>
      <c r="D563">
        <v>0</v>
      </c>
    </row>
    <row r="564" spans="1:4" x14ac:dyDescent="0.3">
      <c r="A564" t="s">
        <v>3017</v>
      </c>
      <c r="B564" t="s">
        <v>3366</v>
      </c>
      <c r="C564" t="s">
        <v>3355</v>
      </c>
      <c r="D564">
        <v>133.67157346230996</v>
      </c>
    </row>
    <row r="565" spans="1:4" x14ac:dyDescent="0.3">
      <c r="A565" t="s">
        <v>3017</v>
      </c>
      <c r="B565" t="s">
        <v>3366</v>
      </c>
      <c r="C565" t="s">
        <v>3356</v>
      </c>
      <c r="D565">
        <v>29.321807446227375</v>
      </c>
    </row>
    <row r="566" spans="1:4" x14ac:dyDescent="0.3">
      <c r="A566" t="s">
        <v>3017</v>
      </c>
      <c r="B566" t="s">
        <v>3366</v>
      </c>
      <c r="C566" t="s">
        <v>3357</v>
      </c>
      <c r="D566">
        <v>2.2769461582637591</v>
      </c>
    </row>
    <row r="567" spans="1:4" x14ac:dyDescent="0.3">
      <c r="A567" t="s">
        <v>3017</v>
      </c>
      <c r="B567" t="s">
        <v>3366</v>
      </c>
      <c r="C567" t="s">
        <v>3358</v>
      </c>
      <c r="D567">
        <v>0.14793976178910234</v>
      </c>
    </row>
    <row r="568" spans="1:4" x14ac:dyDescent="0.3">
      <c r="A568" t="s">
        <v>3017</v>
      </c>
      <c r="B568" t="s">
        <v>3366</v>
      </c>
      <c r="C568" t="s">
        <v>3359</v>
      </c>
      <c r="D568">
        <v>8.9119388719022655E-2</v>
      </c>
    </row>
    <row r="569" spans="1:4" x14ac:dyDescent="0.3">
      <c r="A569" t="s">
        <v>3017</v>
      </c>
      <c r="B569" t="s">
        <v>3366</v>
      </c>
      <c r="C569" t="s">
        <v>3360</v>
      </c>
      <c r="D569">
        <v>3.4631097956837116E-2</v>
      </c>
    </row>
    <row r="570" spans="1:4" x14ac:dyDescent="0.3">
      <c r="A570" t="s">
        <v>3017</v>
      </c>
      <c r="B570" t="s">
        <v>3366</v>
      </c>
      <c r="C570" t="s">
        <v>3361</v>
      </c>
      <c r="D570">
        <v>3.4631097956837116E-2</v>
      </c>
    </row>
    <row r="571" spans="1:4" x14ac:dyDescent="0.3">
      <c r="A571" t="s">
        <v>3017</v>
      </c>
      <c r="B571" t="s">
        <v>3366</v>
      </c>
      <c r="C571" t="s">
        <v>3362</v>
      </c>
      <c r="D571">
        <v>3.4631097956837116E-2</v>
      </c>
    </row>
    <row r="572" spans="1:4" x14ac:dyDescent="0.3">
      <c r="A572" t="s">
        <v>3017</v>
      </c>
      <c r="B572" t="s">
        <v>3366</v>
      </c>
      <c r="C572" t="s">
        <v>3363</v>
      </c>
      <c r="D572">
        <v>3.4631097956837116E-2</v>
      </c>
    </row>
    <row r="573" spans="1:4" x14ac:dyDescent="0.3">
      <c r="A573" t="s">
        <v>3017</v>
      </c>
      <c r="B573" t="s">
        <v>3366</v>
      </c>
      <c r="C573" t="s">
        <v>3575</v>
      </c>
      <c r="D573">
        <v>0.13432305086325774</v>
      </c>
    </row>
    <row r="574" spans="1:4" x14ac:dyDescent="0.3">
      <c r="A574" t="s">
        <v>3017</v>
      </c>
      <c r="B574" t="s">
        <v>3370</v>
      </c>
      <c r="C574" t="s">
        <v>3355</v>
      </c>
      <c r="D574">
        <v>1399.7779315887722</v>
      </c>
    </row>
    <row r="575" spans="1:4" x14ac:dyDescent="0.3">
      <c r="A575" t="s">
        <v>3017</v>
      </c>
      <c r="B575" t="s">
        <v>3370</v>
      </c>
      <c r="C575" t="s">
        <v>3356</v>
      </c>
      <c r="D575">
        <v>1170.2212360929425</v>
      </c>
    </row>
    <row r="576" spans="1:4" x14ac:dyDescent="0.3">
      <c r="A576" t="s">
        <v>3017</v>
      </c>
      <c r="B576" t="s">
        <v>3370</v>
      </c>
      <c r="C576" t="s">
        <v>3357</v>
      </c>
      <c r="D576">
        <v>455.54990954138026</v>
      </c>
    </row>
    <row r="577" spans="1:4" x14ac:dyDescent="0.3">
      <c r="A577" t="s">
        <v>3017</v>
      </c>
      <c r="B577" t="s">
        <v>3370</v>
      </c>
      <c r="C577" t="s">
        <v>3358</v>
      </c>
      <c r="D577">
        <v>85.961575276904099</v>
      </c>
    </row>
    <row r="578" spans="1:4" x14ac:dyDescent="0.3">
      <c r="A578" t="s">
        <v>3017</v>
      </c>
      <c r="B578" t="s">
        <v>3370</v>
      </c>
      <c r="C578" t="s">
        <v>3359</v>
      </c>
      <c r="D578">
        <v>0</v>
      </c>
    </row>
    <row r="579" spans="1:4" x14ac:dyDescent="0.3">
      <c r="A579" t="s">
        <v>3017</v>
      </c>
      <c r="B579" t="s">
        <v>3370</v>
      </c>
      <c r="C579" t="s">
        <v>3360</v>
      </c>
      <c r="D579">
        <v>0</v>
      </c>
    </row>
    <row r="580" spans="1:4" x14ac:dyDescent="0.3">
      <c r="A580" t="s">
        <v>3017</v>
      </c>
      <c r="B580" t="s">
        <v>3370</v>
      </c>
      <c r="C580" t="s">
        <v>3361</v>
      </c>
      <c r="D580">
        <v>0</v>
      </c>
    </row>
    <row r="581" spans="1:4" x14ac:dyDescent="0.3">
      <c r="A581" t="s">
        <v>3017</v>
      </c>
      <c r="B581" t="s">
        <v>3370</v>
      </c>
      <c r="C581" t="s">
        <v>3362</v>
      </c>
      <c r="D581">
        <v>0</v>
      </c>
    </row>
    <row r="582" spans="1:4" x14ac:dyDescent="0.3">
      <c r="A582" t="s">
        <v>3017</v>
      </c>
      <c r="B582" t="s">
        <v>3370</v>
      </c>
      <c r="C582" t="s">
        <v>3363</v>
      </c>
      <c r="D582">
        <v>0</v>
      </c>
    </row>
    <row r="583" spans="1:4" x14ac:dyDescent="0.3">
      <c r="A583" t="s">
        <v>3017</v>
      </c>
      <c r="B583" t="s">
        <v>3370</v>
      </c>
      <c r="C583" t="s">
        <v>3575</v>
      </c>
      <c r="D583">
        <v>0</v>
      </c>
    </row>
    <row r="584" spans="1:4" x14ac:dyDescent="0.3">
      <c r="A584" t="s">
        <v>3017</v>
      </c>
      <c r="B584" t="s">
        <v>3371</v>
      </c>
      <c r="C584" t="s">
        <v>3355</v>
      </c>
      <c r="D584">
        <v>133.03888234523598</v>
      </c>
    </row>
    <row r="585" spans="1:4" x14ac:dyDescent="0.3">
      <c r="A585" t="s">
        <v>3017</v>
      </c>
      <c r="B585" t="s">
        <v>3371</v>
      </c>
      <c r="C585" t="s">
        <v>3356</v>
      </c>
      <c r="D585">
        <v>27.370650753581582</v>
      </c>
    </row>
    <row r="586" spans="1:4" x14ac:dyDescent="0.3">
      <c r="A586" t="s">
        <v>3017</v>
      </c>
      <c r="B586" t="s">
        <v>3371</v>
      </c>
      <c r="C586" t="s">
        <v>3357</v>
      </c>
      <c r="D586">
        <v>6.2487743755330696</v>
      </c>
    </row>
    <row r="587" spans="1:4" x14ac:dyDescent="0.3">
      <c r="A587" t="s">
        <v>3017</v>
      </c>
      <c r="B587" t="s">
        <v>3371</v>
      </c>
      <c r="C587" t="s">
        <v>3358</v>
      </c>
      <c r="D587">
        <v>2.332088189058461</v>
      </c>
    </row>
    <row r="588" spans="1:4" x14ac:dyDescent="0.3">
      <c r="A588" t="s">
        <v>3017</v>
      </c>
      <c r="B588" t="s">
        <v>3371</v>
      </c>
      <c r="C588" t="s">
        <v>3359</v>
      </c>
      <c r="D588">
        <v>1.9973866381140941</v>
      </c>
    </row>
    <row r="589" spans="1:4" x14ac:dyDescent="0.3">
      <c r="A589" t="s">
        <v>3017</v>
      </c>
      <c r="B589" t="s">
        <v>3371</v>
      </c>
      <c r="C589" t="s">
        <v>3360</v>
      </c>
      <c r="D589">
        <v>0.69919232259520758</v>
      </c>
    </row>
    <row r="590" spans="1:4" x14ac:dyDescent="0.3">
      <c r="A590" t="s">
        <v>3017</v>
      </c>
      <c r="B590" t="s">
        <v>3371</v>
      </c>
      <c r="C590" t="s">
        <v>3361</v>
      </c>
      <c r="D590">
        <v>0.68729548008313468</v>
      </c>
    </row>
    <row r="591" spans="1:4" x14ac:dyDescent="0.3">
      <c r="A591" t="s">
        <v>3017</v>
      </c>
      <c r="B591" t="s">
        <v>3371</v>
      </c>
      <c r="C591" t="s">
        <v>3362</v>
      </c>
      <c r="D591">
        <v>0.6766496719000924</v>
      </c>
    </row>
    <row r="592" spans="1:4" x14ac:dyDescent="0.3">
      <c r="A592" t="s">
        <v>3017</v>
      </c>
      <c r="B592" t="s">
        <v>3371</v>
      </c>
      <c r="C592" t="s">
        <v>3363</v>
      </c>
      <c r="D592">
        <v>0.6766496719000924</v>
      </c>
    </row>
    <row r="593" spans="1:4" x14ac:dyDescent="0.3">
      <c r="A593" t="s">
        <v>3017</v>
      </c>
      <c r="B593" t="s">
        <v>3371</v>
      </c>
      <c r="C593" t="s">
        <v>3575</v>
      </c>
      <c r="D593">
        <v>4.400405021998151</v>
      </c>
    </row>
    <row r="594" spans="1:4" x14ac:dyDescent="0.3">
      <c r="A594" t="s">
        <v>3017</v>
      </c>
      <c r="B594" t="s">
        <v>3376</v>
      </c>
      <c r="C594" t="s">
        <v>3355</v>
      </c>
      <c r="D594">
        <v>5.3352982799999999</v>
      </c>
    </row>
    <row r="595" spans="1:4" x14ac:dyDescent="0.3">
      <c r="A595" t="s">
        <v>3017</v>
      </c>
      <c r="B595" t="s">
        <v>3376</v>
      </c>
      <c r="C595" t="s">
        <v>3356</v>
      </c>
      <c r="D595">
        <v>0</v>
      </c>
    </row>
    <row r="596" spans="1:4" x14ac:dyDescent="0.3">
      <c r="A596" t="s">
        <v>3017</v>
      </c>
      <c r="B596" t="s">
        <v>3376</v>
      </c>
      <c r="C596" t="s">
        <v>3357</v>
      </c>
      <c r="D596">
        <v>0</v>
      </c>
    </row>
    <row r="597" spans="1:4" x14ac:dyDescent="0.3">
      <c r="A597" t="s">
        <v>3017</v>
      </c>
      <c r="B597" t="s">
        <v>3376</v>
      </c>
      <c r="C597" t="s">
        <v>3358</v>
      </c>
      <c r="D597">
        <v>0</v>
      </c>
    </row>
    <row r="598" spans="1:4" x14ac:dyDescent="0.3">
      <c r="A598" t="s">
        <v>3017</v>
      </c>
      <c r="B598" t="s">
        <v>3376</v>
      </c>
      <c r="C598" t="s">
        <v>3359</v>
      </c>
      <c r="D598">
        <v>0</v>
      </c>
    </row>
    <row r="599" spans="1:4" x14ac:dyDescent="0.3">
      <c r="A599" t="s">
        <v>3017</v>
      </c>
      <c r="B599" t="s">
        <v>3376</v>
      </c>
      <c r="C599" t="s">
        <v>3360</v>
      </c>
      <c r="D599">
        <v>0</v>
      </c>
    </row>
    <row r="600" spans="1:4" x14ac:dyDescent="0.3">
      <c r="A600" t="s">
        <v>3017</v>
      </c>
      <c r="B600" t="s">
        <v>3376</v>
      </c>
      <c r="C600" t="s">
        <v>3361</v>
      </c>
      <c r="D600">
        <v>0</v>
      </c>
    </row>
    <row r="601" spans="1:4" x14ac:dyDescent="0.3">
      <c r="A601" t="s">
        <v>3017</v>
      </c>
      <c r="B601" t="s">
        <v>3376</v>
      </c>
      <c r="C601" t="s">
        <v>3362</v>
      </c>
      <c r="D601">
        <v>0</v>
      </c>
    </row>
    <row r="602" spans="1:4" x14ac:dyDescent="0.3">
      <c r="A602" t="s">
        <v>3017</v>
      </c>
      <c r="B602" t="s">
        <v>3376</v>
      </c>
      <c r="C602" t="s">
        <v>3363</v>
      </c>
      <c r="D602">
        <v>0</v>
      </c>
    </row>
    <row r="603" spans="1:4" x14ac:dyDescent="0.3">
      <c r="A603" t="s">
        <v>3017</v>
      </c>
      <c r="B603" t="s">
        <v>3376</v>
      </c>
      <c r="C603" t="s">
        <v>3575</v>
      </c>
      <c r="D603">
        <v>0</v>
      </c>
    </row>
    <row r="604" spans="1:4" x14ac:dyDescent="0.3">
      <c r="A604" t="s">
        <v>3017</v>
      </c>
      <c r="B604" t="s">
        <v>3365</v>
      </c>
      <c r="C604" t="s">
        <v>3355</v>
      </c>
      <c r="D604">
        <v>2686.1396523802759</v>
      </c>
    </row>
    <row r="605" spans="1:4" x14ac:dyDescent="0.3">
      <c r="A605" t="s">
        <v>3017</v>
      </c>
      <c r="B605" t="s">
        <v>3365</v>
      </c>
      <c r="C605" t="s">
        <v>3356</v>
      </c>
      <c r="D605">
        <v>980.35977122071586</v>
      </c>
    </row>
    <row r="606" spans="1:4" x14ac:dyDescent="0.3">
      <c r="A606" t="s">
        <v>3017</v>
      </c>
      <c r="B606" t="s">
        <v>3365</v>
      </c>
      <c r="C606" t="s">
        <v>3357</v>
      </c>
      <c r="D606">
        <v>201.56716580413919</v>
      </c>
    </row>
    <row r="607" spans="1:4" x14ac:dyDescent="0.3">
      <c r="A607" t="s">
        <v>3017</v>
      </c>
      <c r="B607" t="s">
        <v>3365</v>
      </c>
      <c r="C607" t="s">
        <v>3358</v>
      </c>
      <c r="D607">
        <v>23.277127379158081</v>
      </c>
    </row>
    <row r="608" spans="1:4" x14ac:dyDescent="0.3">
      <c r="A608" t="s">
        <v>3017</v>
      </c>
      <c r="B608" t="s">
        <v>3365</v>
      </c>
      <c r="C608" t="s">
        <v>3359</v>
      </c>
      <c r="D608">
        <v>12.103813709135041</v>
      </c>
    </row>
    <row r="609" spans="1:4" x14ac:dyDescent="0.3">
      <c r="A609" t="s">
        <v>3017</v>
      </c>
      <c r="B609" t="s">
        <v>3365</v>
      </c>
      <c r="C609" t="s">
        <v>3360</v>
      </c>
      <c r="D609">
        <v>3.8700595034503147</v>
      </c>
    </row>
    <row r="610" spans="1:4" x14ac:dyDescent="0.3">
      <c r="A610" t="s">
        <v>3017</v>
      </c>
      <c r="B610" t="s">
        <v>3365</v>
      </c>
      <c r="C610" t="s">
        <v>3361</v>
      </c>
      <c r="D610">
        <v>2.7352515633825569</v>
      </c>
    </row>
    <row r="611" spans="1:4" x14ac:dyDescent="0.3">
      <c r="A611" t="s">
        <v>3017</v>
      </c>
      <c r="B611" t="s">
        <v>3365</v>
      </c>
      <c r="C611" t="s">
        <v>3362</v>
      </c>
      <c r="D611">
        <v>1.9298498768957095</v>
      </c>
    </row>
    <row r="612" spans="1:4" x14ac:dyDescent="0.3">
      <c r="A612" t="s">
        <v>3017</v>
      </c>
      <c r="B612" t="s">
        <v>3365</v>
      </c>
      <c r="C612" t="s">
        <v>3363</v>
      </c>
      <c r="D612">
        <v>1.6210323347693063</v>
      </c>
    </row>
    <row r="613" spans="1:4" x14ac:dyDescent="0.3">
      <c r="A613" t="s">
        <v>3017</v>
      </c>
      <c r="B613" t="s">
        <v>3365</v>
      </c>
      <c r="C613" t="s">
        <v>3575</v>
      </c>
      <c r="D613">
        <v>8.0893669880863133</v>
      </c>
    </row>
    <row r="614" spans="1:4" x14ac:dyDescent="0.3">
      <c r="A614" t="s">
        <v>3017</v>
      </c>
      <c r="B614" t="s">
        <v>3369</v>
      </c>
      <c r="C614" t="s">
        <v>3355</v>
      </c>
      <c r="D614">
        <v>130.82829156981077</v>
      </c>
    </row>
    <row r="615" spans="1:4" x14ac:dyDescent="0.3">
      <c r="A615" t="s">
        <v>3017</v>
      </c>
      <c r="B615" t="s">
        <v>3369</v>
      </c>
      <c r="C615" t="s">
        <v>3356</v>
      </c>
      <c r="D615">
        <v>60.608949761170003</v>
      </c>
    </row>
    <row r="616" spans="1:4" x14ac:dyDescent="0.3">
      <c r="A616" t="s">
        <v>3017</v>
      </c>
      <c r="B616" t="s">
        <v>3369</v>
      </c>
      <c r="C616" t="s">
        <v>3357</v>
      </c>
      <c r="D616">
        <v>20.636343607971988</v>
      </c>
    </row>
    <row r="617" spans="1:4" x14ac:dyDescent="0.3">
      <c r="A617" t="s">
        <v>3017</v>
      </c>
      <c r="B617" t="s">
        <v>3369</v>
      </c>
      <c r="C617" t="s">
        <v>3358</v>
      </c>
      <c r="D617">
        <v>4.34186374239657</v>
      </c>
    </row>
    <row r="618" spans="1:4" x14ac:dyDescent="0.3">
      <c r="A618" t="s">
        <v>3017</v>
      </c>
      <c r="B618" t="s">
        <v>3369</v>
      </c>
      <c r="C618" t="s">
        <v>3359</v>
      </c>
      <c r="D618">
        <v>1.1083039945585944</v>
      </c>
    </row>
    <row r="619" spans="1:4" x14ac:dyDescent="0.3">
      <c r="A619" t="s">
        <v>3017</v>
      </c>
      <c r="B619" t="s">
        <v>3369</v>
      </c>
      <c r="C619" t="s">
        <v>3360</v>
      </c>
      <c r="D619">
        <v>0.38128972666442301</v>
      </c>
    </row>
    <row r="620" spans="1:4" x14ac:dyDescent="0.3">
      <c r="A620" t="s">
        <v>3017</v>
      </c>
      <c r="B620" t="s">
        <v>3369</v>
      </c>
      <c r="C620" t="s">
        <v>3361</v>
      </c>
      <c r="D620">
        <v>0.26982633800312744</v>
      </c>
    </row>
    <row r="621" spans="1:4" x14ac:dyDescent="0.3">
      <c r="A621" t="s">
        <v>3017</v>
      </c>
      <c r="B621" t="s">
        <v>3369</v>
      </c>
      <c r="C621" t="s">
        <v>3362</v>
      </c>
      <c r="D621">
        <v>0.17670261723754474</v>
      </c>
    </row>
    <row r="622" spans="1:4" x14ac:dyDescent="0.3">
      <c r="A622" t="s">
        <v>3017</v>
      </c>
      <c r="B622" t="s">
        <v>3369</v>
      </c>
      <c r="C622" t="s">
        <v>3363</v>
      </c>
      <c r="D622">
        <v>0.16016631514805707</v>
      </c>
    </row>
    <row r="623" spans="1:4" x14ac:dyDescent="0.3">
      <c r="A623" t="s">
        <v>3017</v>
      </c>
      <c r="B623" t="s">
        <v>3369</v>
      </c>
      <c r="C623" t="s">
        <v>3575</v>
      </c>
      <c r="D623">
        <v>0.51635370703885808</v>
      </c>
    </row>
    <row r="624" spans="1:4" x14ac:dyDescent="0.3">
      <c r="A624" t="s">
        <v>3017</v>
      </c>
      <c r="B624" t="s">
        <v>3374</v>
      </c>
      <c r="C624" t="s">
        <v>3355</v>
      </c>
      <c r="D624">
        <v>79.509475847435581</v>
      </c>
    </row>
    <row r="625" spans="1:4" x14ac:dyDescent="0.3">
      <c r="A625" t="s">
        <v>3017</v>
      </c>
      <c r="B625" t="s">
        <v>3374</v>
      </c>
      <c r="C625" t="s">
        <v>3356</v>
      </c>
      <c r="D625">
        <v>26.661253485629885</v>
      </c>
    </row>
    <row r="626" spans="1:4" x14ac:dyDescent="0.3">
      <c r="A626" t="s">
        <v>3017</v>
      </c>
      <c r="B626" t="s">
        <v>3374</v>
      </c>
      <c r="C626" t="s">
        <v>3357</v>
      </c>
      <c r="D626">
        <v>1.4267841398410597</v>
      </c>
    </row>
    <row r="627" spans="1:4" x14ac:dyDescent="0.3">
      <c r="A627" t="s">
        <v>3017</v>
      </c>
      <c r="B627" t="s">
        <v>3374</v>
      </c>
      <c r="C627" t="s">
        <v>3358</v>
      </c>
      <c r="D627">
        <v>0.4468630908024841</v>
      </c>
    </row>
    <row r="628" spans="1:4" x14ac:dyDescent="0.3">
      <c r="A628" t="s">
        <v>3017</v>
      </c>
      <c r="B628" t="s">
        <v>3374</v>
      </c>
      <c r="C628" t="s">
        <v>3359</v>
      </c>
      <c r="D628">
        <v>0.4468630908024841</v>
      </c>
    </row>
    <row r="629" spans="1:4" x14ac:dyDescent="0.3">
      <c r="A629" t="s">
        <v>3017</v>
      </c>
      <c r="B629" t="s">
        <v>3374</v>
      </c>
      <c r="C629" t="s">
        <v>3360</v>
      </c>
      <c r="D629">
        <v>0.22343154540124205</v>
      </c>
    </row>
    <row r="630" spans="1:4" x14ac:dyDescent="0.3">
      <c r="A630" t="s">
        <v>3017</v>
      </c>
      <c r="B630" t="s">
        <v>3374</v>
      </c>
      <c r="C630" t="s">
        <v>3361</v>
      </c>
      <c r="D630">
        <v>0.22343154540124205</v>
      </c>
    </row>
    <row r="631" spans="1:4" x14ac:dyDescent="0.3">
      <c r="A631" t="s">
        <v>3017</v>
      </c>
      <c r="B631" t="s">
        <v>3374</v>
      </c>
      <c r="C631" t="s">
        <v>3362</v>
      </c>
      <c r="D631">
        <v>0.22343154540124205</v>
      </c>
    </row>
    <row r="632" spans="1:4" x14ac:dyDescent="0.3">
      <c r="A632" t="s">
        <v>3017</v>
      </c>
      <c r="B632" t="s">
        <v>3374</v>
      </c>
      <c r="C632" t="s">
        <v>3363</v>
      </c>
      <c r="D632">
        <v>0.22343154540124205</v>
      </c>
    </row>
    <row r="633" spans="1:4" x14ac:dyDescent="0.3">
      <c r="A633" t="s">
        <v>3017</v>
      </c>
      <c r="B633" t="s">
        <v>3374</v>
      </c>
      <c r="C633" t="s">
        <v>3575</v>
      </c>
      <c r="D633">
        <v>1.7736978338835943</v>
      </c>
    </row>
    <row r="634" spans="1:4" x14ac:dyDescent="0.3">
      <c r="A634" t="s">
        <v>3017</v>
      </c>
      <c r="B634" t="s">
        <v>3367</v>
      </c>
      <c r="C634" t="s">
        <v>3355</v>
      </c>
      <c r="D634">
        <v>105.96067904151712</v>
      </c>
    </row>
    <row r="635" spans="1:4" x14ac:dyDescent="0.3">
      <c r="A635" t="s">
        <v>3017</v>
      </c>
      <c r="B635" t="s">
        <v>3367</v>
      </c>
      <c r="C635" t="s">
        <v>3356</v>
      </c>
      <c r="D635">
        <v>19.544528152449892</v>
      </c>
    </row>
    <row r="636" spans="1:4" x14ac:dyDescent="0.3">
      <c r="A636" t="s">
        <v>3017</v>
      </c>
      <c r="B636" t="s">
        <v>3367</v>
      </c>
      <c r="C636" t="s">
        <v>3357</v>
      </c>
      <c r="D636">
        <v>9.1452664137930331</v>
      </c>
    </row>
    <row r="637" spans="1:4" x14ac:dyDescent="0.3">
      <c r="A637" t="s">
        <v>3017</v>
      </c>
      <c r="B637" t="s">
        <v>3367</v>
      </c>
      <c r="C637" t="s">
        <v>3358</v>
      </c>
      <c r="D637">
        <v>4.5014752720307127</v>
      </c>
    </row>
    <row r="638" spans="1:4" x14ac:dyDescent="0.3">
      <c r="A638" t="s">
        <v>3017</v>
      </c>
      <c r="B638" t="s">
        <v>3367</v>
      </c>
      <c r="C638" t="s">
        <v>3359</v>
      </c>
      <c r="D638">
        <v>0.56123563020921652</v>
      </c>
    </row>
    <row r="639" spans="1:4" x14ac:dyDescent="0.3">
      <c r="A639" t="s">
        <v>3017</v>
      </c>
      <c r="B639" t="s">
        <v>3367</v>
      </c>
      <c r="C639" t="s">
        <v>3360</v>
      </c>
      <c r="D639">
        <v>1.0685441199999999</v>
      </c>
    </row>
    <row r="640" spans="1:4" x14ac:dyDescent="0.3">
      <c r="A640" t="s">
        <v>3017</v>
      </c>
      <c r="B640" t="s">
        <v>3367</v>
      </c>
      <c r="C640" t="s">
        <v>3361</v>
      </c>
      <c r="D640">
        <v>0.32277945000000002</v>
      </c>
    </row>
    <row r="641" spans="1:4" x14ac:dyDescent="0.3">
      <c r="A641" t="s">
        <v>3017</v>
      </c>
      <c r="B641" t="s">
        <v>3367</v>
      </c>
      <c r="C641" t="s">
        <v>3362</v>
      </c>
      <c r="D641">
        <v>0</v>
      </c>
    </row>
    <row r="642" spans="1:4" x14ac:dyDescent="0.3">
      <c r="A642" t="s">
        <v>3017</v>
      </c>
      <c r="B642" t="s">
        <v>3367</v>
      </c>
      <c r="C642" t="s">
        <v>3363</v>
      </c>
      <c r="D642">
        <v>0.95961871965508871</v>
      </c>
    </row>
    <row r="643" spans="1:4" x14ac:dyDescent="0.3">
      <c r="A643" t="s">
        <v>3017</v>
      </c>
      <c r="B643" t="s">
        <v>3367</v>
      </c>
      <c r="C643" t="s">
        <v>3575</v>
      </c>
      <c r="D643">
        <v>0.5743375703449114</v>
      </c>
    </row>
    <row r="644" spans="1:4" x14ac:dyDescent="0.3">
      <c r="A644" t="s">
        <v>3018</v>
      </c>
      <c r="B644" t="s">
        <v>3372</v>
      </c>
      <c r="C644" t="s">
        <v>3355</v>
      </c>
      <c r="D644">
        <v>2426.8201768204581</v>
      </c>
    </row>
    <row r="645" spans="1:4" x14ac:dyDescent="0.3">
      <c r="A645" t="s">
        <v>3018</v>
      </c>
      <c r="B645" t="s">
        <v>3372</v>
      </c>
      <c r="C645" t="s">
        <v>3356</v>
      </c>
      <c r="D645">
        <v>1858.9592688715061</v>
      </c>
    </row>
    <row r="646" spans="1:4" x14ac:dyDescent="0.3">
      <c r="A646" t="s">
        <v>3018</v>
      </c>
      <c r="B646" t="s">
        <v>3372</v>
      </c>
      <c r="C646" t="s">
        <v>3357</v>
      </c>
      <c r="D646">
        <v>594.05076766334992</v>
      </c>
    </row>
    <row r="647" spans="1:4" x14ac:dyDescent="0.3">
      <c r="A647" t="s">
        <v>3018</v>
      </c>
      <c r="B647" t="s">
        <v>3372</v>
      </c>
      <c r="C647" t="s">
        <v>3358</v>
      </c>
      <c r="D647">
        <v>43.728108108408783</v>
      </c>
    </row>
    <row r="648" spans="1:4" x14ac:dyDescent="0.3">
      <c r="A648" t="s">
        <v>3018</v>
      </c>
      <c r="B648" t="s">
        <v>3372</v>
      </c>
      <c r="C648" t="s">
        <v>3359</v>
      </c>
      <c r="D648">
        <v>18.574190543362146</v>
      </c>
    </row>
    <row r="649" spans="1:4" x14ac:dyDescent="0.3">
      <c r="A649" t="s">
        <v>3018</v>
      </c>
      <c r="B649" t="s">
        <v>3372</v>
      </c>
      <c r="C649" t="s">
        <v>3360</v>
      </c>
      <c r="D649">
        <v>3.0487443494026212</v>
      </c>
    </row>
    <row r="650" spans="1:4" x14ac:dyDescent="0.3">
      <c r="A650" t="s">
        <v>3018</v>
      </c>
      <c r="B650" t="s">
        <v>3372</v>
      </c>
      <c r="C650" t="s">
        <v>3361</v>
      </c>
      <c r="D650">
        <v>1.2397437918107987</v>
      </c>
    </row>
    <row r="651" spans="1:4" x14ac:dyDescent="0.3">
      <c r="A651" t="s">
        <v>3018</v>
      </c>
      <c r="B651" t="s">
        <v>3372</v>
      </c>
      <c r="C651" t="s">
        <v>3362</v>
      </c>
      <c r="D651">
        <v>0.80559027101645087</v>
      </c>
    </row>
    <row r="652" spans="1:4" x14ac:dyDescent="0.3">
      <c r="A652" t="s">
        <v>3018</v>
      </c>
      <c r="B652" t="s">
        <v>3372</v>
      </c>
      <c r="C652" t="s">
        <v>3363</v>
      </c>
      <c r="D652">
        <v>0.45846054068743469</v>
      </c>
    </row>
    <row r="653" spans="1:4" x14ac:dyDescent="0.3">
      <c r="A653" t="s">
        <v>3018</v>
      </c>
      <c r="B653" t="s">
        <v>3372</v>
      </c>
      <c r="C653" t="s">
        <v>3575</v>
      </c>
      <c r="D653">
        <v>2.0660000000000003</v>
      </c>
    </row>
    <row r="654" spans="1:4" x14ac:dyDescent="0.3">
      <c r="A654" t="s">
        <v>3018</v>
      </c>
      <c r="B654" t="s">
        <v>3368</v>
      </c>
      <c r="C654" t="s">
        <v>3355</v>
      </c>
      <c r="D654">
        <v>12251.335904150996</v>
      </c>
    </row>
    <row r="655" spans="1:4" x14ac:dyDescent="0.3">
      <c r="A655" t="s">
        <v>3018</v>
      </c>
      <c r="B655" t="s">
        <v>3368</v>
      </c>
      <c r="C655" t="s">
        <v>3356</v>
      </c>
      <c r="D655">
        <v>4981.5524507441378</v>
      </c>
    </row>
    <row r="656" spans="1:4" x14ac:dyDescent="0.3">
      <c r="A656" t="s">
        <v>3018</v>
      </c>
      <c r="B656" t="s">
        <v>3368</v>
      </c>
      <c r="C656" t="s">
        <v>3357</v>
      </c>
      <c r="D656">
        <v>1603.7524867643601</v>
      </c>
    </row>
    <row r="657" spans="1:4" x14ac:dyDescent="0.3">
      <c r="A657" t="s">
        <v>3018</v>
      </c>
      <c r="B657" t="s">
        <v>3368</v>
      </c>
      <c r="C657" t="s">
        <v>3358</v>
      </c>
      <c r="D657">
        <v>159.7156752770714</v>
      </c>
    </row>
    <row r="658" spans="1:4" x14ac:dyDescent="0.3">
      <c r="A658" t="s">
        <v>3018</v>
      </c>
      <c r="B658" t="s">
        <v>3368</v>
      </c>
      <c r="C658" t="s">
        <v>3359</v>
      </c>
      <c r="D658">
        <v>55.877650709252819</v>
      </c>
    </row>
    <row r="659" spans="1:4" x14ac:dyDescent="0.3">
      <c r="A659" t="s">
        <v>3018</v>
      </c>
      <c r="B659" t="s">
        <v>3368</v>
      </c>
      <c r="C659" t="s">
        <v>3360</v>
      </c>
      <c r="D659">
        <v>8.6077180354308265</v>
      </c>
    </row>
    <row r="660" spans="1:4" x14ac:dyDescent="0.3">
      <c r="A660" t="s">
        <v>3018</v>
      </c>
      <c r="B660" t="s">
        <v>3368</v>
      </c>
      <c r="C660" t="s">
        <v>3361</v>
      </c>
      <c r="D660">
        <v>3.1423582388142424</v>
      </c>
    </row>
    <row r="661" spans="1:4" x14ac:dyDescent="0.3">
      <c r="A661" t="s">
        <v>3018</v>
      </c>
      <c r="B661" t="s">
        <v>3368</v>
      </c>
      <c r="C661" t="s">
        <v>3362</v>
      </c>
      <c r="D661">
        <v>3.0190191991580786</v>
      </c>
    </row>
    <row r="662" spans="1:4" x14ac:dyDescent="0.3">
      <c r="A662" t="s">
        <v>3018</v>
      </c>
      <c r="B662" t="s">
        <v>3368</v>
      </c>
      <c r="C662" t="s">
        <v>3363</v>
      </c>
      <c r="D662">
        <v>2.4672855897285833</v>
      </c>
    </row>
    <row r="663" spans="1:4" x14ac:dyDescent="0.3">
      <c r="A663" t="s">
        <v>3018</v>
      </c>
      <c r="B663" t="s">
        <v>3368</v>
      </c>
      <c r="C663" t="s">
        <v>3575</v>
      </c>
      <c r="D663">
        <v>5.3858475810179858</v>
      </c>
    </row>
    <row r="664" spans="1:4" x14ac:dyDescent="0.3">
      <c r="A664" t="s">
        <v>3018</v>
      </c>
      <c r="B664" t="s">
        <v>3366</v>
      </c>
      <c r="C664" t="s">
        <v>3355</v>
      </c>
      <c r="D664">
        <v>9743.8173274351084</v>
      </c>
    </row>
    <row r="665" spans="1:4" x14ac:dyDescent="0.3">
      <c r="A665" t="s">
        <v>3018</v>
      </c>
      <c r="B665" t="s">
        <v>3366</v>
      </c>
      <c r="C665" t="s">
        <v>3356</v>
      </c>
      <c r="D665">
        <v>7674.6084287558997</v>
      </c>
    </row>
    <row r="666" spans="1:4" x14ac:dyDescent="0.3">
      <c r="A666" t="s">
        <v>3018</v>
      </c>
      <c r="B666" t="s">
        <v>3366</v>
      </c>
      <c r="C666" t="s">
        <v>3357</v>
      </c>
      <c r="D666">
        <v>3752.682214496821</v>
      </c>
    </row>
    <row r="667" spans="1:4" x14ac:dyDescent="0.3">
      <c r="A667" t="s">
        <v>3018</v>
      </c>
      <c r="B667" t="s">
        <v>3366</v>
      </c>
      <c r="C667" t="s">
        <v>3358</v>
      </c>
      <c r="D667">
        <v>790.04794270827108</v>
      </c>
    </row>
    <row r="668" spans="1:4" x14ac:dyDescent="0.3">
      <c r="A668" t="s">
        <v>3018</v>
      </c>
      <c r="B668" t="s">
        <v>3366</v>
      </c>
      <c r="C668" t="s">
        <v>3359</v>
      </c>
      <c r="D668">
        <v>189.42843079852577</v>
      </c>
    </row>
    <row r="669" spans="1:4" x14ac:dyDescent="0.3">
      <c r="A669" t="s">
        <v>3018</v>
      </c>
      <c r="B669" t="s">
        <v>3366</v>
      </c>
      <c r="C669" t="s">
        <v>3360</v>
      </c>
      <c r="D669">
        <v>2.5287763406034363</v>
      </c>
    </row>
    <row r="670" spans="1:4" x14ac:dyDescent="0.3">
      <c r="A670" t="s">
        <v>3018</v>
      </c>
      <c r="B670" t="s">
        <v>3366</v>
      </c>
      <c r="C670" t="s">
        <v>3361</v>
      </c>
      <c r="D670">
        <v>0.81851270499410422</v>
      </c>
    </row>
    <row r="671" spans="1:4" x14ac:dyDescent="0.3">
      <c r="A671" t="s">
        <v>3018</v>
      </c>
      <c r="B671" t="s">
        <v>3366</v>
      </c>
      <c r="C671" t="s">
        <v>3362</v>
      </c>
      <c r="D671">
        <v>0.51232723195151419</v>
      </c>
    </row>
    <row r="672" spans="1:4" x14ac:dyDescent="0.3">
      <c r="A672" t="s">
        <v>3018</v>
      </c>
      <c r="B672" t="s">
        <v>3366</v>
      </c>
      <c r="C672" t="s">
        <v>3363</v>
      </c>
      <c r="D672">
        <v>0.3150853445926316</v>
      </c>
    </row>
    <row r="673" spans="1:4" x14ac:dyDescent="0.3">
      <c r="A673" t="s">
        <v>3018</v>
      </c>
      <c r="B673" t="s">
        <v>3366</v>
      </c>
      <c r="C673" t="s">
        <v>3575</v>
      </c>
      <c r="D673">
        <v>1.8647780432863708</v>
      </c>
    </row>
    <row r="674" spans="1:4" x14ac:dyDescent="0.3">
      <c r="A674" t="s">
        <v>3018</v>
      </c>
      <c r="B674" t="s">
        <v>3370</v>
      </c>
      <c r="C674" t="s">
        <v>3355</v>
      </c>
      <c r="D674">
        <v>1351.7201138284652</v>
      </c>
    </row>
    <row r="675" spans="1:4" x14ac:dyDescent="0.3">
      <c r="A675" t="s">
        <v>3018</v>
      </c>
      <c r="B675" t="s">
        <v>3370</v>
      </c>
      <c r="C675" t="s">
        <v>3356</v>
      </c>
      <c r="D675">
        <v>1020.9318526576299</v>
      </c>
    </row>
    <row r="676" spans="1:4" x14ac:dyDescent="0.3">
      <c r="A676" t="s">
        <v>3018</v>
      </c>
      <c r="B676" t="s">
        <v>3370</v>
      </c>
      <c r="C676" t="s">
        <v>3357</v>
      </c>
      <c r="D676">
        <v>307.98198841265884</v>
      </c>
    </row>
    <row r="677" spans="1:4" x14ac:dyDescent="0.3">
      <c r="A677" t="s">
        <v>3018</v>
      </c>
      <c r="B677" t="s">
        <v>3370</v>
      </c>
      <c r="C677" t="s">
        <v>3358</v>
      </c>
      <c r="D677">
        <v>5.2758752332534247</v>
      </c>
    </row>
    <row r="678" spans="1:4" x14ac:dyDescent="0.3">
      <c r="A678" t="s">
        <v>3018</v>
      </c>
      <c r="B678" t="s">
        <v>3370</v>
      </c>
      <c r="C678" t="s">
        <v>3359</v>
      </c>
      <c r="D678">
        <v>1.7513024979613685</v>
      </c>
    </row>
    <row r="679" spans="1:4" x14ac:dyDescent="0.3">
      <c r="A679" t="s">
        <v>3018</v>
      </c>
      <c r="B679" t="s">
        <v>3370</v>
      </c>
      <c r="C679" t="s">
        <v>3360</v>
      </c>
      <c r="D679">
        <v>0.69325763624805692</v>
      </c>
    </row>
    <row r="680" spans="1:4" x14ac:dyDescent="0.3">
      <c r="A680" t="s">
        <v>3018</v>
      </c>
      <c r="B680" t="s">
        <v>3370</v>
      </c>
      <c r="C680" t="s">
        <v>3361</v>
      </c>
      <c r="D680">
        <v>0.69325763624805692</v>
      </c>
    </row>
    <row r="681" spans="1:4" x14ac:dyDescent="0.3">
      <c r="A681" t="s">
        <v>3018</v>
      </c>
      <c r="B681" t="s">
        <v>3370</v>
      </c>
      <c r="C681" t="s">
        <v>3362</v>
      </c>
      <c r="D681">
        <v>0.69325763624805692</v>
      </c>
    </row>
    <row r="682" spans="1:4" x14ac:dyDescent="0.3">
      <c r="A682" t="s">
        <v>3018</v>
      </c>
      <c r="B682" t="s">
        <v>3370</v>
      </c>
      <c r="C682" t="s">
        <v>3363</v>
      </c>
      <c r="D682">
        <v>0.69325763624805692</v>
      </c>
    </row>
    <row r="683" spans="1:4" x14ac:dyDescent="0.3">
      <c r="A683" t="s">
        <v>3018</v>
      </c>
      <c r="B683" t="s">
        <v>3370</v>
      </c>
      <c r="C683" t="s">
        <v>3575</v>
      </c>
      <c r="D683">
        <v>5.0735204250388586</v>
      </c>
    </row>
    <row r="684" spans="1:4" x14ac:dyDescent="0.3">
      <c r="A684" t="s">
        <v>3018</v>
      </c>
      <c r="B684" t="s">
        <v>3371</v>
      </c>
      <c r="C684" t="s">
        <v>3355</v>
      </c>
      <c r="D684">
        <v>10517.292258426747</v>
      </c>
    </row>
    <row r="685" spans="1:4" x14ac:dyDescent="0.3">
      <c r="A685" t="s">
        <v>3018</v>
      </c>
      <c r="B685" t="s">
        <v>3371</v>
      </c>
      <c r="C685" t="s">
        <v>3356</v>
      </c>
      <c r="D685">
        <v>6882.7086658694852</v>
      </c>
    </row>
    <row r="686" spans="1:4" x14ac:dyDescent="0.3">
      <c r="A686" t="s">
        <v>3018</v>
      </c>
      <c r="B686" t="s">
        <v>3371</v>
      </c>
      <c r="C686" t="s">
        <v>3357</v>
      </c>
      <c r="D686">
        <v>1764.7005331180055</v>
      </c>
    </row>
    <row r="687" spans="1:4" x14ac:dyDescent="0.3">
      <c r="A687" t="s">
        <v>3018</v>
      </c>
      <c r="B687" t="s">
        <v>3371</v>
      </c>
      <c r="C687" t="s">
        <v>3358</v>
      </c>
      <c r="D687">
        <v>45.874435561170046</v>
      </c>
    </row>
    <row r="688" spans="1:4" x14ac:dyDescent="0.3">
      <c r="A688" t="s">
        <v>3018</v>
      </c>
      <c r="B688" t="s">
        <v>3371</v>
      </c>
      <c r="C688" t="s">
        <v>3359</v>
      </c>
      <c r="D688">
        <v>13.196689998030084</v>
      </c>
    </row>
    <row r="689" spans="1:4" x14ac:dyDescent="0.3">
      <c r="A689" t="s">
        <v>3018</v>
      </c>
      <c r="B689" t="s">
        <v>3371</v>
      </c>
      <c r="C689" t="s">
        <v>3360</v>
      </c>
      <c r="D689">
        <v>1.4492427622821213</v>
      </c>
    </row>
    <row r="690" spans="1:4" x14ac:dyDescent="0.3">
      <c r="A690" t="s">
        <v>3018</v>
      </c>
      <c r="B690" t="s">
        <v>3371</v>
      </c>
      <c r="C690" t="s">
        <v>3361</v>
      </c>
      <c r="D690">
        <v>1.0384564881933749</v>
      </c>
    </row>
    <row r="691" spans="1:4" x14ac:dyDescent="0.3">
      <c r="A691" t="s">
        <v>3018</v>
      </c>
      <c r="B691" t="s">
        <v>3371</v>
      </c>
      <c r="C691" t="s">
        <v>3362</v>
      </c>
      <c r="D691">
        <v>0.80618987645697648</v>
      </c>
    </row>
    <row r="692" spans="1:4" x14ac:dyDescent="0.3">
      <c r="A692" t="s">
        <v>3018</v>
      </c>
      <c r="B692" t="s">
        <v>3371</v>
      </c>
      <c r="C692" t="s">
        <v>3363</v>
      </c>
      <c r="D692">
        <v>0.73333123130533207</v>
      </c>
    </row>
    <row r="693" spans="1:4" x14ac:dyDescent="0.3">
      <c r="A693" t="s">
        <v>3018</v>
      </c>
      <c r="B693" t="s">
        <v>3371</v>
      </c>
      <c r="C693" t="s">
        <v>3575</v>
      </c>
      <c r="D693">
        <v>3.6877634983698035</v>
      </c>
    </row>
    <row r="694" spans="1:4" x14ac:dyDescent="0.3">
      <c r="A694" t="s">
        <v>3018</v>
      </c>
      <c r="B694" t="s">
        <v>3376</v>
      </c>
      <c r="C694" t="s">
        <v>3355</v>
      </c>
      <c r="D694">
        <v>3052.0813126497324</v>
      </c>
    </row>
    <row r="695" spans="1:4" x14ac:dyDescent="0.3">
      <c r="A695" t="s">
        <v>3018</v>
      </c>
      <c r="B695" t="s">
        <v>3376</v>
      </c>
      <c r="C695" t="s">
        <v>3356</v>
      </c>
      <c r="D695">
        <v>1861.2463924794615</v>
      </c>
    </row>
    <row r="696" spans="1:4" x14ac:dyDescent="0.3">
      <c r="A696" t="s">
        <v>3018</v>
      </c>
      <c r="B696" t="s">
        <v>3376</v>
      </c>
      <c r="C696" t="s">
        <v>3357</v>
      </c>
      <c r="D696">
        <v>1002.9508491474074</v>
      </c>
    </row>
    <row r="697" spans="1:4" x14ac:dyDescent="0.3">
      <c r="A697" t="s">
        <v>3018</v>
      </c>
      <c r="B697" t="s">
        <v>3376</v>
      </c>
      <c r="C697" t="s">
        <v>3358</v>
      </c>
      <c r="D697">
        <v>63.617069252191207</v>
      </c>
    </row>
    <row r="698" spans="1:4" x14ac:dyDescent="0.3">
      <c r="A698" t="s">
        <v>3018</v>
      </c>
      <c r="B698" t="s">
        <v>3376</v>
      </c>
      <c r="C698" t="s">
        <v>3359</v>
      </c>
      <c r="D698">
        <v>16.132326061902599</v>
      </c>
    </row>
    <row r="699" spans="1:4" x14ac:dyDescent="0.3">
      <c r="A699" t="s">
        <v>3018</v>
      </c>
      <c r="B699" t="s">
        <v>3376</v>
      </c>
      <c r="C699" t="s">
        <v>3360</v>
      </c>
      <c r="D699">
        <v>1.0757532179370677</v>
      </c>
    </row>
    <row r="700" spans="1:4" x14ac:dyDescent="0.3">
      <c r="A700" t="s">
        <v>3018</v>
      </c>
      <c r="B700" t="s">
        <v>3376</v>
      </c>
      <c r="C700" t="s">
        <v>3361</v>
      </c>
      <c r="D700">
        <v>0.86665120697809739</v>
      </c>
    </row>
    <row r="701" spans="1:4" x14ac:dyDescent="0.3">
      <c r="A701" t="s">
        <v>3018</v>
      </c>
      <c r="B701" t="s">
        <v>3376</v>
      </c>
      <c r="C701" t="s">
        <v>3362</v>
      </c>
      <c r="D701">
        <v>0.86665120697809739</v>
      </c>
    </row>
    <row r="702" spans="1:4" x14ac:dyDescent="0.3">
      <c r="A702" t="s">
        <v>3018</v>
      </c>
      <c r="B702" t="s">
        <v>3376</v>
      </c>
      <c r="C702" t="s">
        <v>3363</v>
      </c>
      <c r="D702">
        <v>0.86665120697809739</v>
      </c>
    </row>
    <row r="703" spans="1:4" x14ac:dyDescent="0.3">
      <c r="A703" t="s">
        <v>3018</v>
      </c>
      <c r="B703" t="s">
        <v>3376</v>
      </c>
      <c r="C703" t="s">
        <v>3575</v>
      </c>
      <c r="D703">
        <v>6.9745922004380514</v>
      </c>
    </row>
    <row r="704" spans="1:4" x14ac:dyDescent="0.3">
      <c r="A704" t="s">
        <v>3018</v>
      </c>
      <c r="B704" t="s">
        <v>3365</v>
      </c>
      <c r="C704" t="s">
        <v>3355</v>
      </c>
      <c r="D704">
        <v>158311.71067711606</v>
      </c>
    </row>
    <row r="705" spans="1:4" x14ac:dyDescent="0.3">
      <c r="A705" t="s">
        <v>3018</v>
      </c>
      <c r="B705" t="s">
        <v>3365</v>
      </c>
      <c r="C705" t="s">
        <v>3356</v>
      </c>
      <c r="D705">
        <v>140983.71418146483</v>
      </c>
    </row>
    <row r="706" spans="1:4" x14ac:dyDescent="0.3">
      <c r="A706" t="s">
        <v>3018</v>
      </c>
      <c r="B706" t="s">
        <v>3365</v>
      </c>
      <c r="C706" t="s">
        <v>3357</v>
      </c>
      <c r="D706">
        <v>95107.917755583083</v>
      </c>
    </row>
    <row r="707" spans="1:4" x14ac:dyDescent="0.3">
      <c r="A707" t="s">
        <v>3018</v>
      </c>
      <c r="B707" t="s">
        <v>3365</v>
      </c>
      <c r="C707" t="s">
        <v>3358</v>
      </c>
      <c r="D707">
        <v>24806.063866953133</v>
      </c>
    </row>
    <row r="708" spans="1:4" x14ac:dyDescent="0.3">
      <c r="A708" t="s">
        <v>3018</v>
      </c>
      <c r="B708" t="s">
        <v>3365</v>
      </c>
      <c r="C708" t="s">
        <v>3359</v>
      </c>
      <c r="D708">
        <v>11322.060889984985</v>
      </c>
    </row>
    <row r="709" spans="1:4" x14ac:dyDescent="0.3">
      <c r="A709" t="s">
        <v>3018</v>
      </c>
      <c r="B709" t="s">
        <v>3365</v>
      </c>
      <c r="C709" t="s">
        <v>3360</v>
      </c>
      <c r="D709">
        <v>480.49196900444343</v>
      </c>
    </row>
    <row r="710" spans="1:4" x14ac:dyDescent="0.3">
      <c r="A710" t="s">
        <v>3018</v>
      </c>
      <c r="B710" t="s">
        <v>3365</v>
      </c>
      <c r="C710" t="s">
        <v>3361</v>
      </c>
      <c r="D710">
        <v>133.80606381037404</v>
      </c>
    </row>
    <row r="711" spans="1:4" x14ac:dyDescent="0.3">
      <c r="A711" t="s">
        <v>3018</v>
      </c>
      <c r="B711" t="s">
        <v>3365</v>
      </c>
      <c r="C711" t="s">
        <v>3362</v>
      </c>
      <c r="D711">
        <v>53.296806000304386</v>
      </c>
    </row>
    <row r="712" spans="1:4" x14ac:dyDescent="0.3">
      <c r="A712" t="s">
        <v>3018</v>
      </c>
      <c r="B712" t="s">
        <v>3365</v>
      </c>
      <c r="C712" t="s">
        <v>3363</v>
      </c>
      <c r="D712">
        <v>29.378766703967589</v>
      </c>
    </row>
    <row r="713" spans="1:4" x14ac:dyDescent="0.3">
      <c r="A713" t="s">
        <v>3018</v>
      </c>
      <c r="B713" t="s">
        <v>3365</v>
      </c>
      <c r="C713" t="s">
        <v>3575</v>
      </c>
      <c r="D713">
        <v>81.500639541479103</v>
      </c>
    </row>
    <row r="714" spans="1:4" x14ac:dyDescent="0.3">
      <c r="A714" t="s">
        <v>3018</v>
      </c>
      <c r="B714" t="s">
        <v>3369</v>
      </c>
      <c r="C714" t="s">
        <v>3355</v>
      </c>
      <c r="D714">
        <v>11356.567041748722</v>
      </c>
    </row>
    <row r="715" spans="1:4" x14ac:dyDescent="0.3">
      <c r="A715" t="s">
        <v>3018</v>
      </c>
      <c r="B715" t="s">
        <v>3369</v>
      </c>
      <c r="C715" t="s">
        <v>3356</v>
      </c>
      <c r="D715">
        <v>9193.8943790785434</v>
      </c>
    </row>
    <row r="716" spans="1:4" x14ac:dyDescent="0.3">
      <c r="A716" t="s">
        <v>3018</v>
      </c>
      <c r="B716" t="s">
        <v>3369</v>
      </c>
      <c r="C716" t="s">
        <v>3357</v>
      </c>
      <c r="D716">
        <v>5136.6039254152884</v>
      </c>
    </row>
    <row r="717" spans="1:4" x14ac:dyDescent="0.3">
      <c r="A717" t="s">
        <v>3018</v>
      </c>
      <c r="B717" t="s">
        <v>3369</v>
      </c>
      <c r="C717" t="s">
        <v>3358</v>
      </c>
      <c r="D717">
        <v>521.11857295586867</v>
      </c>
    </row>
    <row r="718" spans="1:4" x14ac:dyDescent="0.3">
      <c r="A718" t="s">
        <v>3018</v>
      </c>
      <c r="B718" t="s">
        <v>3369</v>
      </c>
      <c r="C718" t="s">
        <v>3359</v>
      </c>
      <c r="D718">
        <v>131.79511932129495</v>
      </c>
    </row>
    <row r="719" spans="1:4" x14ac:dyDescent="0.3">
      <c r="A719" t="s">
        <v>3018</v>
      </c>
      <c r="B719" t="s">
        <v>3369</v>
      </c>
      <c r="C719" t="s">
        <v>3360</v>
      </c>
      <c r="D719">
        <v>19.089997083493483</v>
      </c>
    </row>
    <row r="720" spans="1:4" x14ac:dyDescent="0.3">
      <c r="A720" t="s">
        <v>3018</v>
      </c>
      <c r="B720" t="s">
        <v>3369</v>
      </c>
      <c r="C720" t="s">
        <v>3361</v>
      </c>
      <c r="D720">
        <v>14.394890045173323</v>
      </c>
    </row>
    <row r="721" spans="1:4" x14ac:dyDescent="0.3">
      <c r="A721" t="s">
        <v>3018</v>
      </c>
      <c r="B721" t="s">
        <v>3369</v>
      </c>
      <c r="C721" t="s">
        <v>3362</v>
      </c>
      <c r="D721">
        <v>12.244159360543744</v>
      </c>
    </row>
    <row r="722" spans="1:4" x14ac:dyDescent="0.3">
      <c r="A722" t="s">
        <v>3018</v>
      </c>
      <c r="B722" t="s">
        <v>3369</v>
      </c>
      <c r="C722" t="s">
        <v>3363</v>
      </c>
      <c r="D722">
        <v>6.9604706453011849</v>
      </c>
    </row>
    <row r="723" spans="1:4" x14ac:dyDescent="0.3">
      <c r="A723" t="s">
        <v>3018</v>
      </c>
      <c r="B723" t="s">
        <v>3369</v>
      </c>
      <c r="C723" t="s">
        <v>3575</v>
      </c>
      <c r="D723">
        <v>29.190473235809218</v>
      </c>
    </row>
    <row r="724" spans="1:4" x14ac:dyDescent="0.3">
      <c r="A724" t="s">
        <v>3018</v>
      </c>
      <c r="B724" t="s">
        <v>3374</v>
      </c>
      <c r="C724" t="s">
        <v>3355</v>
      </c>
      <c r="D724">
        <v>2808.3525257682932</v>
      </c>
    </row>
    <row r="725" spans="1:4" x14ac:dyDescent="0.3">
      <c r="A725" t="s">
        <v>3018</v>
      </c>
      <c r="B725" t="s">
        <v>3374</v>
      </c>
      <c r="C725" t="s">
        <v>3356</v>
      </c>
      <c r="D725">
        <v>1650.8301104793084</v>
      </c>
    </row>
    <row r="726" spans="1:4" x14ac:dyDescent="0.3">
      <c r="A726" t="s">
        <v>3018</v>
      </c>
      <c r="B726" t="s">
        <v>3374</v>
      </c>
      <c r="C726" t="s">
        <v>3357</v>
      </c>
      <c r="D726">
        <v>353.06131365215248</v>
      </c>
    </row>
    <row r="727" spans="1:4" x14ac:dyDescent="0.3">
      <c r="A727" t="s">
        <v>3018</v>
      </c>
      <c r="B727" t="s">
        <v>3374</v>
      </c>
      <c r="C727" t="s">
        <v>3358</v>
      </c>
      <c r="D727">
        <v>21.516316455204208</v>
      </c>
    </row>
    <row r="728" spans="1:4" x14ac:dyDescent="0.3">
      <c r="A728" t="s">
        <v>3018</v>
      </c>
      <c r="B728" t="s">
        <v>3374</v>
      </c>
      <c r="C728" t="s">
        <v>3359</v>
      </c>
      <c r="D728">
        <v>15.365095339747196</v>
      </c>
    </row>
    <row r="729" spans="1:4" x14ac:dyDescent="0.3">
      <c r="A729" t="s">
        <v>3018</v>
      </c>
      <c r="B729" t="s">
        <v>3374</v>
      </c>
      <c r="C729" t="s">
        <v>3360</v>
      </c>
      <c r="D729">
        <v>5.7565878131059343</v>
      </c>
    </row>
    <row r="730" spans="1:4" x14ac:dyDescent="0.3">
      <c r="A730" t="s">
        <v>3018</v>
      </c>
      <c r="B730" t="s">
        <v>3374</v>
      </c>
      <c r="C730" t="s">
        <v>3361</v>
      </c>
      <c r="D730">
        <v>4.3055401728193505</v>
      </c>
    </row>
    <row r="731" spans="1:4" x14ac:dyDescent="0.3">
      <c r="A731" t="s">
        <v>3018</v>
      </c>
      <c r="B731" t="s">
        <v>3374</v>
      </c>
      <c r="C731" t="s">
        <v>3362</v>
      </c>
      <c r="D731">
        <v>2.7439492178126508</v>
      </c>
    </row>
    <row r="732" spans="1:4" x14ac:dyDescent="0.3">
      <c r="A732" t="s">
        <v>3018</v>
      </c>
      <c r="B732" t="s">
        <v>3374</v>
      </c>
      <c r="C732" t="s">
        <v>3363</v>
      </c>
      <c r="D732">
        <v>2.5569177561770262</v>
      </c>
    </row>
    <row r="733" spans="1:4" x14ac:dyDescent="0.3">
      <c r="A733" t="s">
        <v>3018</v>
      </c>
      <c r="B733" t="s">
        <v>3374</v>
      </c>
      <c r="C733" t="s">
        <v>3575</v>
      </c>
      <c r="D733">
        <v>5.508290895382606</v>
      </c>
    </row>
    <row r="734" spans="1:4" x14ac:dyDescent="0.3">
      <c r="A734" t="s">
        <v>3018</v>
      </c>
      <c r="B734" t="s">
        <v>3367</v>
      </c>
      <c r="C734" t="s">
        <v>3355</v>
      </c>
      <c r="D734">
        <v>13115.567615660288</v>
      </c>
    </row>
    <row r="735" spans="1:4" x14ac:dyDescent="0.3">
      <c r="A735" t="s">
        <v>3018</v>
      </c>
      <c r="B735" t="s">
        <v>3367</v>
      </c>
      <c r="C735" t="s">
        <v>3356</v>
      </c>
      <c r="D735">
        <v>4242.5941964644189</v>
      </c>
    </row>
    <row r="736" spans="1:4" x14ac:dyDescent="0.3">
      <c r="A736" t="s">
        <v>3018</v>
      </c>
      <c r="B736" t="s">
        <v>3367</v>
      </c>
      <c r="C736" t="s">
        <v>3357</v>
      </c>
      <c r="D736">
        <v>1750.8756373425736</v>
      </c>
    </row>
    <row r="737" spans="1:4" x14ac:dyDescent="0.3">
      <c r="A737" t="s">
        <v>3018</v>
      </c>
      <c r="B737" t="s">
        <v>3367</v>
      </c>
      <c r="C737" t="s">
        <v>3358</v>
      </c>
      <c r="D737">
        <v>439.35554237858463</v>
      </c>
    </row>
    <row r="738" spans="1:4" x14ac:dyDescent="0.3">
      <c r="A738" t="s">
        <v>3018</v>
      </c>
      <c r="B738" t="s">
        <v>3367</v>
      </c>
      <c r="C738" t="s">
        <v>3359</v>
      </c>
      <c r="D738">
        <v>279.53877059142627</v>
      </c>
    </row>
    <row r="739" spans="1:4" x14ac:dyDescent="0.3">
      <c r="A739" t="s">
        <v>3018</v>
      </c>
      <c r="B739" t="s">
        <v>3367</v>
      </c>
      <c r="C739" t="s">
        <v>3360</v>
      </c>
      <c r="D739">
        <v>108.03805726524061</v>
      </c>
    </row>
    <row r="740" spans="1:4" x14ac:dyDescent="0.3">
      <c r="A740" t="s">
        <v>3018</v>
      </c>
      <c r="B740" t="s">
        <v>3367</v>
      </c>
      <c r="C740" t="s">
        <v>3361</v>
      </c>
      <c r="D740">
        <v>97.086379912808752</v>
      </c>
    </row>
    <row r="741" spans="1:4" x14ac:dyDescent="0.3">
      <c r="A741" t="s">
        <v>3018</v>
      </c>
      <c r="B741" t="s">
        <v>3367</v>
      </c>
      <c r="C741" t="s">
        <v>3362</v>
      </c>
      <c r="D741">
        <v>88.468184902249632</v>
      </c>
    </row>
    <row r="742" spans="1:4" x14ac:dyDescent="0.3">
      <c r="A742" t="s">
        <v>3018</v>
      </c>
      <c r="B742" t="s">
        <v>3367</v>
      </c>
      <c r="C742" t="s">
        <v>3363</v>
      </c>
      <c r="D742">
        <v>85.453543126890708</v>
      </c>
    </row>
    <row r="743" spans="1:4" x14ac:dyDescent="0.3">
      <c r="A743" t="s">
        <v>3018</v>
      </c>
      <c r="B743" t="s">
        <v>3367</v>
      </c>
      <c r="C743" t="s">
        <v>3575</v>
      </c>
      <c r="D743">
        <v>481.62077843551054</v>
      </c>
    </row>
    <row r="744" spans="1:4" x14ac:dyDescent="0.3">
      <c r="A744" t="s">
        <v>3019</v>
      </c>
      <c r="B744" t="s">
        <v>3372</v>
      </c>
      <c r="C744" t="s">
        <v>3355</v>
      </c>
      <c r="D744">
        <v>1534.6637837443377</v>
      </c>
    </row>
    <row r="745" spans="1:4" x14ac:dyDescent="0.3">
      <c r="A745" t="s">
        <v>3019</v>
      </c>
      <c r="B745" t="s">
        <v>3372</v>
      </c>
      <c r="C745" t="s">
        <v>3356</v>
      </c>
      <c r="D745">
        <v>3884.6933092116365</v>
      </c>
    </row>
    <row r="746" spans="1:4" x14ac:dyDescent="0.3">
      <c r="A746" t="s">
        <v>3019</v>
      </c>
      <c r="B746" t="s">
        <v>3372</v>
      </c>
      <c r="C746" t="s">
        <v>3357</v>
      </c>
      <c r="D746">
        <v>8200.6604127226328</v>
      </c>
    </row>
    <row r="747" spans="1:4" x14ac:dyDescent="0.3">
      <c r="A747" t="s">
        <v>3019</v>
      </c>
      <c r="B747" t="s">
        <v>3372</v>
      </c>
      <c r="C747" t="s">
        <v>3358</v>
      </c>
      <c r="D747">
        <v>2295.2502672313394</v>
      </c>
    </row>
    <row r="748" spans="1:4" x14ac:dyDescent="0.3">
      <c r="A748" t="s">
        <v>3019</v>
      </c>
      <c r="B748" t="s">
        <v>3372</v>
      </c>
      <c r="C748" t="s">
        <v>3359</v>
      </c>
      <c r="D748">
        <v>433.14527225743188</v>
      </c>
    </row>
    <row r="749" spans="1:4" x14ac:dyDescent="0.3">
      <c r="A749" t="s">
        <v>3019</v>
      </c>
      <c r="B749" t="s">
        <v>3372</v>
      </c>
      <c r="C749" t="s">
        <v>3360</v>
      </c>
      <c r="D749">
        <v>130.1604366281629</v>
      </c>
    </row>
    <row r="750" spans="1:4" x14ac:dyDescent="0.3">
      <c r="A750" t="s">
        <v>3019</v>
      </c>
      <c r="B750" t="s">
        <v>3372</v>
      </c>
      <c r="C750" t="s">
        <v>3361</v>
      </c>
      <c r="D750">
        <v>97.391569153050668</v>
      </c>
    </row>
    <row r="751" spans="1:4" x14ac:dyDescent="0.3">
      <c r="A751" t="s">
        <v>3019</v>
      </c>
      <c r="B751" t="s">
        <v>3372</v>
      </c>
      <c r="C751" t="s">
        <v>3362</v>
      </c>
      <c r="D751">
        <v>70.313668539140352</v>
      </c>
    </row>
    <row r="752" spans="1:4" x14ac:dyDescent="0.3">
      <c r="A752" t="s">
        <v>3019</v>
      </c>
      <c r="B752" t="s">
        <v>3372</v>
      </c>
      <c r="C752" t="s">
        <v>3363</v>
      </c>
      <c r="D752">
        <v>65.753749630201682</v>
      </c>
    </row>
    <row r="753" spans="1:4" x14ac:dyDescent="0.3">
      <c r="A753" t="s">
        <v>3019</v>
      </c>
      <c r="B753" t="s">
        <v>3372</v>
      </c>
      <c r="C753" t="s">
        <v>3575</v>
      </c>
      <c r="D753">
        <v>367.05397936205071</v>
      </c>
    </row>
    <row r="754" spans="1:4" x14ac:dyDescent="0.3">
      <c r="A754" t="s">
        <v>3019</v>
      </c>
      <c r="B754" t="s">
        <v>3368</v>
      </c>
      <c r="C754" t="s">
        <v>3355</v>
      </c>
      <c r="D754">
        <v>872.50630840302392</v>
      </c>
    </row>
    <row r="755" spans="1:4" x14ac:dyDescent="0.3">
      <c r="A755" t="s">
        <v>3019</v>
      </c>
      <c r="B755" t="s">
        <v>3368</v>
      </c>
      <c r="C755" t="s">
        <v>3356</v>
      </c>
      <c r="D755">
        <v>957.99341061006737</v>
      </c>
    </row>
    <row r="756" spans="1:4" x14ac:dyDescent="0.3">
      <c r="A756" t="s">
        <v>3019</v>
      </c>
      <c r="B756" t="s">
        <v>3368</v>
      </c>
      <c r="C756" t="s">
        <v>3357</v>
      </c>
      <c r="D756">
        <v>912.19702714524249</v>
      </c>
    </row>
    <row r="757" spans="1:4" x14ac:dyDescent="0.3">
      <c r="A757" t="s">
        <v>3019</v>
      </c>
      <c r="B757" t="s">
        <v>3368</v>
      </c>
      <c r="C757" t="s">
        <v>3358</v>
      </c>
      <c r="D757">
        <v>328.18272440270391</v>
      </c>
    </row>
    <row r="758" spans="1:4" x14ac:dyDescent="0.3">
      <c r="A758" t="s">
        <v>3019</v>
      </c>
      <c r="B758" t="s">
        <v>3368</v>
      </c>
      <c r="C758" t="s">
        <v>3359</v>
      </c>
      <c r="D758">
        <v>163.62563073575461</v>
      </c>
    </row>
    <row r="759" spans="1:4" x14ac:dyDescent="0.3">
      <c r="A759" t="s">
        <v>3019</v>
      </c>
      <c r="B759" t="s">
        <v>3368</v>
      </c>
      <c r="C759" t="s">
        <v>3360</v>
      </c>
      <c r="D759">
        <v>40.010139733455389</v>
      </c>
    </row>
    <row r="760" spans="1:4" x14ac:dyDescent="0.3">
      <c r="A760" t="s">
        <v>3019</v>
      </c>
      <c r="B760" t="s">
        <v>3368</v>
      </c>
      <c r="C760" t="s">
        <v>3361</v>
      </c>
      <c r="D760">
        <v>25.755000243129686</v>
      </c>
    </row>
    <row r="761" spans="1:4" x14ac:dyDescent="0.3">
      <c r="A761" t="s">
        <v>3019</v>
      </c>
      <c r="B761" t="s">
        <v>3368</v>
      </c>
      <c r="C761" t="s">
        <v>3362</v>
      </c>
      <c r="D761">
        <v>18.014898144569894</v>
      </c>
    </row>
    <row r="762" spans="1:4" x14ac:dyDescent="0.3">
      <c r="A762" t="s">
        <v>3019</v>
      </c>
      <c r="B762" t="s">
        <v>3368</v>
      </c>
      <c r="C762" t="s">
        <v>3363</v>
      </c>
      <c r="D762">
        <v>11.463738793952233</v>
      </c>
    </row>
    <row r="763" spans="1:4" x14ac:dyDescent="0.3">
      <c r="A763" t="s">
        <v>3019</v>
      </c>
      <c r="B763" t="s">
        <v>3368</v>
      </c>
      <c r="C763" t="s">
        <v>3575</v>
      </c>
      <c r="D763">
        <v>20.259045348100809</v>
      </c>
    </row>
    <row r="764" spans="1:4" x14ac:dyDescent="0.3">
      <c r="A764" t="s">
        <v>3019</v>
      </c>
      <c r="B764" t="s">
        <v>3366</v>
      </c>
      <c r="C764" t="s">
        <v>3355</v>
      </c>
      <c r="D764">
        <v>3.4917921324322192</v>
      </c>
    </row>
    <row r="765" spans="1:4" x14ac:dyDescent="0.3">
      <c r="A765" t="s">
        <v>3019</v>
      </c>
      <c r="B765" t="s">
        <v>3366</v>
      </c>
      <c r="C765" t="s">
        <v>3356</v>
      </c>
      <c r="D765">
        <v>1.1951632221761734</v>
      </c>
    </row>
    <row r="766" spans="1:4" x14ac:dyDescent="0.3">
      <c r="A766" t="s">
        <v>3019</v>
      </c>
      <c r="B766" t="s">
        <v>3366</v>
      </c>
      <c r="C766" t="s">
        <v>3357</v>
      </c>
      <c r="D766">
        <v>0.22721894539160803</v>
      </c>
    </row>
    <row r="767" spans="1:4" x14ac:dyDescent="0.3">
      <c r="A767" t="s">
        <v>3019</v>
      </c>
      <c r="B767" t="s">
        <v>3366</v>
      </c>
      <c r="C767" t="s">
        <v>3358</v>
      </c>
      <c r="D767">
        <v>0</v>
      </c>
    </row>
    <row r="768" spans="1:4" x14ac:dyDescent="0.3">
      <c r="A768" t="s">
        <v>3019</v>
      </c>
      <c r="B768" t="s">
        <v>3366</v>
      </c>
      <c r="C768" t="s">
        <v>3359</v>
      </c>
      <c r="D768">
        <v>0</v>
      </c>
    </row>
    <row r="769" spans="1:4" x14ac:dyDescent="0.3">
      <c r="A769" t="s">
        <v>3019</v>
      </c>
      <c r="B769" t="s">
        <v>3366</v>
      </c>
      <c r="C769" t="s">
        <v>3360</v>
      </c>
      <c r="D769">
        <v>0</v>
      </c>
    </row>
    <row r="770" spans="1:4" x14ac:dyDescent="0.3">
      <c r="A770" t="s">
        <v>3019</v>
      </c>
      <c r="B770" t="s">
        <v>3366</v>
      </c>
      <c r="C770" t="s">
        <v>3361</v>
      </c>
      <c r="D770">
        <v>0</v>
      </c>
    </row>
    <row r="771" spans="1:4" x14ac:dyDescent="0.3">
      <c r="A771" t="s">
        <v>3019</v>
      </c>
      <c r="B771" t="s">
        <v>3366</v>
      </c>
      <c r="C771" t="s">
        <v>3362</v>
      </c>
      <c r="D771">
        <v>0</v>
      </c>
    </row>
    <row r="772" spans="1:4" x14ac:dyDescent="0.3">
      <c r="A772" t="s">
        <v>3019</v>
      </c>
      <c r="B772" t="s">
        <v>3366</v>
      </c>
      <c r="C772" t="s">
        <v>3363</v>
      </c>
      <c r="D772">
        <v>0</v>
      </c>
    </row>
    <row r="773" spans="1:4" x14ac:dyDescent="0.3">
      <c r="A773" t="s">
        <v>3019</v>
      </c>
      <c r="B773" t="s">
        <v>3366</v>
      </c>
      <c r="C773" t="s">
        <v>3575</v>
      </c>
      <c r="D773">
        <v>0</v>
      </c>
    </row>
    <row r="774" spans="1:4" x14ac:dyDescent="0.3">
      <c r="A774" t="s">
        <v>3019</v>
      </c>
      <c r="B774" t="s">
        <v>3370</v>
      </c>
      <c r="C774" t="s">
        <v>3355</v>
      </c>
      <c r="D774">
        <v>1538.6931827071251</v>
      </c>
    </row>
    <row r="775" spans="1:4" x14ac:dyDescent="0.3">
      <c r="A775" t="s">
        <v>3019</v>
      </c>
      <c r="B775" t="s">
        <v>3370</v>
      </c>
      <c r="C775" t="s">
        <v>3356</v>
      </c>
      <c r="D775">
        <v>1941.7147629093904</v>
      </c>
    </row>
    <row r="776" spans="1:4" x14ac:dyDescent="0.3">
      <c r="A776" t="s">
        <v>3019</v>
      </c>
      <c r="B776" t="s">
        <v>3370</v>
      </c>
      <c r="C776" t="s">
        <v>3357</v>
      </c>
      <c r="D776">
        <v>3728.0255988680283</v>
      </c>
    </row>
    <row r="777" spans="1:4" x14ac:dyDescent="0.3">
      <c r="A777" t="s">
        <v>3019</v>
      </c>
      <c r="B777" t="s">
        <v>3370</v>
      </c>
      <c r="C777" t="s">
        <v>3358</v>
      </c>
      <c r="D777">
        <v>57.65596106565954</v>
      </c>
    </row>
    <row r="778" spans="1:4" x14ac:dyDescent="0.3">
      <c r="A778" t="s">
        <v>3019</v>
      </c>
      <c r="B778" t="s">
        <v>3370</v>
      </c>
      <c r="C778" t="s">
        <v>3359</v>
      </c>
      <c r="D778">
        <v>53.536264408648925</v>
      </c>
    </row>
    <row r="779" spans="1:4" x14ac:dyDescent="0.3">
      <c r="A779" t="s">
        <v>3019</v>
      </c>
      <c r="B779" t="s">
        <v>3370</v>
      </c>
      <c r="C779" t="s">
        <v>3360</v>
      </c>
      <c r="D779">
        <v>9.8826535135996068</v>
      </c>
    </row>
    <row r="780" spans="1:4" x14ac:dyDescent="0.3">
      <c r="A780" t="s">
        <v>3019</v>
      </c>
      <c r="B780" t="s">
        <v>3370</v>
      </c>
      <c r="C780" t="s">
        <v>3361</v>
      </c>
      <c r="D780">
        <v>9.1912128564984528</v>
      </c>
    </row>
    <row r="781" spans="1:4" x14ac:dyDescent="0.3">
      <c r="A781" t="s">
        <v>3019</v>
      </c>
      <c r="B781" t="s">
        <v>3370</v>
      </c>
      <c r="C781" t="s">
        <v>3362</v>
      </c>
      <c r="D781">
        <v>9.0545973836841309</v>
      </c>
    </row>
    <row r="782" spans="1:4" x14ac:dyDescent="0.3">
      <c r="A782" t="s">
        <v>3019</v>
      </c>
      <c r="B782" t="s">
        <v>3370</v>
      </c>
      <c r="C782" t="s">
        <v>3363</v>
      </c>
      <c r="D782">
        <v>8.4430227895176007</v>
      </c>
    </row>
    <row r="783" spans="1:4" x14ac:dyDescent="0.3">
      <c r="A783" t="s">
        <v>3019</v>
      </c>
      <c r="B783" t="s">
        <v>3370</v>
      </c>
      <c r="C783" t="s">
        <v>3575</v>
      </c>
      <c r="D783">
        <v>63.150120167850616</v>
      </c>
    </row>
    <row r="784" spans="1:4" x14ac:dyDescent="0.3">
      <c r="A784" t="s">
        <v>3019</v>
      </c>
      <c r="B784" t="s">
        <v>3371</v>
      </c>
      <c r="C784" t="s">
        <v>3355</v>
      </c>
      <c r="D784">
        <v>852.11405455533077</v>
      </c>
    </row>
    <row r="785" spans="1:4" x14ac:dyDescent="0.3">
      <c r="A785" t="s">
        <v>3019</v>
      </c>
      <c r="B785" t="s">
        <v>3371</v>
      </c>
      <c r="C785" t="s">
        <v>3356</v>
      </c>
      <c r="D785">
        <v>3389.9734185371931</v>
      </c>
    </row>
    <row r="786" spans="1:4" x14ac:dyDescent="0.3">
      <c r="A786" t="s">
        <v>3019</v>
      </c>
      <c r="B786" t="s">
        <v>3371</v>
      </c>
      <c r="C786" t="s">
        <v>3357</v>
      </c>
      <c r="D786">
        <v>10875.883599005569</v>
      </c>
    </row>
    <row r="787" spans="1:4" x14ac:dyDescent="0.3">
      <c r="A787" t="s">
        <v>3019</v>
      </c>
      <c r="B787" t="s">
        <v>3371</v>
      </c>
      <c r="C787" t="s">
        <v>3358</v>
      </c>
      <c r="D787">
        <v>727.05223443590876</v>
      </c>
    </row>
    <row r="788" spans="1:4" x14ac:dyDescent="0.3">
      <c r="A788" t="s">
        <v>3019</v>
      </c>
      <c r="B788" t="s">
        <v>3371</v>
      </c>
      <c r="C788" t="s">
        <v>3359</v>
      </c>
      <c r="D788">
        <v>147.15622595155307</v>
      </c>
    </row>
    <row r="789" spans="1:4" x14ac:dyDescent="0.3">
      <c r="A789" t="s">
        <v>3019</v>
      </c>
      <c r="B789" t="s">
        <v>3371</v>
      </c>
      <c r="C789" t="s">
        <v>3360</v>
      </c>
      <c r="D789">
        <v>43.551558887757366</v>
      </c>
    </row>
    <row r="790" spans="1:4" x14ac:dyDescent="0.3">
      <c r="A790" t="s">
        <v>3019</v>
      </c>
      <c r="B790" t="s">
        <v>3371</v>
      </c>
      <c r="C790" t="s">
        <v>3361</v>
      </c>
      <c r="D790">
        <v>45.136187980581781</v>
      </c>
    </row>
    <row r="791" spans="1:4" x14ac:dyDescent="0.3">
      <c r="A791" t="s">
        <v>3019</v>
      </c>
      <c r="B791" t="s">
        <v>3371</v>
      </c>
      <c r="C791" t="s">
        <v>3362</v>
      </c>
      <c r="D791">
        <v>41.556494534611453</v>
      </c>
    </row>
    <row r="792" spans="1:4" x14ac:dyDescent="0.3">
      <c r="A792" t="s">
        <v>3019</v>
      </c>
      <c r="B792" t="s">
        <v>3371</v>
      </c>
      <c r="C792" t="s">
        <v>3363</v>
      </c>
      <c r="D792">
        <v>37.686522938361456</v>
      </c>
    </row>
    <row r="793" spans="1:4" x14ac:dyDescent="0.3">
      <c r="A793" t="s">
        <v>3019</v>
      </c>
      <c r="B793" t="s">
        <v>3371</v>
      </c>
      <c r="C793" t="s">
        <v>3575</v>
      </c>
      <c r="D793">
        <v>101.96754384315354</v>
      </c>
    </row>
    <row r="794" spans="1:4" x14ac:dyDescent="0.3">
      <c r="A794" t="s">
        <v>3019</v>
      </c>
      <c r="B794" t="s">
        <v>3376</v>
      </c>
      <c r="C794" t="s">
        <v>3355</v>
      </c>
      <c r="D794">
        <v>227.12881653150077</v>
      </c>
    </row>
    <row r="795" spans="1:4" x14ac:dyDescent="0.3">
      <c r="A795" t="s">
        <v>3019</v>
      </c>
      <c r="B795" t="s">
        <v>3376</v>
      </c>
      <c r="C795" t="s">
        <v>3356</v>
      </c>
      <c r="D795">
        <v>201.03154013433965</v>
      </c>
    </row>
    <row r="796" spans="1:4" x14ac:dyDescent="0.3">
      <c r="A796" t="s">
        <v>3019</v>
      </c>
      <c r="B796" t="s">
        <v>3376</v>
      </c>
      <c r="C796" t="s">
        <v>3357</v>
      </c>
      <c r="D796">
        <v>336.2747043029762</v>
      </c>
    </row>
    <row r="797" spans="1:4" x14ac:dyDescent="0.3">
      <c r="A797" t="s">
        <v>3019</v>
      </c>
      <c r="B797" t="s">
        <v>3376</v>
      </c>
      <c r="C797" t="s">
        <v>3358</v>
      </c>
      <c r="D797">
        <v>35.109914375760994</v>
      </c>
    </row>
    <row r="798" spans="1:4" x14ac:dyDescent="0.3">
      <c r="A798" t="s">
        <v>3019</v>
      </c>
      <c r="B798" t="s">
        <v>3376</v>
      </c>
      <c r="C798" t="s">
        <v>3359</v>
      </c>
      <c r="D798">
        <v>9.4560352945257762</v>
      </c>
    </row>
    <row r="799" spans="1:4" x14ac:dyDescent="0.3">
      <c r="A799" t="s">
        <v>3019</v>
      </c>
      <c r="B799" t="s">
        <v>3376</v>
      </c>
      <c r="C799" t="s">
        <v>3360</v>
      </c>
      <c r="D799">
        <v>5.5143615152552208</v>
      </c>
    </row>
    <row r="800" spans="1:4" x14ac:dyDescent="0.3">
      <c r="A800" t="s">
        <v>3019</v>
      </c>
      <c r="B800" t="s">
        <v>3376</v>
      </c>
      <c r="C800" t="s">
        <v>3361</v>
      </c>
      <c r="D800">
        <v>12.08897161219455</v>
      </c>
    </row>
    <row r="801" spans="1:4" x14ac:dyDescent="0.3">
      <c r="A801" t="s">
        <v>3019</v>
      </c>
      <c r="B801" t="s">
        <v>3376</v>
      </c>
      <c r="C801" t="s">
        <v>3362</v>
      </c>
      <c r="D801">
        <v>11.814230008672096</v>
      </c>
    </row>
    <row r="802" spans="1:4" x14ac:dyDescent="0.3">
      <c r="A802" t="s">
        <v>3019</v>
      </c>
      <c r="B802" t="s">
        <v>3376</v>
      </c>
      <c r="C802" t="s">
        <v>3363</v>
      </c>
      <c r="D802">
        <v>3.1469901160786384</v>
      </c>
    </row>
    <row r="803" spans="1:4" x14ac:dyDescent="0.3">
      <c r="A803" t="s">
        <v>3019</v>
      </c>
      <c r="B803" t="s">
        <v>3376</v>
      </c>
      <c r="C803" t="s">
        <v>3575</v>
      </c>
      <c r="D803">
        <v>0.16519910869627455</v>
      </c>
    </row>
    <row r="804" spans="1:4" x14ac:dyDescent="0.3">
      <c r="A804" t="s">
        <v>3019</v>
      </c>
      <c r="B804" t="s">
        <v>3365</v>
      </c>
      <c r="C804" t="s">
        <v>3355</v>
      </c>
      <c r="D804">
        <v>52.737345169545286</v>
      </c>
    </row>
    <row r="805" spans="1:4" x14ac:dyDescent="0.3">
      <c r="A805" t="s">
        <v>3019</v>
      </c>
      <c r="B805" t="s">
        <v>3365</v>
      </c>
      <c r="C805" t="s">
        <v>3356</v>
      </c>
      <c r="D805">
        <v>143.19802759979353</v>
      </c>
    </row>
    <row r="806" spans="1:4" x14ac:dyDescent="0.3">
      <c r="A806" t="s">
        <v>3019</v>
      </c>
      <c r="B806" t="s">
        <v>3365</v>
      </c>
      <c r="C806" t="s">
        <v>3357</v>
      </c>
      <c r="D806">
        <v>343.31010642567622</v>
      </c>
    </row>
    <row r="807" spans="1:4" x14ac:dyDescent="0.3">
      <c r="A807" t="s">
        <v>3019</v>
      </c>
      <c r="B807" t="s">
        <v>3365</v>
      </c>
      <c r="C807" t="s">
        <v>3358</v>
      </c>
      <c r="D807">
        <v>87.780992703405218</v>
      </c>
    </row>
    <row r="808" spans="1:4" x14ac:dyDescent="0.3">
      <c r="A808" t="s">
        <v>3019</v>
      </c>
      <c r="B808" t="s">
        <v>3365</v>
      </c>
      <c r="C808" t="s">
        <v>3359</v>
      </c>
      <c r="D808">
        <v>9.6953517123249942</v>
      </c>
    </row>
    <row r="809" spans="1:4" x14ac:dyDescent="0.3">
      <c r="A809" t="s">
        <v>3019</v>
      </c>
      <c r="B809" t="s">
        <v>3365</v>
      </c>
      <c r="C809" t="s">
        <v>3360</v>
      </c>
      <c r="D809">
        <v>1.031980773023099</v>
      </c>
    </row>
    <row r="810" spans="1:4" x14ac:dyDescent="0.3">
      <c r="A810" t="s">
        <v>3019</v>
      </c>
      <c r="B810" t="s">
        <v>3365</v>
      </c>
      <c r="C810" t="s">
        <v>3361</v>
      </c>
      <c r="D810">
        <v>0.73646207083207638</v>
      </c>
    </row>
    <row r="811" spans="1:4" x14ac:dyDescent="0.3">
      <c r="A811" t="s">
        <v>3019</v>
      </c>
      <c r="B811" t="s">
        <v>3365</v>
      </c>
      <c r="C811" t="s">
        <v>3362</v>
      </c>
      <c r="D811">
        <v>0.47718258762505311</v>
      </c>
    </row>
    <row r="812" spans="1:4" x14ac:dyDescent="0.3">
      <c r="A812" t="s">
        <v>3019</v>
      </c>
      <c r="B812" t="s">
        <v>3365</v>
      </c>
      <c r="C812" t="s">
        <v>3363</v>
      </c>
      <c r="D812">
        <v>0.66470557492136084</v>
      </c>
    </row>
    <row r="813" spans="1:4" x14ac:dyDescent="0.3">
      <c r="A813" t="s">
        <v>3019</v>
      </c>
      <c r="B813" t="s">
        <v>3365</v>
      </c>
      <c r="C813" t="s">
        <v>3575</v>
      </c>
      <c r="D813">
        <v>1.0566673728531086</v>
      </c>
    </row>
    <row r="814" spans="1:4" x14ac:dyDescent="0.3">
      <c r="A814" t="s">
        <v>3019</v>
      </c>
      <c r="B814" t="s">
        <v>3369</v>
      </c>
      <c r="C814" t="s">
        <v>3355</v>
      </c>
      <c r="D814">
        <v>440.26933714212942</v>
      </c>
    </row>
    <row r="815" spans="1:4" x14ac:dyDescent="0.3">
      <c r="A815" t="s">
        <v>3019</v>
      </c>
      <c r="B815" t="s">
        <v>3369</v>
      </c>
      <c r="C815" t="s">
        <v>3356</v>
      </c>
      <c r="D815">
        <v>1130.8954013260022</v>
      </c>
    </row>
    <row r="816" spans="1:4" x14ac:dyDescent="0.3">
      <c r="A816" t="s">
        <v>3019</v>
      </c>
      <c r="B816" t="s">
        <v>3369</v>
      </c>
      <c r="C816" t="s">
        <v>3357</v>
      </c>
      <c r="D816">
        <v>4541.0713990183231</v>
      </c>
    </row>
    <row r="817" spans="1:4" x14ac:dyDescent="0.3">
      <c r="A817" t="s">
        <v>3019</v>
      </c>
      <c r="B817" t="s">
        <v>3369</v>
      </c>
      <c r="C817" t="s">
        <v>3358</v>
      </c>
      <c r="D817">
        <v>4647.404554637762</v>
      </c>
    </row>
    <row r="818" spans="1:4" x14ac:dyDescent="0.3">
      <c r="A818" t="s">
        <v>3019</v>
      </c>
      <c r="B818" t="s">
        <v>3369</v>
      </c>
      <c r="C818" t="s">
        <v>3359</v>
      </c>
      <c r="D818">
        <v>1555.026854082676</v>
      </c>
    </row>
    <row r="819" spans="1:4" x14ac:dyDescent="0.3">
      <c r="A819" t="s">
        <v>3019</v>
      </c>
      <c r="B819" t="s">
        <v>3369</v>
      </c>
      <c r="C819" t="s">
        <v>3360</v>
      </c>
      <c r="D819">
        <v>156.71096204680046</v>
      </c>
    </row>
    <row r="820" spans="1:4" x14ac:dyDescent="0.3">
      <c r="A820" t="s">
        <v>3019</v>
      </c>
      <c r="B820" t="s">
        <v>3369</v>
      </c>
      <c r="C820" t="s">
        <v>3361</v>
      </c>
      <c r="D820">
        <v>64.172663535633532</v>
      </c>
    </row>
    <row r="821" spans="1:4" x14ac:dyDescent="0.3">
      <c r="A821" t="s">
        <v>3019</v>
      </c>
      <c r="B821" t="s">
        <v>3369</v>
      </c>
      <c r="C821" t="s">
        <v>3362</v>
      </c>
      <c r="D821">
        <v>21.12105860193601</v>
      </c>
    </row>
    <row r="822" spans="1:4" x14ac:dyDescent="0.3">
      <c r="A822" t="s">
        <v>3019</v>
      </c>
      <c r="B822" t="s">
        <v>3369</v>
      </c>
      <c r="C822" t="s">
        <v>3363</v>
      </c>
      <c r="D822">
        <v>9.4425013378405662</v>
      </c>
    </row>
    <row r="823" spans="1:4" x14ac:dyDescent="0.3">
      <c r="A823" t="s">
        <v>3019</v>
      </c>
      <c r="B823" t="s">
        <v>3369</v>
      </c>
      <c r="C823" t="s">
        <v>3575</v>
      </c>
      <c r="D823">
        <v>32.719530180910098</v>
      </c>
    </row>
    <row r="824" spans="1:4" x14ac:dyDescent="0.3">
      <c r="A824" t="s">
        <v>3019</v>
      </c>
      <c r="B824" t="s">
        <v>3374</v>
      </c>
      <c r="C824" t="s">
        <v>3355</v>
      </c>
      <c r="D824">
        <v>902.20232737339029</v>
      </c>
    </row>
    <row r="825" spans="1:4" x14ac:dyDescent="0.3">
      <c r="A825" t="s">
        <v>3019</v>
      </c>
      <c r="B825" t="s">
        <v>3374</v>
      </c>
      <c r="C825" t="s">
        <v>3356</v>
      </c>
      <c r="D825">
        <v>654.1137477004072</v>
      </c>
    </row>
    <row r="826" spans="1:4" x14ac:dyDescent="0.3">
      <c r="A826" t="s">
        <v>3019</v>
      </c>
      <c r="B826" t="s">
        <v>3374</v>
      </c>
      <c r="C826" t="s">
        <v>3357</v>
      </c>
      <c r="D826">
        <v>876.75991777210845</v>
      </c>
    </row>
    <row r="827" spans="1:4" x14ac:dyDescent="0.3">
      <c r="A827" t="s">
        <v>3019</v>
      </c>
      <c r="B827" t="s">
        <v>3374</v>
      </c>
      <c r="C827" t="s">
        <v>3358</v>
      </c>
      <c r="D827">
        <v>389.38250719360326</v>
      </c>
    </row>
    <row r="828" spans="1:4" x14ac:dyDescent="0.3">
      <c r="A828" t="s">
        <v>3019</v>
      </c>
      <c r="B828" t="s">
        <v>3374</v>
      </c>
      <c r="C828" t="s">
        <v>3359</v>
      </c>
      <c r="D828">
        <v>72.941859675504304</v>
      </c>
    </row>
    <row r="829" spans="1:4" x14ac:dyDescent="0.3">
      <c r="A829" t="s">
        <v>3019</v>
      </c>
      <c r="B829" t="s">
        <v>3374</v>
      </c>
      <c r="C829" t="s">
        <v>3360</v>
      </c>
      <c r="D829">
        <v>7.6189608891716949</v>
      </c>
    </row>
    <row r="830" spans="1:4" x14ac:dyDescent="0.3">
      <c r="A830" t="s">
        <v>3019</v>
      </c>
      <c r="B830" t="s">
        <v>3374</v>
      </c>
      <c r="C830" t="s">
        <v>3361</v>
      </c>
      <c r="D830">
        <v>4.8655759658369711</v>
      </c>
    </row>
    <row r="831" spans="1:4" x14ac:dyDescent="0.3">
      <c r="A831" t="s">
        <v>3019</v>
      </c>
      <c r="B831" t="s">
        <v>3374</v>
      </c>
      <c r="C831" t="s">
        <v>3362</v>
      </c>
      <c r="D831">
        <v>4.6796542961239354</v>
      </c>
    </row>
    <row r="832" spans="1:4" x14ac:dyDescent="0.3">
      <c r="A832" t="s">
        <v>3019</v>
      </c>
      <c r="B832" t="s">
        <v>3374</v>
      </c>
      <c r="C832" t="s">
        <v>3363</v>
      </c>
      <c r="D832">
        <v>4.3418924310762641</v>
      </c>
    </row>
    <row r="833" spans="1:4" x14ac:dyDescent="0.3">
      <c r="A833" t="s">
        <v>3019</v>
      </c>
      <c r="B833" t="s">
        <v>3374</v>
      </c>
      <c r="C833" t="s">
        <v>3575</v>
      </c>
      <c r="D833">
        <v>7.1450964127770513</v>
      </c>
    </row>
    <row r="834" spans="1:4" x14ac:dyDescent="0.3">
      <c r="A834" t="s">
        <v>3019</v>
      </c>
      <c r="B834" t="s">
        <v>3367</v>
      </c>
      <c r="C834" t="s">
        <v>3355</v>
      </c>
      <c r="D834">
        <v>34.150078499176225</v>
      </c>
    </row>
    <row r="835" spans="1:4" x14ac:dyDescent="0.3">
      <c r="A835" t="s">
        <v>3019</v>
      </c>
      <c r="B835" t="s">
        <v>3367</v>
      </c>
      <c r="C835" t="s">
        <v>3356</v>
      </c>
      <c r="D835">
        <v>13.613432898788886</v>
      </c>
    </row>
    <row r="836" spans="1:4" x14ac:dyDescent="0.3">
      <c r="A836" t="s">
        <v>3019</v>
      </c>
      <c r="B836" t="s">
        <v>3367</v>
      </c>
      <c r="C836" t="s">
        <v>3357</v>
      </c>
      <c r="D836">
        <v>11.776342169806712</v>
      </c>
    </row>
    <row r="837" spans="1:4" x14ac:dyDescent="0.3">
      <c r="A837" t="s">
        <v>3019</v>
      </c>
      <c r="B837" t="s">
        <v>3367</v>
      </c>
      <c r="C837" t="s">
        <v>3358</v>
      </c>
      <c r="D837">
        <v>4.2246344568219634</v>
      </c>
    </row>
    <row r="838" spans="1:4" x14ac:dyDescent="0.3">
      <c r="A838" t="s">
        <v>3019</v>
      </c>
      <c r="B838" t="s">
        <v>3367</v>
      </c>
      <c r="C838" t="s">
        <v>3359</v>
      </c>
      <c r="D838">
        <v>1.7140942854062136</v>
      </c>
    </row>
    <row r="839" spans="1:4" x14ac:dyDescent="0.3">
      <c r="A839" t="s">
        <v>3019</v>
      </c>
      <c r="B839" t="s">
        <v>3367</v>
      </c>
      <c r="C839" t="s">
        <v>3360</v>
      </c>
      <c r="D839">
        <v>7.36065726</v>
      </c>
    </row>
    <row r="840" spans="1:4" x14ac:dyDescent="0.3">
      <c r="A840" t="s">
        <v>3019</v>
      </c>
      <c r="B840" t="s">
        <v>3367</v>
      </c>
      <c r="C840" t="s">
        <v>3361</v>
      </c>
      <c r="D840">
        <v>0</v>
      </c>
    </row>
    <row r="841" spans="1:4" x14ac:dyDescent="0.3">
      <c r="A841" t="s">
        <v>3019</v>
      </c>
      <c r="B841" t="s">
        <v>3367</v>
      </c>
      <c r="C841" t="s">
        <v>3362</v>
      </c>
      <c r="D841">
        <v>0</v>
      </c>
    </row>
    <row r="842" spans="1:4" x14ac:dyDescent="0.3">
      <c r="A842" t="s">
        <v>3019</v>
      </c>
      <c r="B842" t="s">
        <v>3367</v>
      </c>
      <c r="C842" t="s">
        <v>3363</v>
      </c>
      <c r="D842">
        <v>0</v>
      </c>
    </row>
    <row r="843" spans="1:4" x14ac:dyDescent="0.3">
      <c r="A843" t="s">
        <v>3019</v>
      </c>
      <c r="B843" t="s">
        <v>3367</v>
      </c>
      <c r="C843" t="s">
        <v>3575</v>
      </c>
      <c r="D843">
        <v>0</v>
      </c>
    </row>
    <row r="844" spans="1:4" x14ac:dyDescent="0.3">
      <c r="A844" t="s">
        <v>3020</v>
      </c>
      <c r="B844" t="s">
        <v>3372</v>
      </c>
      <c r="C844" t="s">
        <v>3355</v>
      </c>
      <c r="D844">
        <v>23384.502187313876</v>
      </c>
    </row>
    <row r="845" spans="1:4" x14ac:dyDescent="0.3">
      <c r="A845" t="s">
        <v>3020</v>
      </c>
      <c r="B845" t="s">
        <v>3372</v>
      </c>
      <c r="C845" t="s">
        <v>3356</v>
      </c>
      <c r="D845">
        <v>19687.593895943155</v>
      </c>
    </row>
    <row r="846" spans="1:4" x14ac:dyDescent="0.3">
      <c r="A846" t="s">
        <v>3020</v>
      </c>
      <c r="B846" t="s">
        <v>3372</v>
      </c>
      <c r="C846" t="s">
        <v>3357</v>
      </c>
      <c r="D846">
        <v>8203.3408537228679</v>
      </c>
    </row>
    <row r="847" spans="1:4" x14ac:dyDescent="0.3">
      <c r="A847" t="s">
        <v>3020</v>
      </c>
      <c r="B847" t="s">
        <v>3372</v>
      </c>
      <c r="C847" t="s">
        <v>3358</v>
      </c>
      <c r="D847">
        <v>622.25956061802026</v>
      </c>
    </row>
    <row r="848" spans="1:4" x14ac:dyDescent="0.3">
      <c r="A848" t="s">
        <v>3020</v>
      </c>
      <c r="B848" t="s">
        <v>3372</v>
      </c>
      <c r="C848" t="s">
        <v>3359</v>
      </c>
      <c r="D848">
        <v>321.34176930395671</v>
      </c>
    </row>
    <row r="849" spans="1:4" x14ac:dyDescent="0.3">
      <c r="A849" t="s">
        <v>3020</v>
      </c>
      <c r="B849" t="s">
        <v>3372</v>
      </c>
      <c r="C849" t="s">
        <v>3360</v>
      </c>
      <c r="D849">
        <v>102.47748835668862</v>
      </c>
    </row>
    <row r="850" spans="1:4" x14ac:dyDescent="0.3">
      <c r="A850" t="s">
        <v>3020</v>
      </c>
      <c r="B850" t="s">
        <v>3372</v>
      </c>
      <c r="C850" t="s">
        <v>3361</v>
      </c>
      <c r="D850">
        <v>83.432241837729791</v>
      </c>
    </row>
    <row r="851" spans="1:4" x14ac:dyDescent="0.3">
      <c r="A851" t="s">
        <v>3020</v>
      </c>
      <c r="B851" t="s">
        <v>3372</v>
      </c>
      <c r="C851" t="s">
        <v>3362</v>
      </c>
      <c r="D851">
        <v>70.490715203655</v>
      </c>
    </row>
    <row r="852" spans="1:4" x14ac:dyDescent="0.3">
      <c r="A852" t="s">
        <v>3020</v>
      </c>
      <c r="B852" t="s">
        <v>3372</v>
      </c>
      <c r="C852" t="s">
        <v>3363</v>
      </c>
      <c r="D852">
        <v>54.452352236965211</v>
      </c>
    </row>
    <row r="853" spans="1:4" x14ac:dyDescent="0.3">
      <c r="A853" t="s">
        <v>3020</v>
      </c>
      <c r="B853" t="s">
        <v>3372</v>
      </c>
      <c r="C853" t="s">
        <v>3575</v>
      </c>
      <c r="D853">
        <v>300.31061884311464</v>
      </c>
    </row>
    <row r="854" spans="1:4" x14ac:dyDescent="0.3">
      <c r="A854" t="s">
        <v>3020</v>
      </c>
      <c r="B854" t="s">
        <v>3368</v>
      </c>
      <c r="C854" t="s">
        <v>3355</v>
      </c>
      <c r="D854">
        <v>4992.3153266259433</v>
      </c>
    </row>
    <row r="855" spans="1:4" x14ac:dyDescent="0.3">
      <c r="A855" t="s">
        <v>3020</v>
      </c>
      <c r="B855" t="s">
        <v>3368</v>
      </c>
      <c r="C855" t="s">
        <v>3356</v>
      </c>
      <c r="D855">
        <v>2912.3659528223898</v>
      </c>
    </row>
    <row r="856" spans="1:4" x14ac:dyDescent="0.3">
      <c r="A856" t="s">
        <v>3020</v>
      </c>
      <c r="B856" t="s">
        <v>3368</v>
      </c>
      <c r="C856" t="s">
        <v>3357</v>
      </c>
      <c r="D856">
        <v>1505.3575124851222</v>
      </c>
    </row>
    <row r="857" spans="1:4" x14ac:dyDescent="0.3">
      <c r="A857" t="s">
        <v>3020</v>
      </c>
      <c r="B857" t="s">
        <v>3368</v>
      </c>
      <c r="C857" t="s">
        <v>3358</v>
      </c>
      <c r="D857">
        <v>228.61855754653672</v>
      </c>
    </row>
    <row r="858" spans="1:4" x14ac:dyDescent="0.3">
      <c r="A858" t="s">
        <v>3020</v>
      </c>
      <c r="B858" t="s">
        <v>3368</v>
      </c>
      <c r="C858" t="s">
        <v>3359</v>
      </c>
      <c r="D858">
        <v>115.98595109014222</v>
      </c>
    </row>
    <row r="859" spans="1:4" x14ac:dyDescent="0.3">
      <c r="A859" t="s">
        <v>3020</v>
      </c>
      <c r="B859" t="s">
        <v>3368</v>
      </c>
      <c r="C859" t="s">
        <v>3360</v>
      </c>
      <c r="D859">
        <v>29.026180559154081</v>
      </c>
    </row>
    <row r="860" spans="1:4" x14ac:dyDescent="0.3">
      <c r="A860" t="s">
        <v>3020</v>
      </c>
      <c r="B860" t="s">
        <v>3368</v>
      </c>
      <c r="C860" t="s">
        <v>3361</v>
      </c>
      <c r="D860">
        <v>17.292135171267329</v>
      </c>
    </row>
    <row r="861" spans="1:4" x14ac:dyDescent="0.3">
      <c r="A861" t="s">
        <v>3020</v>
      </c>
      <c r="B861" t="s">
        <v>3368</v>
      </c>
      <c r="C861" t="s">
        <v>3362</v>
      </c>
      <c r="D861">
        <v>7.9428902050129127</v>
      </c>
    </row>
    <row r="862" spans="1:4" x14ac:dyDescent="0.3">
      <c r="A862" t="s">
        <v>3020</v>
      </c>
      <c r="B862" t="s">
        <v>3368</v>
      </c>
      <c r="C862" t="s">
        <v>3363</v>
      </c>
      <c r="D862">
        <v>3.8545543914276461</v>
      </c>
    </row>
    <row r="863" spans="1:4" x14ac:dyDescent="0.3">
      <c r="A863" t="s">
        <v>3020</v>
      </c>
      <c r="B863" t="s">
        <v>3368</v>
      </c>
      <c r="C863" t="s">
        <v>3575</v>
      </c>
      <c r="D863">
        <v>5.4534486130054702</v>
      </c>
    </row>
    <row r="864" spans="1:4" x14ac:dyDescent="0.3">
      <c r="A864" t="s">
        <v>3020</v>
      </c>
      <c r="B864" t="s">
        <v>3366</v>
      </c>
      <c r="C864" t="s">
        <v>3355</v>
      </c>
      <c r="D864">
        <v>13019.460854059278</v>
      </c>
    </row>
    <row r="865" spans="1:4" x14ac:dyDescent="0.3">
      <c r="A865" t="s">
        <v>3020</v>
      </c>
      <c r="B865" t="s">
        <v>3366</v>
      </c>
      <c r="C865" t="s">
        <v>3356</v>
      </c>
      <c r="D865">
        <v>10199.05297721398</v>
      </c>
    </row>
    <row r="866" spans="1:4" x14ac:dyDescent="0.3">
      <c r="A866" t="s">
        <v>3020</v>
      </c>
      <c r="B866" t="s">
        <v>3366</v>
      </c>
      <c r="C866" t="s">
        <v>3357</v>
      </c>
      <c r="D866">
        <v>4953.5092155667353</v>
      </c>
    </row>
    <row r="867" spans="1:4" x14ac:dyDescent="0.3">
      <c r="A867" t="s">
        <v>3020</v>
      </c>
      <c r="B867" t="s">
        <v>3366</v>
      </c>
      <c r="C867" t="s">
        <v>3358</v>
      </c>
      <c r="D867">
        <v>946.46261539344027</v>
      </c>
    </row>
    <row r="868" spans="1:4" x14ac:dyDescent="0.3">
      <c r="A868" t="s">
        <v>3020</v>
      </c>
      <c r="B868" t="s">
        <v>3366</v>
      </c>
      <c r="C868" t="s">
        <v>3359</v>
      </c>
      <c r="D868">
        <v>223.23180755922084</v>
      </c>
    </row>
    <row r="869" spans="1:4" x14ac:dyDescent="0.3">
      <c r="A869" t="s">
        <v>3020</v>
      </c>
      <c r="B869" t="s">
        <v>3366</v>
      </c>
      <c r="C869" t="s">
        <v>3360</v>
      </c>
      <c r="D869">
        <v>4.1023450960091568</v>
      </c>
    </row>
    <row r="870" spans="1:4" x14ac:dyDescent="0.3">
      <c r="A870" t="s">
        <v>3020</v>
      </c>
      <c r="B870" t="s">
        <v>3366</v>
      </c>
      <c r="C870" t="s">
        <v>3361</v>
      </c>
      <c r="D870">
        <v>1.8107659481982954</v>
      </c>
    </row>
    <row r="871" spans="1:4" x14ac:dyDescent="0.3">
      <c r="A871" t="s">
        <v>3020</v>
      </c>
      <c r="B871" t="s">
        <v>3366</v>
      </c>
      <c r="C871" t="s">
        <v>3362</v>
      </c>
      <c r="D871">
        <v>1.3018187714015663</v>
      </c>
    </row>
    <row r="872" spans="1:4" x14ac:dyDescent="0.3">
      <c r="A872" t="s">
        <v>3020</v>
      </c>
      <c r="B872" t="s">
        <v>3366</v>
      </c>
      <c r="C872" t="s">
        <v>3363</v>
      </c>
      <c r="D872">
        <v>1.1129584420636414</v>
      </c>
    </row>
    <row r="873" spans="1:4" x14ac:dyDescent="0.3">
      <c r="A873" t="s">
        <v>3020</v>
      </c>
      <c r="B873" t="s">
        <v>3366</v>
      </c>
      <c r="C873" t="s">
        <v>3575</v>
      </c>
      <c r="D873">
        <v>6.729776209596757</v>
      </c>
    </row>
    <row r="874" spans="1:4" x14ac:dyDescent="0.3">
      <c r="A874" t="s">
        <v>3020</v>
      </c>
      <c r="B874" t="s">
        <v>3370</v>
      </c>
      <c r="C874" t="s">
        <v>3355</v>
      </c>
      <c r="D874">
        <v>8981.2038267506323</v>
      </c>
    </row>
    <row r="875" spans="1:4" x14ac:dyDescent="0.3">
      <c r="A875" t="s">
        <v>3020</v>
      </c>
      <c r="B875" t="s">
        <v>3370</v>
      </c>
      <c r="C875" t="s">
        <v>3356</v>
      </c>
      <c r="D875">
        <v>6246.1817432362868</v>
      </c>
    </row>
    <row r="876" spans="1:4" x14ac:dyDescent="0.3">
      <c r="A876" t="s">
        <v>3020</v>
      </c>
      <c r="B876" t="s">
        <v>3370</v>
      </c>
      <c r="C876" t="s">
        <v>3357</v>
      </c>
      <c r="D876">
        <v>1243.6703302166063</v>
      </c>
    </row>
    <row r="877" spans="1:4" x14ac:dyDescent="0.3">
      <c r="A877" t="s">
        <v>3020</v>
      </c>
      <c r="B877" t="s">
        <v>3370</v>
      </c>
      <c r="C877" t="s">
        <v>3358</v>
      </c>
      <c r="D877">
        <v>28.724589741950368</v>
      </c>
    </row>
    <row r="878" spans="1:4" x14ac:dyDescent="0.3">
      <c r="A878" t="s">
        <v>3020</v>
      </c>
      <c r="B878" t="s">
        <v>3370</v>
      </c>
      <c r="C878" t="s">
        <v>3359</v>
      </c>
      <c r="D878">
        <v>4.0295862572968479</v>
      </c>
    </row>
    <row r="879" spans="1:4" x14ac:dyDescent="0.3">
      <c r="A879" t="s">
        <v>3020</v>
      </c>
      <c r="B879" t="s">
        <v>3370</v>
      </c>
      <c r="C879" t="s">
        <v>3360</v>
      </c>
      <c r="D879">
        <v>1.6051189198068037</v>
      </c>
    </row>
    <row r="880" spans="1:4" x14ac:dyDescent="0.3">
      <c r="A880" t="s">
        <v>3020</v>
      </c>
      <c r="B880" t="s">
        <v>3370</v>
      </c>
      <c r="C880" t="s">
        <v>3361</v>
      </c>
      <c r="D880">
        <v>1.5296385742706415</v>
      </c>
    </row>
    <row r="881" spans="1:4" x14ac:dyDescent="0.3">
      <c r="A881" t="s">
        <v>3020</v>
      </c>
      <c r="B881" t="s">
        <v>3370</v>
      </c>
      <c r="C881" t="s">
        <v>3362</v>
      </c>
      <c r="D881">
        <v>1.5094357379277468</v>
      </c>
    </row>
    <row r="882" spans="1:4" x14ac:dyDescent="0.3">
      <c r="A882" t="s">
        <v>3020</v>
      </c>
      <c r="B882" t="s">
        <v>3370</v>
      </c>
      <c r="C882" t="s">
        <v>3363</v>
      </c>
      <c r="D882">
        <v>1.5034165007789102</v>
      </c>
    </row>
    <row r="883" spans="1:4" x14ac:dyDescent="0.3">
      <c r="A883" t="s">
        <v>3020</v>
      </c>
      <c r="B883" t="s">
        <v>3370</v>
      </c>
      <c r="C883" t="s">
        <v>3575</v>
      </c>
      <c r="D883">
        <v>3.7295538344217904</v>
      </c>
    </row>
    <row r="884" spans="1:4" x14ac:dyDescent="0.3">
      <c r="A884" t="s">
        <v>3020</v>
      </c>
      <c r="B884" t="s">
        <v>3371</v>
      </c>
      <c r="C884" t="s">
        <v>3355</v>
      </c>
      <c r="D884">
        <v>49847.884525121932</v>
      </c>
    </row>
    <row r="885" spans="1:4" x14ac:dyDescent="0.3">
      <c r="A885" t="s">
        <v>3020</v>
      </c>
      <c r="B885" t="s">
        <v>3371</v>
      </c>
      <c r="C885" t="s">
        <v>3356</v>
      </c>
      <c r="D885">
        <v>37748.205411569244</v>
      </c>
    </row>
    <row r="886" spans="1:4" x14ac:dyDescent="0.3">
      <c r="A886" t="s">
        <v>3020</v>
      </c>
      <c r="B886" t="s">
        <v>3371</v>
      </c>
      <c r="C886" t="s">
        <v>3357</v>
      </c>
      <c r="D886">
        <v>13021.802463784175</v>
      </c>
    </row>
    <row r="887" spans="1:4" x14ac:dyDescent="0.3">
      <c r="A887" t="s">
        <v>3020</v>
      </c>
      <c r="B887" t="s">
        <v>3371</v>
      </c>
      <c r="C887" t="s">
        <v>3358</v>
      </c>
      <c r="D887">
        <v>552.68276329083574</v>
      </c>
    </row>
    <row r="888" spans="1:4" x14ac:dyDescent="0.3">
      <c r="A888" t="s">
        <v>3020</v>
      </c>
      <c r="B888" t="s">
        <v>3371</v>
      </c>
      <c r="C888" t="s">
        <v>3359</v>
      </c>
      <c r="D888">
        <v>368.27041139430094</v>
      </c>
    </row>
    <row r="889" spans="1:4" x14ac:dyDescent="0.3">
      <c r="A889" t="s">
        <v>3020</v>
      </c>
      <c r="B889" t="s">
        <v>3371</v>
      </c>
      <c r="C889" t="s">
        <v>3360</v>
      </c>
      <c r="D889">
        <v>148.16373808290976</v>
      </c>
    </row>
    <row r="890" spans="1:4" x14ac:dyDescent="0.3">
      <c r="A890" t="s">
        <v>3020</v>
      </c>
      <c r="B890" t="s">
        <v>3371</v>
      </c>
      <c r="C890" t="s">
        <v>3361</v>
      </c>
      <c r="D890">
        <v>63.867389937042702</v>
      </c>
    </row>
    <row r="891" spans="1:4" x14ac:dyDescent="0.3">
      <c r="A891" t="s">
        <v>3020</v>
      </c>
      <c r="B891" t="s">
        <v>3371</v>
      </c>
      <c r="C891" t="s">
        <v>3362</v>
      </c>
      <c r="D891">
        <v>36.215472216605647</v>
      </c>
    </row>
    <row r="892" spans="1:4" x14ac:dyDescent="0.3">
      <c r="A892" t="s">
        <v>3020</v>
      </c>
      <c r="B892" t="s">
        <v>3371</v>
      </c>
      <c r="C892" t="s">
        <v>3363</v>
      </c>
      <c r="D892">
        <v>32.644831997846147</v>
      </c>
    </row>
    <row r="893" spans="1:4" x14ac:dyDescent="0.3">
      <c r="A893" t="s">
        <v>3020</v>
      </c>
      <c r="B893" t="s">
        <v>3371</v>
      </c>
      <c r="C893" t="s">
        <v>3575</v>
      </c>
      <c r="D893">
        <v>26.330339665383086</v>
      </c>
    </row>
    <row r="894" spans="1:4" x14ac:dyDescent="0.3">
      <c r="A894" t="s">
        <v>3020</v>
      </c>
      <c r="B894" t="s">
        <v>3376</v>
      </c>
      <c r="C894" t="s">
        <v>3355</v>
      </c>
      <c r="D894">
        <v>4076.1729917865323</v>
      </c>
    </row>
    <row r="895" spans="1:4" x14ac:dyDescent="0.3">
      <c r="A895" t="s">
        <v>3020</v>
      </c>
      <c r="B895" t="s">
        <v>3376</v>
      </c>
      <c r="C895" t="s">
        <v>3356</v>
      </c>
      <c r="D895">
        <v>2804.5386745607284</v>
      </c>
    </row>
    <row r="896" spans="1:4" x14ac:dyDescent="0.3">
      <c r="A896" t="s">
        <v>3020</v>
      </c>
      <c r="B896" t="s">
        <v>3376</v>
      </c>
      <c r="C896" t="s">
        <v>3357</v>
      </c>
      <c r="D896">
        <v>762.1109446758237</v>
      </c>
    </row>
    <row r="897" spans="1:4" x14ac:dyDescent="0.3">
      <c r="A897" t="s">
        <v>3020</v>
      </c>
      <c r="B897" t="s">
        <v>3376</v>
      </c>
      <c r="C897" t="s">
        <v>3358</v>
      </c>
      <c r="D897">
        <v>26.253963982977254</v>
      </c>
    </row>
    <row r="898" spans="1:4" x14ac:dyDescent="0.3">
      <c r="A898" t="s">
        <v>3020</v>
      </c>
      <c r="B898" t="s">
        <v>3376</v>
      </c>
      <c r="C898" t="s">
        <v>3359</v>
      </c>
      <c r="D898">
        <v>21.259649020558737</v>
      </c>
    </row>
    <row r="899" spans="1:4" x14ac:dyDescent="0.3">
      <c r="A899" t="s">
        <v>3020</v>
      </c>
      <c r="B899" t="s">
        <v>3376</v>
      </c>
      <c r="C899" t="s">
        <v>3360</v>
      </c>
      <c r="D899">
        <v>7.6431752005830704</v>
      </c>
    </row>
    <row r="900" spans="1:4" x14ac:dyDescent="0.3">
      <c r="A900" t="s">
        <v>3020</v>
      </c>
      <c r="B900" t="s">
        <v>3376</v>
      </c>
      <c r="C900" t="s">
        <v>3361</v>
      </c>
      <c r="D900">
        <v>0.19626953500591393</v>
      </c>
    </row>
    <row r="901" spans="1:4" x14ac:dyDescent="0.3">
      <c r="A901" t="s">
        <v>3020</v>
      </c>
      <c r="B901" t="s">
        <v>3376</v>
      </c>
      <c r="C901" t="s">
        <v>3362</v>
      </c>
      <c r="D901">
        <v>0.19360583678867863</v>
      </c>
    </row>
    <row r="902" spans="1:4" x14ac:dyDescent="0.3">
      <c r="A902" t="s">
        <v>3020</v>
      </c>
      <c r="B902" t="s">
        <v>3376</v>
      </c>
      <c r="C902" t="s">
        <v>3363</v>
      </c>
      <c r="D902">
        <v>0.19113919290746489</v>
      </c>
    </row>
    <row r="903" spans="1:4" x14ac:dyDescent="0.3">
      <c r="A903" t="s">
        <v>3020</v>
      </c>
      <c r="B903" t="s">
        <v>3376</v>
      </c>
      <c r="C903" t="s">
        <v>3575</v>
      </c>
      <c r="D903">
        <v>5.2304228107641682E-2</v>
      </c>
    </row>
    <row r="904" spans="1:4" x14ac:dyDescent="0.3">
      <c r="A904" t="s">
        <v>3020</v>
      </c>
      <c r="B904" t="s">
        <v>3365</v>
      </c>
      <c r="C904" t="s">
        <v>3355</v>
      </c>
      <c r="D904">
        <v>165349.8084192434</v>
      </c>
    </row>
    <row r="905" spans="1:4" x14ac:dyDescent="0.3">
      <c r="A905" t="s">
        <v>3020</v>
      </c>
      <c r="B905" t="s">
        <v>3365</v>
      </c>
      <c r="C905" t="s">
        <v>3356</v>
      </c>
      <c r="D905">
        <v>145612.69596767426</v>
      </c>
    </row>
    <row r="906" spans="1:4" x14ac:dyDescent="0.3">
      <c r="A906" t="s">
        <v>3020</v>
      </c>
      <c r="B906" t="s">
        <v>3365</v>
      </c>
      <c r="C906" t="s">
        <v>3357</v>
      </c>
      <c r="D906">
        <v>97215.349122917207</v>
      </c>
    </row>
    <row r="907" spans="1:4" x14ac:dyDescent="0.3">
      <c r="A907" t="s">
        <v>3020</v>
      </c>
      <c r="B907" t="s">
        <v>3365</v>
      </c>
      <c r="C907" t="s">
        <v>3358</v>
      </c>
      <c r="D907">
        <v>23631.886776927193</v>
      </c>
    </row>
    <row r="908" spans="1:4" x14ac:dyDescent="0.3">
      <c r="A908" t="s">
        <v>3020</v>
      </c>
      <c r="B908" t="s">
        <v>3365</v>
      </c>
      <c r="C908" t="s">
        <v>3359</v>
      </c>
      <c r="D908">
        <v>10682.745763434492</v>
      </c>
    </row>
    <row r="909" spans="1:4" x14ac:dyDescent="0.3">
      <c r="A909" t="s">
        <v>3020</v>
      </c>
      <c r="B909" t="s">
        <v>3365</v>
      </c>
      <c r="C909" t="s">
        <v>3360</v>
      </c>
      <c r="D909">
        <v>727.03015919089535</v>
      </c>
    </row>
    <row r="910" spans="1:4" x14ac:dyDescent="0.3">
      <c r="A910" t="s">
        <v>3020</v>
      </c>
      <c r="B910" t="s">
        <v>3365</v>
      </c>
      <c r="C910" t="s">
        <v>3361</v>
      </c>
      <c r="D910">
        <v>228.9869171710786</v>
      </c>
    </row>
    <row r="911" spans="1:4" x14ac:dyDescent="0.3">
      <c r="A911" t="s">
        <v>3020</v>
      </c>
      <c r="B911" t="s">
        <v>3365</v>
      </c>
      <c r="C911" t="s">
        <v>3362</v>
      </c>
      <c r="D911">
        <v>97.799794726244428</v>
      </c>
    </row>
    <row r="912" spans="1:4" x14ac:dyDescent="0.3">
      <c r="A912" t="s">
        <v>3020</v>
      </c>
      <c r="B912" t="s">
        <v>3365</v>
      </c>
      <c r="C912" t="s">
        <v>3363</v>
      </c>
      <c r="D912">
        <v>54.713667805094047</v>
      </c>
    </row>
    <row r="913" spans="1:4" x14ac:dyDescent="0.3">
      <c r="A913" t="s">
        <v>3020</v>
      </c>
      <c r="B913" t="s">
        <v>3365</v>
      </c>
      <c r="C913" t="s">
        <v>3575</v>
      </c>
      <c r="D913">
        <v>143.8539616736908</v>
      </c>
    </row>
    <row r="914" spans="1:4" x14ac:dyDescent="0.3">
      <c r="A914" t="s">
        <v>3020</v>
      </c>
      <c r="B914" t="s">
        <v>3369</v>
      </c>
      <c r="C914" t="s">
        <v>3355</v>
      </c>
      <c r="D914">
        <v>48088.514674449885</v>
      </c>
    </row>
    <row r="915" spans="1:4" x14ac:dyDescent="0.3">
      <c r="A915" t="s">
        <v>3020</v>
      </c>
      <c r="B915" t="s">
        <v>3369</v>
      </c>
      <c r="C915" t="s">
        <v>3356</v>
      </c>
      <c r="D915">
        <v>45476.706877913726</v>
      </c>
    </row>
    <row r="916" spans="1:4" x14ac:dyDescent="0.3">
      <c r="A916" t="s">
        <v>3020</v>
      </c>
      <c r="B916" t="s">
        <v>3369</v>
      </c>
      <c r="C916" t="s">
        <v>3357</v>
      </c>
      <c r="D916">
        <v>29239.965224612806</v>
      </c>
    </row>
    <row r="917" spans="1:4" x14ac:dyDescent="0.3">
      <c r="A917" t="s">
        <v>3020</v>
      </c>
      <c r="B917" t="s">
        <v>3369</v>
      </c>
      <c r="C917" t="s">
        <v>3358</v>
      </c>
      <c r="D917">
        <v>3467.9300915079407</v>
      </c>
    </row>
    <row r="918" spans="1:4" x14ac:dyDescent="0.3">
      <c r="A918" t="s">
        <v>3020</v>
      </c>
      <c r="B918" t="s">
        <v>3369</v>
      </c>
      <c r="C918" t="s">
        <v>3359</v>
      </c>
      <c r="D918">
        <v>832.67229519491855</v>
      </c>
    </row>
    <row r="919" spans="1:4" x14ac:dyDescent="0.3">
      <c r="A919" t="s">
        <v>3020</v>
      </c>
      <c r="B919" t="s">
        <v>3369</v>
      </c>
      <c r="C919" t="s">
        <v>3360</v>
      </c>
      <c r="D919">
        <v>131.68706070729436</v>
      </c>
    </row>
    <row r="920" spans="1:4" x14ac:dyDescent="0.3">
      <c r="A920" t="s">
        <v>3020</v>
      </c>
      <c r="B920" t="s">
        <v>3369</v>
      </c>
      <c r="C920" t="s">
        <v>3361</v>
      </c>
      <c r="D920">
        <v>75.615037339677386</v>
      </c>
    </row>
    <row r="921" spans="1:4" x14ac:dyDescent="0.3">
      <c r="A921" t="s">
        <v>3020</v>
      </c>
      <c r="B921" t="s">
        <v>3369</v>
      </c>
      <c r="C921" t="s">
        <v>3362</v>
      </c>
      <c r="D921">
        <v>54.878244287808798</v>
      </c>
    </row>
    <row r="922" spans="1:4" x14ac:dyDescent="0.3">
      <c r="A922" t="s">
        <v>3020</v>
      </c>
      <c r="B922" t="s">
        <v>3369</v>
      </c>
      <c r="C922" t="s">
        <v>3363</v>
      </c>
      <c r="D922">
        <v>50.162928977079623</v>
      </c>
    </row>
    <row r="923" spans="1:4" x14ac:dyDescent="0.3">
      <c r="A923" t="s">
        <v>3020</v>
      </c>
      <c r="B923" t="s">
        <v>3369</v>
      </c>
      <c r="C923" t="s">
        <v>3575</v>
      </c>
      <c r="D923">
        <v>123.93669065928965</v>
      </c>
    </row>
    <row r="924" spans="1:4" x14ac:dyDescent="0.3">
      <c r="A924" t="s">
        <v>3020</v>
      </c>
      <c r="B924" t="s">
        <v>3374</v>
      </c>
      <c r="C924" t="s">
        <v>3355</v>
      </c>
      <c r="D924">
        <v>3276.6336806323288</v>
      </c>
    </row>
    <row r="925" spans="1:4" x14ac:dyDescent="0.3">
      <c r="A925" t="s">
        <v>3020</v>
      </c>
      <c r="B925" t="s">
        <v>3374</v>
      </c>
      <c r="C925" t="s">
        <v>3356</v>
      </c>
      <c r="D925">
        <v>1138.0803539802253</v>
      </c>
    </row>
    <row r="926" spans="1:4" x14ac:dyDescent="0.3">
      <c r="A926" t="s">
        <v>3020</v>
      </c>
      <c r="B926" t="s">
        <v>3374</v>
      </c>
      <c r="C926" t="s">
        <v>3357</v>
      </c>
      <c r="D926">
        <v>509.23626814682183</v>
      </c>
    </row>
    <row r="927" spans="1:4" x14ac:dyDescent="0.3">
      <c r="A927" t="s">
        <v>3020</v>
      </c>
      <c r="B927" t="s">
        <v>3374</v>
      </c>
      <c r="C927" t="s">
        <v>3358</v>
      </c>
      <c r="D927">
        <v>74.18420071554371</v>
      </c>
    </row>
    <row r="928" spans="1:4" x14ac:dyDescent="0.3">
      <c r="A928" t="s">
        <v>3020</v>
      </c>
      <c r="B928" t="s">
        <v>3374</v>
      </c>
      <c r="C928" t="s">
        <v>3359</v>
      </c>
      <c r="D928">
        <v>38.622713098022899</v>
      </c>
    </row>
    <row r="929" spans="1:4" x14ac:dyDescent="0.3">
      <c r="A929" t="s">
        <v>3020</v>
      </c>
      <c r="B929" t="s">
        <v>3374</v>
      </c>
      <c r="C929" t="s">
        <v>3360</v>
      </c>
      <c r="D929">
        <v>15.575246524983108</v>
      </c>
    </row>
    <row r="930" spans="1:4" x14ac:dyDescent="0.3">
      <c r="A930" t="s">
        <v>3020</v>
      </c>
      <c r="B930" t="s">
        <v>3374</v>
      </c>
      <c r="C930" t="s">
        <v>3361</v>
      </c>
      <c r="D930">
        <v>14.614522721294012</v>
      </c>
    </row>
    <row r="931" spans="1:4" x14ac:dyDescent="0.3">
      <c r="A931" t="s">
        <v>3020</v>
      </c>
      <c r="B931" t="s">
        <v>3374</v>
      </c>
      <c r="C931" t="s">
        <v>3362</v>
      </c>
      <c r="D931">
        <v>14.460200818204738</v>
      </c>
    </row>
    <row r="932" spans="1:4" x14ac:dyDescent="0.3">
      <c r="A932" t="s">
        <v>3020</v>
      </c>
      <c r="B932" t="s">
        <v>3374</v>
      </c>
      <c r="C932" t="s">
        <v>3363</v>
      </c>
      <c r="D932">
        <v>4.4874747310999279</v>
      </c>
    </row>
    <row r="933" spans="1:4" x14ac:dyDescent="0.3">
      <c r="A933" t="s">
        <v>3020</v>
      </c>
      <c r="B933" t="s">
        <v>3374</v>
      </c>
      <c r="C933" t="s">
        <v>3575</v>
      </c>
      <c r="D933">
        <v>8.3985120814737435</v>
      </c>
    </row>
    <row r="934" spans="1:4" x14ac:dyDescent="0.3">
      <c r="A934" t="s">
        <v>3020</v>
      </c>
      <c r="B934" t="s">
        <v>3367</v>
      </c>
      <c r="C934" t="s">
        <v>3355</v>
      </c>
      <c r="D934">
        <v>1337.4377758760627</v>
      </c>
    </row>
    <row r="935" spans="1:4" x14ac:dyDescent="0.3">
      <c r="A935" t="s">
        <v>3020</v>
      </c>
      <c r="B935" t="s">
        <v>3367</v>
      </c>
      <c r="C935" t="s">
        <v>3356</v>
      </c>
      <c r="D935">
        <v>710.75792198004842</v>
      </c>
    </row>
    <row r="936" spans="1:4" x14ac:dyDescent="0.3">
      <c r="A936" t="s">
        <v>3020</v>
      </c>
      <c r="B936" t="s">
        <v>3367</v>
      </c>
      <c r="C936" t="s">
        <v>3357</v>
      </c>
      <c r="D936">
        <v>382.07805704186688</v>
      </c>
    </row>
    <row r="937" spans="1:4" x14ac:dyDescent="0.3">
      <c r="A937" t="s">
        <v>3020</v>
      </c>
      <c r="B937" t="s">
        <v>3367</v>
      </c>
      <c r="C937" t="s">
        <v>3358</v>
      </c>
      <c r="D937">
        <v>74.948103491619719</v>
      </c>
    </row>
    <row r="938" spans="1:4" x14ac:dyDescent="0.3">
      <c r="A938" t="s">
        <v>3020</v>
      </c>
      <c r="B938" t="s">
        <v>3367</v>
      </c>
      <c r="C938" t="s">
        <v>3359</v>
      </c>
      <c r="D938">
        <v>55.145034110351226</v>
      </c>
    </row>
    <row r="939" spans="1:4" x14ac:dyDescent="0.3">
      <c r="A939" t="s">
        <v>3020</v>
      </c>
      <c r="B939" t="s">
        <v>3367</v>
      </c>
      <c r="C939" t="s">
        <v>3360</v>
      </c>
      <c r="D939">
        <v>23.652953875620124</v>
      </c>
    </row>
    <row r="940" spans="1:4" x14ac:dyDescent="0.3">
      <c r="A940" t="s">
        <v>3020</v>
      </c>
      <c r="B940" t="s">
        <v>3367</v>
      </c>
      <c r="C940" t="s">
        <v>3361</v>
      </c>
      <c r="D940">
        <v>23.461645365620125</v>
      </c>
    </row>
    <row r="941" spans="1:4" x14ac:dyDescent="0.3">
      <c r="A941" t="s">
        <v>3020</v>
      </c>
      <c r="B941" t="s">
        <v>3367</v>
      </c>
      <c r="C941" t="s">
        <v>3362</v>
      </c>
      <c r="D941">
        <v>23.049374734267204</v>
      </c>
    </row>
    <row r="942" spans="1:4" x14ac:dyDescent="0.3">
      <c r="A942" t="s">
        <v>3020</v>
      </c>
      <c r="B942" t="s">
        <v>3367</v>
      </c>
      <c r="C942" t="s">
        <v>3363</v>
      </c>
      <c r="D942">
        <v>21.57331356778392</v>
      </c>
    </row>
    <row r="943" spans="1:4" x14ac:dyDescent="0.3">
      <c r="A943" t="s">
        <v>3020</v>
      </c>
      <c r="B943" t="s">
        <v>3367</v>
      </c>
      <c r="C943" t="s">
        <v>3575</v>
      </c>
      <c r="D943">
        <v>98.788061276757929</v>
      </c>
    </row>
    <row r="944" spans="1:4" x14ac:dyDescent="0.3">
      <c r="A944" t="s">
        <v>3021</v>
      </c>
      <c r="B944" t="s">
        <v>3372</v>
      </c>
      <c r="C944" t="s">
        <v>3355</v>
      </c>
      <c r="D944">
        <v>3.5899041149787654</v>
      </c>
    </row>
    <row r="945" spans="1:4" x14ac:dyDescent="0.3">
      <c r="A945" t="s">
        <v>3021</v>
      </c>
      <c r="B945" t="s">
        <v>3372</v>
      </c>
      <c r="C945" t="s">
        <v>3356</v>
      </c>
      <c r="D945">
        <v>38.922389051254186</v>
      </c>
    </row>
    <row r="946" spans="1:4" x14ac:dyDescent="0.3">
      <c r="A946" t="s">
        <v>3021</v>
      </c>
      <c r="B946" t="s">
        <v>3372</v>
      </c>
      <c r="C946" t="s">
        <v>3357</v>
      </c>
      <c r="D946">
        <v>125.62982855719071</v>
      </c>
    </row>
    <row r="947" spans="1:4" x14ac:dyDescent="0.3">
      <c r="A947" t="s">
        <v>3021</v>
      </c>
      <c r="B947" t="s">
        <v>3372</v>
      </c>
      <c r="C947" t="s">
        <v>3358</v>
      </c>
      <c r="D947">
        <v>7.8707367271690556</v>
      </c>
    </row>
    <row r="948" spans="1:4" x14ac:dyDescent="0.3">
      <c r="A948" t="s">
        <v>3021</v>
      </c>
      <c r="B948" t="s">
        <v>3372</v>
      </c>
      <c r="C948" t="s">
        <v>3359</v>
      </c>
      <c r="D948">
        <v>4.1442717270315725</v>
      </c>
    </row>
    <row r="949" spans="1:4" x14ac:dyDescent="0.3">
      <c r="A949" t="s">
        <v>3021</v>
      </c>
      <c r="B949" t="s">
        <v>3372</v>
      </c>
      <c r="C949" t="s">
        <v>3360</v>
      </c>
      <c r="D949">
        <v>0.62237639237565512</v>
      </c>
    </row>
    <row r="950" spans="1:4" x14ac:dyDescent="0.3">
      <c r="A950" t="s">
        <v>3021</v>
      </c>
      <c r="B950" t="s">
        <v>3372</v>
      </c>
      <c r="C950" t="s">
        <v>3361</v>
      </c>
      <c r="D950">
        <v>0</v>
      </c>
    </row>
    <row r="951" spans="1:4" x14ac:dyDescent="0.3">
      <c r="A951" t="s">
        <v>3021</v>
      </c>
      <c r="B951" t="s">
        <v>3372</v>
      </c>
      <c r="C951" t="s">
        <v>3362</v>
      </c>
      <c r="D951">
        <v>0.16206258900815904</v>
      </c>
    </row>
    <row r="952" spans="1:4" x14ac:dyDescent="0.3">
      <c r="A952" t="s">
        <v>3021</v>
      </c>
      <c r="B952" t="s">
        <v>3372</v>
      </c>
      <c r="C952" t="s">
        <v>3363</v>
      </c>
      <c r="D952">
        <v>0.21763844099184101</v>
      </c>
    </row>
    <row r="953" spans="1:4" x14ac:dyDescent="0.3">
      <c r="A953" t="s">
        <v>3021</v>
      </c>
      <c r="B953" t="s">
        <v>3372</v>
      </c>
      <c r="C953" t="s">
        <v>3575</v>
      </c>
      <c r="D953">
        <v>0</v>
      </c>
    </row>
    <row r="954" spans="1:4" x14ac:dyDescent="0.3">
      <c r="A954" t="s">
        <v>3021</v>
      </c>
      <c r="B954" t="s">
        <v>3368</v>
      </c>
      <c r="C954" t="s">
        <v>3355</v>
      </c>
      <c r="D954">
        <v>11.340606119940366</v>
      </c>
    </row>
    <row r="955" spans="1:4" x14ac:dyDescent="0.3">
      <c r="A955" t="s">
        <v>3021</v>
      </c>
      <c r="B955" t="s">
        <v>3368</v>
      </c>
      <c r="C955" t="s">
        <v>3356</v>
      </c>
      <c r="D955">
        <v>63.847576436342266</v>
      </c>
    </row>
    <row r="956" spans="1:4" x14ac:dyDescent="0.3">
      <c r="A956" t="s">
        <v>3021</v>
      </c>
      <c r="B956" t="s">
        <v>3368</v>
      </c>
      <c r="C956" t="s">
        <v>3357</v>
      </c>
      <c r="D956">
        <v>418.11187475157192</v>
      </c>
    </row>
    <row r="957" spans="1:4" x14ac:dyDescent="0.3">
      <c r="A957" t="s">
        <v>3021</v>
      </c>
      <c r="B957" t="s">
        <v>3368</v>
      </c>
      <c r="C957" t="s">
        <v>3358</v>
      </c>
      <c r="D957">
        <v>279.34808574351433</v>
      </c>
    </row>
    <row r="958" spans="1:4" x14ac:dyDescent="0.3">
      <c r="A958" t="s">
        <v>3021</v>
      </c>
      <c r="B958" t="s">
        <v>3368</v>
      </c>
      <c r="C958" t="s">
        <v>3359</v>
      </c>
      <c r="D958">
        <v>138.97643185756149</v>
      </c>
    </row>
    <row r="959" spans="1:4" x14ac:dyDescent="0.3">
      <c r="A959" t="s">
        <v>3021</v>
      </c>
      <c r="B959" t="s">
        <v>3368</v>
      </c>
      <c r="C959" t="s">
        <v>3360</v>
      </c>
      <c r="D959">
        <v>21.325345977949237</v>
      </c>
    </row>
    <row r="960" spans="1:4" x14ac:dyDescent="0.3">
      <c r="A960" t="s">
        <v>3021</v>
      </c>
      <c r="B960" t="s">
        <v>3368</v>
      </c>
      <c r="C960" t="s">
        <v>3361</v>
      </c>
      <c r="D960">
        <v>13.381742518598776</v>
      </c>
    </row>
    <row r="961" spans="1:4" x14ac:dyDescent="0.3">
      <c r="A961" t="s">
        <v>3021</v>
      </c>
      <c r="B961" t="s">
        <v>3368</v>
      </c>
      <c r="C961" t="s">
        <v>3362</v>
      </c>
      <c r="D961">
        <v>8.8199457422130809</v>
      </c>
    </row>
    <row r="962" spans="1:4" x14ac:dyDescent="0.3">
      <c r="A962" t="s">
        <v>3021</v>
      </c>
      <c r="B962" t="s">
        <v>3368</v>
      </c>
      <c r="C962" t="s">
        <v>3363</v>
      </c>
      <c r="D962">
        <v>4.4877471448137261</v>
      </c>
    </row>
    <row r="963" spans="1:4" x14ac:dyDescent="0.3">
      <c r="A963" t="s">
        <v>3021</v>
      </c>
      <c r="B963" t="s">
        <v>3368</v>
      </c>
      <c r="C963" t="s">
        <v>3575</v>
      </c>
      <c r="D963">
        <v>3.7133150274944806</v>
      </c>
    </row>
    <row r="964" spans="1:4" x14ac:dyDescent="0.3">
      <c r="A964" t="s">
        <v>3021</v>
      </c>
      <c r="B964" t="s">
        <v>3366</v>
      </c>
      <c r="C964" t="s">
        <v>3355</v>
      </c>
      <c r="D964">
        <v>0.40538186453555525</v>
      </c>
    </row>
    <row r="965" spans="1:4" x14ac:dyDescent="0.3">
      <c r="A965" t="s">
        <v>3021</v>
      </c>
      <c r="B965" t="s">
        <v>3366</v>
      </c>
      <c r="C965" t="s">
        <v>3356</v>
      </c>
      <c r="D965">
        <v>2.4378885797388072</v>
      </c>
    </row>
    <row r="966" spans="1:4" x14ac:dyDescent="0.3">
      <c r="A966" t="s">
        <v>3021</v>
      </c>
      <c r="B966" t="s">
        <v>3366</v>
      </c>
      <c r="C966" t="s">
        <v>3357</v>
      </c>
      <c r="D966">
        <v>0.36870890572563764</v>
      </c>
    </row>
    <row r="967" spans="1:4" x14ac:dyDescent="0.3">
      <c r="A967" t="s">
        <v>3021</v>
      </c>
      <c r="B967" t="s">
        <v>3366</v>
      </c>
      <c r="C967" t="s">
        <v>3358</v>
      </c>
      <c r="D967">
        <v>0.15845060283113283</v>
      </c>
    </row>
    <row r="968" spans="1:4" x14ac:dyDescent="0.3">
      <c r="A968" t="s">
        <v>3021</v>
      </c>
      <c r="B968" t="s">
        <v>3366</v>
      </c>
      <c r="C968" t="s">
        <v>3359</v>
      </c>
      <c r="D968">
        <v>3.1489797168867149E-2</v>
      </c>
    </row>
    <row r="969" spans="1:4" x14ac:dyDescent="0.3">
      <c r="A969" t="s">
        <v>3021</v>
      </c>
      <c r="B969" t="s">
        <v>3366</v>
      </c>
      <c r="C969" t="s">
        <v>3360</v>
      </c>
      <c r="D969">
        <v>0</v>
      </c>
    </row>
    <row r="970" spans="1:4" x14ac:dyDescent="0.3">
      <c r="A970" t="s">
        <v>3021</v>
      </c>
      <c r="B970" t="s">
        <v>3366</v>
      </c>
      <c r="C970" t="s">
        <v>3361</v>
      </c>
      <c r="D970">
        <v>0</v>
      </c>
    </row>
    <row r="971" spans="1:4" x14ac:dyDescent="0.3">
      <c r="A971" t="s">
        <v>3021</v>
      </c>
      <c r="B971" t="s">
        <v>3366</v>
      </c>
      <c r="C971" t="s">
        <v>3362</v>
      </c>
      <c r="D971">
        <v>0</v>
      </c>
    </row>
    <row r="972" spans="1:4" x14ac:dyDescent="0.3">
      <c r="A972" t="s">
        <v>3021</v>
      </c>
      <c r="B972" t="s">
        <v>3366</v>
      </c>
      <c r="C972" t="s">
        <v>3363</v>
      </c>
      <c r="D972">
        <v>0</v>
      </c>
    </row>
    <row r="973" spans="1:4" x14ac:dyDescent="0.3">
      <c r="A973" t="s">
        <v>3021</v>
      </c>
      <c r="B973" t="s">
        <v>3366</v>
      </c>
      <c r="C973" t="s">
        <v>3575</v>
      </c>
      <c r="D973">
        <v>0</v>
      </c>
    </row>
    <row r="974" spans="1:4" x14ac:dyDescent="0.3">
      <c r="A974" t="s">
        <v>3021</v>
      </c>
      <c r="B974" t="s">
        <v>3370</v>
      </c>
      <c r="C974" t="s">
        <v>3355</v>
      </c>
      <c r="D974">
        <v>8.1952746350499331E-2</v>
      </c>
    </row>
    <row r="975" spans="1:4" x14ac:dyDescent="0.3">
      <c r="A975" t="s">
        <v>3021</v>
      </c>
      <c r="B975" t="s">
        <v>3370</v>
      </c>
      <c r="C975" t="s">
        <v>3356</v>
      </c>
      <c r="D975">
        <v>53.626153811476577</v>
      </c>
    </row>
    <row r="976" spans="1:4" x14ac:dyDescent="0.3">
      <c r="A976" t="s">
        <v>3021</v>
      </c>
      <c r="B976" t="s">
        <v>3370</v>
      </c>
      <c r="C976" t="s">
        <v>3357</v>
      </c>
      <c r="D976">
        <v>16.883552022172925</v>
      </c>
    </row>
    <row r="977" spans="1:4" x14ac:dyDescent="0.3">
      <c r="A977" t="s">
        <v>3021</v>
      </c>
      <c r="B977" t="s">
        <v>3370</v>
      </c>
      <c r="C977" t="s">
        <v>3358</v>
      </c>
      <c r="D977">
        <v>0</v>
      </c>
    </row>
    <row r="978" spans="1:4" x14ac:dyDescent="0.3">
      <c r="A978" t="s">
        <v>3021</v>
      </c>
      <c r="B978" t="s">
        <v>3370</v>
      </c>
      <c r="C978" t="s">
        <v>3359</v>
      </c>
      <c r="D978">
        <v>0</v>
      </c>
    </row>
    <row r="979" spans="1:4" x14ac:dyDescent="0.3">
      <c r="A979" t="s">
        <v>3021</v>
      </c>
      <c r="B979" t="s">
        <v>3370</v>
      </c>
      <c r="C979" t="s">
        <v>3360</v>
      </c>
      <c r="D979">
        <v>0</v>
      </c>
    </row>
    <row r="980" spans="1:4" x14ac:dyDescent="0.3">
      <c r="A980" t="s">
        <v>3021</v>
      </c>
      <c r="B980" t="s">
        <v>3370</v>
      </c>
      <c r="C980" t="s">
        <v>3361</v>
      </c>
      <c r="D980">
        <v>0</v>
      </c>
    </row>
    <row r="981" spans="1:4" x14ac:dyDescent="0.3">
      <c r="A981" t="s">
        <v>3021</v>
      </c>
      <c r="B981" t="s">
        <v>3370</v>
      </c>
      <c r="C981" t="s">
        <v>3362</v>
      </c>
      <c r="D981">
        <v>0</v>
      </c>
    </row>
    <row r="982" spans="1:4" x14ac:dyDescent="0.3">
      <c r="A982" t="s">
        <v>3021</v>
      </c>
      <c r="B982" t="s">
        <v>3370</v>
      </c>
      <c r="C982" t="s">
        <v>3363</v>
      </c>
      <c r="D982">
        <v>0</v>
      </c>
    </row>
    <row r="983" spans="1:4" x14ac:dyDescent="0.3">
      <c r="A983" t="s">
        <v>3021</v>
      </c>
      <c r="B983" t="s">
        <v>3370</v>
      </c>
      <c r="C983" t="s">
        <v>3575</v>
      </c>
      <c r="D983">
        <v>0</v>
      </c>
    </row>
    <row r="984" spans="1:4" x14ac:dyDescent="0.3">
      <c r="A984" t="s">
        <v>3021</v>
      </c>
      <c r="B984" t="s">
        <v>3371</v>
      </c>
      <c r="C984" t="s">
        <v>3355</v>
      </c>
      <c r="D984">
        <v>11.665816207607206</v>
      </c>
    </row>
    <row r="985" spans="1:4" x14ac:dyDescent="0.3">
      <c r="A985" t="s">
        <v>3021</v>
      </c>
      <c r="B985" t="s">
        <v>3371</v>
      </c>
      <c r="C985" t="s">
        <v>3356</v>
      </c>
      <c r="D985">
        <v>234.21921934945649</v>
      </c>
    </row>
    <row r="986" spans="1:4" x14ac:dyDescent="0.3">
      <c r="A986" t="s">
        <v>3021</v>
      </c>
      <c r="B986" t="s">
        <v>3371</v>
      </c>
      <c r="C986" t="s">
        <v>3357</v>
      </c>
      <c r="D986">
        <v>365.30385216655407</v>
      </c>
    </row>
    <row r="987" spans="1:4" x14ac:dyDescent="0.3">
      <c r="A987" t="s">
        <v>3021</v>
      </c>
      <c r="B987" t="s">
        <v>3371</v>
      </c>
      <c r="C987" t="s">
        <v>3358</v>
      </c>
      <c r="D987">
        <v>45.719066524184996</v>
      </c>
    </row>
    <row r="988" spans="1:4" x14ac:dyDescent="0.3">
      <c r="A988" t="s">
        <v>3021</v>
      </c>
      <c r="B988" t="s">
        <v>3371</v>
      </c>
      <c r="C988" t="s">
        <v>3359</v>
      </c>
      <c r="D988">
        <v>13.578085378863758</v>
      </c>
    </row>
    <row r="989" spans="1:4" x14ac:dyDescent="0.3">
      <c r="A989" t="s">
        <v>3021</v>
      </c>
      <c r="B989" t="s">
        <v>3371</v>
      </c>
      <c r="C989" t="s">
        <v>3360</v>
      </c>
      <c r="D989">
        <v>1.6445593602289643</v>
      </c>
    </row>
    <row r="990" spans="1:4" x14ac:dyDescent="0.3">
      <c r="A990" t="s">
        <v>3021</v>
      </c>
      <c r="B990" t="s">
        <v>3371</v>
      </c>
      <c r="C990" t="s">
        <v>3361</v>
      </c>
      <c r="D990">
        <v>1.6445593602289643</v>
      </c>
    </row>
    <row r="991" spans="1:4" x14ac:dyDescent="0.3">
      <c r="A991" t="s">
        <v>3021</v>
      </c>
      <c r="B991" t="s">
        <v>3371</v>
      </c>
      <c r="C991" t="s">
        <v>3362</v>
      </c>
      <c r="D991">
        <v>1.5594391914599348</v>
      </c>
    </row>
    <row r="992" spans="1:4" x14ac:dyDescent="0.3">
      <c r="A992" t="s">
        <v>3021</v>
      </c>
      <c r="B992" t="s">
        <v>3371</v>
      </c>
      <c r="C992" t="s">
        <v>3363</v>
      </c>
      <c r="D992">
        <v>0.99403858505406661</v>
      </c>
    </row>
    <row r="993" spans="1:4" x14ac:dyDescent="0.3">
      <c r="A993" t="s">
        <v>3021</v>
      </c>
      <c r="B993" t="s">
        <v>3371</v>
      </c>
      <c r="C993" t="s">
        <v>3575</v>
      </c>
      <c r="D993">
        <v>6.0219820863613442</v>
      </c>
    </row>
    <row r="994" spans="1:4" x14ac:dyDescent="0.3">
      <c r="A994" t="s">
        <v>3021</v>
      </c>
      <c r="B994" t="s">
        <v>3376</v>
      </c>
      <c r="C994" t="s">
        <v>3355</v>
      </c>
      <c r="D994">
        <v>0</v>
      </c>
    </row>
    <row r="995" spans="1:4" x14ac:dyDescent="0.3">
      <c r="A995" t="s">
        <v>3021</v>
      </c>
      <c r="B995" t="s">
        <v>3376</v>
      </c>
      <c r="C995" t="s">
        <v>3356</v>
      </c>
      <c r="D995">
        <v>6.4617280162542787</v>
      </c>
    </row>
    <row r="996" spans="1:4" x14ac:dyDescent="0.3">
      <c r="A996" t="s">
        <v>3021</v>
      </c>
      <c r="B996" t="s">
        <v>3376</v>
      </c>
      <c r="C996" t="s">
        <v>3357</v>
      </c>
      <c r="D996">
        <v>0.54733683374572184</v>
      </c>
    </row>
    <row r="997" spans="1:4" x14ac:dyDescent="0.3">
      <c r="A997" t="s">
        <v>3021</v>
      </c>
      <c r="B997" t="s">
        <v>3376</v>
      </c>
      <c r="C997" t="s">
        <v>3358</v>
      </c>
      <c r="D997">
        <v>0</v>
      </c>
    </row>
    <row r="998" spans="1:4" x14ac:dyDescent="0.3">
      <c r="A998" t="s">
        <v>3021</v>
      </c>
      <c r="B998" t="s">
        <v>3376</v>
      </c>
      <c r="C998" t="s">
        <v>3359</v>
      </c>
      <c r="D998">
        <v>0</v>
      </c>
    </row>
    <row r="999" spans="1:4" x14ac:dyDescent="0.3">
      <c r="A999" t="s">
        <v>3021</v>
      </c>
      <c r="B999" t="s">
        <v>3376</v>
      </c>
      <c r="C999" t="s">
        <v>3360</v>
      </c>
      <c r="D999">
        <v>0</v>
      </c>
    </row>
    <row r="1000" spans="1:4" x14ac:dyDescent="0.3">
      <c r="A1000" t="s">
        <v>3021</v>
      </c>
      <c r="B1000" t="s">
        <v>3376</v>
      </c>
      <c r="C1000" t="s">
        <v>3361</v>
      </c>
      <c r="D1000">
        <v>0</v>
      </c>
    </row>
    <row r="1001" spans="1:4" x14ac:dyDescent="0.3">
      <c r="A1001" t="s">
        <v>3021</v>
      </c>
      <c r="B1001" t="s">
        <v>3376</v>
      </c>
      <c r="C1001" t="s">
        <v>3362</v>
      </c>
      <c r="D1001">
        <v>0</v>
      </c>
    </row>
    <row r="1002" spans="1:4" x14ac:dyDescent="0.3">
      <c r="A1002" t="s">
        <v>3021</v>
      </c>
      <c r="B1002" t="s">
        <v>3376</v>
      </c>
      <c r="C1002" t="s">
        <v>3363</v>
      </c>
      <c r="D1002">
        <v>0</v>
      </c>
    </row>
    <row r="1003" spans="1:4" x14ac:dyDescent="0.3">
      <c r="A1003" t="s">
        <v>3021</v>
      </c>
      <c r="B1003" t="s">
        <v>3376</v>
      </c>
      <c r="C1003" t="s">
        <v>3575</v>
      </c>
      <c r="D1003">
        <v>0</v>
      </c>
    </row>
    <row r="1004" spans="1:4" x14ac:dyDescent="0.3">
      <c r="A1004" t="s">
        <v>3021</v>
      </c>
      <c r="B1004" t="s">
        <v>3365</v>
      </c>
      <c r="C1004" t="s">
        <v>3355</v>
      </c>
      <c r="D1004">
        <v>6.3508689627721946</v>
      </c>
    </row>
    <row r="1005" spans="1:4" x14ac:dyDescent="0.3">
      <c r="A1005" t="s">
        <v>3021</v>
      </c>
      <c r="B1005" t="s">
        <v>3365</v>
      </c>
      <c r="C1005" t="s">
        <v>3356</v>
      </c>
      <c r="D1005">
        <v>33.270651567314452</v>
      </c>
    </row>
    <row r="1006" spans="1:4" x14ac:dyDescent="0.3">
      <c r="A1006" t="s">
        <v>3021</v>
      </c>
      <c r="B1006" t="s">
        <v>3365</v>
      </c>
      <c r="C1006" t="s">
        <v>3357</v>
      </c>
      <c r="D1006">
        <v>70.55798249990363</v>
      </c>
    </row>
    <row r="1007" spans="1:4" x14ac:dyDescent="0.3">
      <c r="A1007" t="s">
        <v>3021</v>
      </c>
      <c r="B1007" t="s">
        <v>3365</v>
      </c>
      <c r="C1007" t="s">
        <v>3358</v>
      </c>
      <c r="D1007">
        <v>16.109740433351266</v>
      </c>
    </row>
    <row r="1008" spans="1:4" x14ac:dyDescent="0.3">
      <c r="A1008" t="s">
        <v>3021</v>
      </c>
      <c r="B1008" t="s">
        <v>3365</v>
      </c>
      <c r="C1008" t="s">
        <v>3359</v>
      </c>
      <c r="D1008">
        <v>4.8173180671059628</v>
      </c>
    </row>
    <row r="1009" spans="1:4" x14ac:dyDescent="0.3">
      <c r="A1009" t="s">
        <v>3021</v>
      </c>
      <c r="B1009" t="s">
        <v>3365</v>
      </c>
      <c r="C1009" t="s">
        <v>3360</v>
      </c>
      <c r="D1009">
        <v>0.95470104458119409</v>
      </c>
    </row>
    <row r="1010" spans="1:4" x14ac:dyDescent="0.3">
      <c r="A1010" t="s">
        <v>3021</v>
      </c>
      <c r="B1010" t="s">
        <v>3365</v>
      </c>
      <c r="C1010" t="s">
        <v>3361</v>
      </c>
      <c r="D1010">
        <v>0.78218791814695121</v>
      </c>
    </row>
    <row r="1011" spans="1:4" x14ac:dyDescent="0.3">
      <c r="A1011" t="s">
        <v>3021</v>
      </c>
      <c r="B1011" t="s">
        <v>3365</v>
      </c>
      <c r="C1011" t="s">
        <v>3362</v>
      </c>
      <c r="D1011">
        <v>0.71095908712237399</v>
      </c>
    </row>
    <row r="1012" spans="1:4" x14ac:dyDescent="0.3">
      <c r="A1012" t="s">
        <v>3021</v>
      </c>
      <c r="B1012" t="s">
        <v>3365</v>
      </c>
      <c r="C1012" t="s">
        <v>3363</v>
      </c>
      <c r="D1012">
        <v>0.59731861626341065</v>
      </c>
    </row>
    <row r="1013" spans="1:4" x14ac:dyDescent="0.3">
      <c r="A1013" t="s">
        <v>3021</v>
      </c>
      <c r="B1013" t="s">
        <v>3365</v>
      </c>
      <c r="C1013" t="s">
        <v>3575</v>
      </c>
      <c r="D1013">
        <v>0.66376727343859609</v>
      </c>
    </row>
    <row r="1014" spans="1:4" x14ac:dyDescent="0.3">
      <c r="A1014" t="s">
        <v>3021</v>
      </c>
      <c r="B1014" t="s">
        <v>3369</v>
      </c>
      <c r="C1014" t="s">
        <v>3355</v>
      </c>
      <c r="D1014">
        <v>7.3116010206397526</v>
      </c>
    </row>
    <row r="1015" spans="1:4" x14ac:dyDescent="0.3">
      <c r="A1015" t="s">
        <v>3021</v>
      </c>
      <c r="B1015" t="s">
        <v>3369</v>
      </c>
      <c r="C1015" t="s">
        <v>3356</v>
      </c>
      <c r="D1015">
        <v>17.722612677668021</v>
      </c>
    </row>
    <row r="1016" spans="1:4" x14ac:dyDescent="0.3">
      <c r="A1016" t="s">
        <v>3021</v>
      </c>
      <c r="B1016" t="s">
        <v>3369</v>
      </c>
      <c r="C1016" t="s">
        <v>3357</v>
      </c>
      <c r="D1016">
        <v>212.03625313923314</v>
      </c>
    </row>
    <row r="1017" spans="1:4" x14ac:dyDescent="0.3">
      <c r="A1017" t="s">
        <v>3021</v>
      </c>
      <c r="B1017" t="s">
        <v>3369</v>
      </c>
      <c r="C1017" t="s">
        <v>3358</v>
      </c>
      <c r="D1017">
        <v>230.1182404055956</v>
      </c>
    </row>
    <row r="1018" spans="1:4" x14ac:dyDescent="0.3">
      <c r="A1018" t="s">
        <v>3021</v>
      </c>
      <c r="B1018" t="s">
        <v>3369</v>
      </c>
      <c r="C1018" t="s">
        <v>3359</v>
      </c>
      <c r="D1018">
        <v>102.47861349238376</v>
      </c>
    </row>
    <row r="1019" spans="1:4" x14ac:dyDescent="0.3">
      <c r="A1019" t="s">
        <v>3021</v>
      </c>
      <c r="B1019" t="s">
        <v>3369</v>
      </c>
      <c r="C1019" t="s">
        <v>3360</v>
      </c>
      <c r="D1019">
        <v>10.761319094971556</v>
      </c>
    </row>
    <row r="1020" spans="1:4" x14ac:dyDescent="0.3">
      <c r="A1020" t="s">
        <v>3021</v>
      </c>
      <c r="B1020" t="s">
        <v>3369</v>
      </c>
      <c r="C1020" t="s">
        <v>3361</v>
      </c>
      <c r="D1020">
        <v>4.8253442453096271</v>
      </c>
    </row>
    <row r="1021" spans="1:4" x14ac:dyDescent="0.3">
      <c r="A1021" t="s">
        <v>3021</v>
      </c>
      <c r="B1021" t="s">
        <v>3369</v>
      </c>
      <c r="C1021" t="s">
        <v>3362</v>
      </c>
      <c r="D1021">
        <v>1.9303934137278682</v>
      </c>
    </row>
    <row r="1022" spans="1:4" x14ac:dyDescent="0.3">
      <c r="A1022" t="s">
        <v>3021</v>
      </c>
      <c r="B1022" t="s">
        <v>3369</v>
      </c>
      <c r="C1022" t="s">
        <v>3363</v>
      </c>
      <c r="D1022">
        <v>1.1678465272488898</v>
      </c>
    </row>
    <row r="1023" spans="1:4" x14ac:dyDescent="0.3">
      <c r="A1023" t="s">
        <v>3021</v>
      </c>
      <c r="B1023" t="s">
        <v>3369</v>
      </c>
      <c r="C1023" t="s">
        <v>3575</v>
      </c>
      <c r="D1023">
        <v>0.11487876322195906</v>
      </c>
    </row>
    <row r="1024" spans="1:4" x14ac:dyDescent="0.3">
      <c r="A1024" t="s">
        <v>3021</v>
      </c>
      <c r="B1024" t="s">
        <v>3374</v>
      </c>
      <c r="C1024" t="s">
        <v>3355</v>
      </c>
      <c r="D1024">
        <v>66.251138065288799</v>
      </c>
    </row>
    <row r="1025" spans="1:4" x14ac:dyDescent="0.3">
      <c r="A1025" t="s">
        <v>3021</v>
      </c>
      <c r="B1025" t="s">
        <v>3374</v>
      </c>
      <c r="C1025" t="s">
        <v>3356</v>
      </c>
      <c r="D1025">
        <v>177.99831239711435</v>
      </c>
    </row>
    <row r="1026" spans="1:4" x14ac:dyDescent="0.3">
      <c r="A1026" t="s">
        <v>3021</v>
      </c>
      <c r="B1026" t="s">
        <v>3374</v>
      </c>
      <c r="C1026" t="s">
        <v>3357</v>
      </c>
      <c r="D1026">
        <v>158.72180309695432</v>
      </c>
    </row>
    <row r="1027" spans="1:4" x14ac:dyDescent="0.3">
      <c r="A1027" t="s">
        <v>3021</v>
      </c>
      <c r="B1027" t="s">
        <v>3374</v>
      </c>
      <c r="C1027" t="s">
        <v>3358</v>
      </c>
      <c r="D1027">
        <v>49.437620030263353</v>
      </c>
    </row>
    <row r="1028" spans="1:4" x14ac:dyDescent="0.3">
      <c r="A1028" t="s">
        <v>3021</v>
      </c>
      <c r="B1028" t="s">
        <v>3374</v>
      </c>
      <c r="C1028" t="s">
        <v>3359</v>
      </c>
      <c r="D1028">
        <v>44.419084616068133</v>
      </c>
    </row>
    <row r="1029" spans="1:4" x14ac:dyDescent="0.3">
      <c r="A1029" t="s">
        <v>3021</v>
      </c>
      <c r="B1029" t="s">
        <v>3374</v>
      </c>
      <c r="C1029" t="s">
        <v>3360</v>
      </c>
      <c r="D1029">
        <v>17.941758832835841</v>
      </c>
    </row>
    <row r="1030" spans="1:4" x14ac:dyDescent="0.3">
      <c r="A1030" t="s">
        <v>3021</v>
      </c>
      <c r="B1030" t="s">
        <v>3374</v>
      </c>
      <c r="C1030" t="s">
        <v>3361</v>
      </c>
      <c r="D1030">
        <v>17.927472979031371</v>
      </c>
    </row>
    <row r="1031" spans="1:4" x14ac:dyDescent="0.3">
      <c r="A1031" t="s">
        <v>3021</v>
      </c>
      <c r="B1031" t="s">
        <v>3374</v>
      </c>
      <c r="C1031" t="s">
        <v>3362</v>
      </c>
      <c r="D1031">
        <v>17.927472979031371</v>
      </c>
    </row>
    <row r="1032" spans="1:4" x14ac:dyDescent="0.3">
      <c r="A1032" t="s">
        <v>3021</v>
      </c>
      <c r="B1032" t="s">
        <v>3374</v>
      </c>
      <c r="C1032" t="s">
        <v>3363</v>
      </c>
      <c r="D1032">
        <v>17.927472979031371</v>
      </c>
    </row>
    <row r="1033" spans="1:4" x14ac:dyDescent="0.3">
      <c r="A1033" t="s">
        <v>3021</v>
      </c>
      <c r="B1033" t="s">
        <v>3374</v>
      </c>
      <c r="C1033" t="s">
        <v>3575</v>
      </c>
      <c r="D1033">
        <v>14.722038944381111</v>
      </c>
    </row>
    <row r="1034" spans="1:4" x14ac:dyDescent="0.3">
      <c r="A1034" t="s">
        <v>3021</v>
      </c>
      <c r="B1034" t="s">
        <v>3367</v>
      </c>
      <c r="C1034" t="s">
        <v>3355</v>
      </c>
      <c r="D1034">
        <v>4.8839938799999993</v>
      </c>
    </row>
    <row r="1035" spans="1:4" x14ac:dyDescent="0.3">
      <c r="A1035" t="s">
        <v>3021</v>
      </c>
      <c r="B1035" t="s">
        <v>3367</v>
      </c>
      <c r="C1035" t="s">
        <v>3356</v>
      </c>
      <c r="D1035">
        <v>10.485900279999999</v>
      </c>
    </row>
    <row r="1036" spans="1:4" x14ac:dyDescent="0.3">
      <c r="A1036" t="s">
        <v>3021</v>
      </c>
      <c r="B1036" t="s">
        <v>3367</v>
      </c>
      <c r="C1036" t="s">
        <v>3357</v>
      </c>
      <c r="D1036">
        <v>8.3005444832109276</v>
      </c>
    </row>
    <row r="1037" spans="1:4" x14ac:dyDescent="0.3">
      <c r="A1037" t="s">
        <v>3021</v>
      </c>
      <c r="B1037" t="s">
        <v>3367</v>
      </c>
      <c r="C1037" t="s">
        <v>3358</v>
      </c>
      <c r="D1037">
        <v>7.7567102921781617</v>
      </c>
    </row>
    <row r="1038" spans="1:4" x14ac:dyDescent="0.3">
      <c r="A1038" t="s">
        <v>3021</v>
      </c>
      <c r="B1038" t="s">
        <v>3367</v>
      </c>
      <c r="C1038" t="s">
        <v>3359</v>
      </c>
      <c r="D1038">
        <v>0.12862633461091241</v>
      </c>
    </row>
    <row r="1039" spans="1:4" x14ac:dyDescent="0.3">
      <c r="A1039" t="s">
        <v>3021</v>
      </c>
      <c r="B1039" t="s">
        <v>3367</v>
      </c>
      <c r="C1039" t="s">
        <v>3360</v>
      </c>
      <c r="D1039">
        <v>0</v>
      </c>
    </row>
    <row r="1040" spans="1:4" x14ac:dyDescent="0.3">
      <c r="A1040" t="s">
        <v>3021</v>
      </c>
      <c r="B1040" t="s">
        <v>3367</v>
      </c>
      <c r="C1040" t="s">
        <v>3361</v>
      </c>
      <c r="D1040">
        <v>0</v>
      </c>
    </row>
    <row r="1041" spans="1:4" x14ac:dyDescent="0.3">
      <c r="A1041" t="s">
        <v>3021</v>
      </c>
      <c r="B1041" t="s">
        <v>3367</v>
      </c>
      <c r="C1041" t="s">
        <v>3362</v>
      </c>
      <c r="D1041">
        <v>0</v>
      </c>
    </row>
    <row r="1042" spans="1:4" x14ac:dyDescent="0.3">
      <c r="A1042" t="s">
        <v>3021</v>
      </c>
      <c r="B1042" t="s">
        <v>3367</v>
      </c>
      <c r="C1042" t="s">
        <v>3363</v>
      </c>
      <c r="D1042">
        <v>0</v>
      </c>
    </row>
    <row r="1043" spans="1:4" x14ac:dyDescent="0.3">
      <c r="A1043" t="s">
        <v>3021</v>
      </c>
      <c r="B1043" t="s">
        <v>3367</v>
      </c>
      <c r="C1043" t="s">
        <v>3575</v>
      </c>
      <c r="D1043">
        <v>0</v>
      </c>
    </row>
    <row r="1044" spans="1:4" x14ac:dyDescent="0.3">
      <c r="A1044" t="s">
        <v>3022</v>
      </c>
      <c r="B1044" t="s">
        <v>3372</v>
      </c>
      <c r="C1044" t="s">
        <v>3355</v>
      </c>
      <c r="D1044">
        <v>2.651103920720018</v>
      </c>
    </row>
    <row r="1045" spans="1:4" x14ac:dyDescent="0.3">
      <c r="A1045" t="s">
        <v>3022</v>
      </c>
      <c r="B1045" t="s">
        <v>3372</v>
      </c>
      <c r="C1045" t="s">
        <v>3356</v>
      </c>
      <c r="D1045">
        <v>2.8488089279982413E-2</v>
      </c>
    </row>
    <row r="1046" spans="1:4" x14ac:dyDescent="0.3">
      <c r="A1046" t="s">
        <v>3022</v>
      </c>
      <c r="B1046" t="s">
        <v>3372</v>
      </c>
      <c r="C1046" t="s">
        <v>3357</v>
      </c>
      <c r="D1046">
        <v>0</v>
      </c>
    </row>
    <row r="1047" spans="1:4" x14ac:dyDescent="0.3">
      <c r="A1047" t="s">
        <v>3022</v>
      </c>
      <c r="B1047" t="s">
        <v>3372</v>
      </c>
      <c r="C1047" t="s">
        <v>3358</v>
      </c>
      <c r="D1047">
        <v>0</v>
      </c>
    </row>
    <row r="1048" spans="1:4" x14ac:dyDescent="0.3">
      <c r="A1048" t="s">
        <v>3022</v>
      </c>
      <c r="B1048" t="s">
        <v>3372</v>
      </c>
      <c r="C1048" t="s">
        <v>3359</v>
      </c>
      <c r="D1048">
        <v>0</v>
      </c>
    </row>
    <row r="1049" spans="1:4" x14ac:dyDescent="0.3">
      <c r="A1049" t="s">
        <v>3022</v>
      </c>
      <c r="B1049" t="s">
        <v>3372</v>
      </c>
      <c r="C1049" t="s">
        <v>3360</v>
      </c>
      <c r="D1049">
        <v>0</v>
      </c>
    </row>
    <row r="1050" spans="1:4" x14ac:dyDescent="0.3">
      <c r="A1050" t="s">
        <v>3022</v>
      </c>
      <c r="B1050" t="s">
        <v>3372</v>
      </c>
      <c r="C1050" t="s">
        <v>3361</v>
      </c>
      <c r="D1050">
        <v>0</v>
      </c>
    </row>
    <row r="1051" spans="1:4" x14ac:dyDescent="0.3">
      <c r="A1051" t="s">
        <v>3022</v>
      </c>
      <c r="B1051" t="s">
        <v>3372</v>
      </c>
      <c r="C1051" t="s">
        <v>3362</v>
      </c>
      <c r="D1051">
        <v>0</v>
      </c>
    </row>
    <row r="1052" spans="1:4" x14ac:dyDescent="0.3">
      <c r="A1052" t="s">
        <v>3022</v>
      </c>
      <c r="B1052" t="s">
        <v>3372</v>
      </c>
      <c r="C1052" t="s">
        <v>3363</v>
      </c>
      <c r="D1052">
        <v>0</v>
      </c>
    </row>
    <row r="1053" spans="1:4" x14ac:dyDescent="0.3">
      <c r="A1053" t="s">
        <v>3022</v>
      </c>
      <c r="B1053" t="s">
        <v>3372</v>
      </c>
      <c r="C1053" t="s">
        <v>3575</v>
      </c>
      <c r="D1053">
        <v>0</v>
      </c>
    </row>
    <row r="1054" spans="1:4" x14ac:dyDescent="0.3">
      <c r="A1054" t="s">
        <v>3022</v>
      </c>
      <c r="B1054" t="s">
        <v>3368</v>
      </c>
      <c r="C1054" t="s">
        <v>3355</v>
      </c>
      <c r="D1054">
        <v>1333.9419748103408</v>
      </c>
    </row>
    <row r="1055" spans="1:4" x14ac:dyDescent="0.3">
      <c r="A1055" t="s">
        <v>3022</v>
      </c>
      <c r="B1055" t="s">
        <v>3368</v>
      </c>
      <c r="C1055" t="s">
        <v>3356</v>
      </c>
      <c r="D1055">
        <v>358.04546858475982</v>
      </c>
    </row>
    <row r="1056" spans="1:4" x14ac:dyDescent="0.3">
      <c r="A1056" t="s">
        <v>3022</v>
      </c>
      <c r="B1056" t="s">
        <v>3368</v>
      </c>
      <c r="C1056" t="s">
        <v>3357</v>
      </c>
      <c r="D1056">
        <v>42.677989948839141</v>
      </c>
    </row>
    <row r="1057" spans="1:4" x14ac:dyDescent="0.3">
      <c r="A1057" t="s">
        <v>3022</v>
      </c>
      <c r="B1057" t="s">
        <v>3368</v>
      </c>
      <c r="C1057" t="s">
        <v>3358</v>
      </c>
      <c r="D1057">
        <v>2.6438967607351493</v>
      </c>
    </row>
    <row r="1058" spans="1:4" x14ac:dyDescent="0.3">
      <c r="A1058" t="s">
        <v>3022</v>
      </c>
      <c r="B1058" t="s">
        <v>3368</v>
      </c>
      <c r="C1058" t="s">
        <v>3359</v>
      </c>
      <c r="D1058">
        <v>1.7423861383329056</v>
      </c>
    </row>
    <row r="1059" spans="1:4" x14ac:dyDescent="0.3">
      <c r="A1059" t="s">
        <v>3022</v>
      </c>
      <c r="B1059" t="s">
        <v>3368</v>
      </c>
      <c r="C1059" t="s">
        <v>3360</v>
      </c>
      <c r="D1059">
        <v>0.87119306916645278</v>
      </c>
    </row>
    <row r="1060" spans="1:4" x14ac:dyDescent="0.3">
      <c r="A1060" t="s">
        <v>3022</v>
      </c>
      <c r="B1060" t="s">
        <v>3368</v>
      </c>
      <c r="C1060" t="s">
        <v>3361</v>
      </c>
      <c r="D1060">
        <v>0.87119306916645278</v>
      </c>
    </row>
    <row r="1061" spans="1:4" x14ac:dyDescent="0.3">
      <c r="A1061" t="s">
        <v>3022</v>
      </c>
      <c r="B1061" t="s">
        <v>3368</v>
      </c>
      <c r="C1061" t="s">
        <v>3362</v>
      </c>
      <c r="D1061">
        <v>1.4609198659285831E-2</v>
      </c>
    </row>
    <row r="1062" spans="1:4" x14ac:dyDescent="0.3">
      <c r="A1062" t="s">
        <v>3022</v>
      </c>
      <c r="B1062" t="s">
        <v>3368</v>
      </c>
      <c r="C1062" t="s">
        <v>3363</v>
      </c>
      <c r="D1062">
        <v>0</v>
      </c>
    </row>
    <row r="1063" spans="1:4" x14ac:dyDescent="0.3">
      <c r="A1063" t="s">
        <v>3022</v>
      </c>
      <c r="B1063" t="s">
        <v>3368</v>
      </c>
      <c r="C1063" t="s">
        <v>3575</v>
      </c>
      <c r="D1063">
        <v>0</v>
      </c>
    </row>
    <row r="1064" spans="1:4" x14ac:dyDescent="0.3">
      <c r="A1064" t="s">
        <v>3022</v>
      </c>
      <c r="B1064" t="s">
        <v>3366</v>
      </c>
      <c r="C1064" t="s">
        <v>3355</v>
      </c>
      <c r="D1064">
        <v>60.454423955490199</v>
      </c>
    </row>
    <row r="1065" spans="1:4" x14ac:dyDescent="0.3">
      <c r="A1065" t="s">
        <v>3022</v>
      </c>
      <c r="B1065" t="s">
        <v>3366</v>
      </c>
      <c r="C1065" t="s">
        <v>3356</v>
      </c>
      <c r="D1065">
        <v>7.1907954555847251</v>
      </c>
    </row>
    <row r="1066" spans="1:4" x14ac:dyDescent="0.3">
      <c r="A1066" t="s">
        <v>3022</v>
      </c>
      <c r="B1066" t="s">
        <v>3366</v>
      </c>
      <c r="C1066" t="s">
        <v>3357</v>
      </c>
      <c r="D1066">
        <v>0.15656463892501996</v>
      </c>
    </row>
    <row r="1067" spans="1:4" x14ac:dyDescent="0.3">
      <c r="A1067" t="s">
        <v>3022</v>
      </c>
      <c r="B1067" t="s">
        <v>3366</v>
      </c>
      <c r="C1067" t="s">
        <v>3358</v>
      </c>
      <c r="D1067">
        <v>0</v>
      </c>
    </row>
    <row r="1068" spans="1:4" x14ac:dyDescent="0.3">
      <c r="A1068" t="s">
        <v>3022</v>
      </c>
      <c r="B1068" t="s">
        <v>3366</v>
      </c>
      <c r="C1068" t="s">
        <v>3359</v>
      </c>
      <c r="D1068">
        <v>0</v>
      </c>
    </row>
    <row r="1069" spans="1:4" x14ac:dyDescent="0.3">
      <c r="A1069" t="s">
        <v>3022</v>
      </c>
      <c r="B1069" t="s">
        <v>3366</v>
      </c>
      <c r="C1069" t="s">
        <v>3360</v>
      </c>
      <c r="D1069">
        <v>0</v>
      </c>
    </row>
    <row r="1070" spans="1:4" x14ac:dyDescent="0.3">
      <c r="A1070" t="s">
        <v>3022</v>
      </c>
      <c r="B1070" t="s">
        <v>3366</v>
      </c>
      <c r="C1070" t="s">
        <v>3361</v>
      </c>
      <c r="D1070">
        <v>0</v>
      </c>
    </row>
    <row r="1071" spans="1:4" x14ac:dyDescent="0.3">
      <c r="A1071" t="s">
        <v>3022</v>
      </c>
      <c r="B1071" t="s">
        <v>3366</v>
      </c>
      <c r="C1071" t="s">
        <v>3362</v>
      </c>
      <c r="D1071">
        <v>0</v>
      </c>
    </row>
    <row r="1072" spans="1:4" x14ac:dyDescent="0.3">
      <c r="A1072" t="s">
        <v>3022</v>
      </c>
      <c r="B1072" t="s">
        <v>3366</v>
      </c>
      <c r="C1072" t="s">
        <v>3363</v>
      </c>
      <c r="D1072">
        <v>0</v>
      </c>
    </row>
    <row r="1073" spans="1:4" x14ac:dyDescent="0.3">
      <c r="A1073" t="s">
        <v>3022</v>
      </c>
      <c r="B1073" t="s">
        <v>3366</v>
      </c>
      <c r="C1073" t="s">
        <v>3575</v>
      </c>
      <c r="D1073">
        <v>0</v>
      </c>
    </row>
    <row r="1074" spans="1:4" x14ac:dyDescent="0.3">
      <c r="A1074" t="s">
        <v>3022</v>
      </c>
      <c r="B1074" t="s">
        <v>3370</v>
      </c>
      <c r="C1074" t="s">
        <v>3355</v>
      </c>
      <c r="D1074">
        <v>13.617088083146598</v>
      </c>
    </row>
    <row r="1075" spans="1:4" x14ac:dyDescent="0.3">
      <c r="A1075" t="s">
        <v>3022</v>
      </c>
      <c r="B1075" t="s">
        <v>3370</v>
      </c>
      <c r="C1075" t="s">
        <v>3356</v>
      </c>
      <c r="D1075">
        <v>2.7776491168534014</v>
      </c>
    </row>
    <row r="1076" spans="1:4" x14ac:dyDescent="0.3">
      <c r="A1076" t="s">
        <v>3022</v>
      </c>
      <c r="B1076" t="s">
        <v>3370</v>
      </c>
      <c r="C1076" t="s">
        <v>3357</v>
      </c>
      <c r="D1076">
        <v>0</v>
      </c>
    </row>
    <row r="1077" spans="1:4" x14ac:dyDescent="0.3">
      <c r="A1077" t="s">
        <v>3022</v>
      </c>
      <c r="B1077" t="s">
        <v>3370</v>
      </c>
      <c r="C1077" t="s">
        <v>3358</v>
      </c>
      <c r="D1077">
        <v>0</v>
      </c>
    </row>
    <row r="1078" spans="1:4" x14ac:dyDescent="0.3">
      <c r="A1078" t="s">
        <v>3022</v>
      </c>
      <c r="B1078" t="s">
        <v>3370</v>
      </c>
      <c r="C1078" t="s">
        <v>3359</v>
      </c>
      <c r="D1078">
        <v>0</v>
      </c>
    </row>
    <row r="1079" spans="1:4" x14ac:dyDescent="0.3">
      <c r="A1079" t="s">
        <v>3022</v>
      </c>
      <c r="B1079" t="s">
        <v>3370</v>
      </c>
      <c r="C1079" t="s">
        <v>3360</v>
      </c>
      <c r="D1079">
        <v>0</v>
      </c>
    </row>
    <row r="1080" spans="1:4" x14ac:dyDescent="0.3">
      <c r="A1080" t="s">
        <v>3022</v>
      </c>
      <c r="B1080" t="s">
        <v>3370</v>
      </c>
      <c r="C1080" t="s">
        <v>3361</v>
      </c>
      <c r="D1080">
        <v>0</v>
      </c>
    </row>
    <row r="1081" spans="1:4" x14ac:dyDescent="0.3">
      <c r="A1081" t="s">
        <v>3022</v>
      </c>
      <c r="B1081" t="s">
        <v>3370</v>
      </c>
      <c r="C1081" t="s">
        <v>3362</v>
      </c>
      <c r="D1081">
        <v>0</v>
      </c>
    </row>
    <row r="1082" spans="1:4" x14ac:dyDescent="0.3">
      <c r="A1082" t="s">
        <v>3022</v>
      </c>
      <c r="B1082" t="s">
        <v>3370</v>
      </c>
      <c r="C1082" t="s">
        <v>3363</v>
      </c>
      <c r="D1082">
        <v>0</v>
      </c>
    </row>
    <row r="1083" spans="1:4" x14ac:dyDescent="0.3">
      <c r="A1083" t="s">
        <v>3022</v>
      </c>
      <c r="B1083" t="s">
        <v>3370</v>
      </c>
      <c r="C1083" t="s">
        <v>3575</v>
      </c>
      <c r="D1083">
        <v>0</v>
      </c>
    </row>
    <row r="1084" spans="1:4" x14ac:dyDescent="0.3">
      <c r="A1084" t="s">
        <v>3022</v>
      </c>
      <c r="B1084" t="s">
        <v>3371</v>
      </c>
      <c r="C1084" t="s">
        <v>3355</v>
      </c>
      <c r="D1084">
        <v>105.04273654487459</v>
      </c>
    </row>
    <row r="1085" spans="1:4" x14ac:dyDescent="0.3">
      <c r="A1085" t="s">
        <v>3022</v>
      </c>
      <c r="B1085" t="s">
        <v>3371</v>
      </c>
      <c r="C1085" t="s">
        <v>3356</v>
      </c>
      <c r="D1085">
        <v>84.503706379897324</v>
      </c>
    </row>
    <row r="1086" spans="1:4" x14ac:dyDescent="0.3">
      <c r="A1086" t="s">
        <v>3022</v>
      </c>
      <c r="B1086" t="s">
        <v>3371</v>
      </c>
      <c r="C1086" t="s">
        <v>3357</v>
      </c>
      <c r="D1086">
        <v>67.545221382628995</v>
      </c>
    </row>
    <row r="1087" spans="1:4" x14ac:dyDescent="0.3">
      <c r="A1087" t="s">
        <v>3022</v>
      </c>
      <c r="B1087" t="s">
        <v>3371</v>
      </c>
      <c r="C1087" t="s">
        <v>3358</v>
      </c>
      <c r="D1087">
        <v>0.14947973954102528</v>
      </c>
    </row>
    <row r="1088" spans="1:4" x14ac:dyDescent="0.3">
      <c r="A1088" t="s">
        <v>3022</v>
      </c>
      <c r="B1088" t="s">
        <v>3371</v>
      </c>
      <c r="C1088" t="s">
        <v>3359</v>
      </c>
      <c r="D1088">
        <v>0.13971994670598761</v>
      </c>
    </row>
    <row r="1089" spans="1:4" x14ac:dyDescent="0.3">
      <c r="A1089" t="s">
        <v>3022</v>
      </c>
      <c r="B1089" t="s">
        <v>3371</v>
      </c>
      <c r="C1089" t="s">
        <v>3360</v>
      </c>
      <c r="D1089">
        <v>6.9859973352993807E-2</v>
      </c>
    </row>
    <row r="1090" spans="1:4" x14ac:dyDescent="0.3">
      <c r="A1090" t="s">
        <v>3022</v>
      </c>
      <c r="B1090" t="s">
        <v>3371</v>
      </c>
      <c r="C1090" t="s">
        <v>3361</v>
      </c>
      <c r="D1090">
        <v>6.9859973352993807E-2</v>
      </c>
    </row>
    <row r="1091" spans="1:4" x14ac:dyDescent="0.3">
      <c r="A1091" t="s">
        <v>3022</v>
      </c>
      <c r="B1091" t="s">
        <v>3371</v>
      </c>
      <c r="C1091" t="s">
        <v>3362</v>
      </c>
      <c r="D1091">
        <v>5.9996659646111228E-2</v>
      </c>
    </row>
    <row r="1092" spans="1:4" x14ac:dyDescent="0.3">
      <c r="A1092" t="s">
        <v>3022</v>
      </c>
      <c r="B1092" t="s">
        <v>3371</v>
      </c>
      <c r="C1092" t="s">
        <v>3363</v>
      </c>
      <c r="D1092">
        <v>0</v>
      </c>
    </row>
    <row r="1093" spans="1:4" x14ac:dyDescent="0.3">
      <c r="A1093" t="s">
        <v>3022</v>
      </c>
      <c r="B1093" t="s">
        <v>3371</v>
      </c>
      <c r="C1093" t="s">
        <v>3575</v>
      </c>
      <c r="D1093">
        <v>0</v>
      </c>
    </row>
    <row r="1094" spans="1:4" x14ac:dyDescent="0.3">
      <c r="A1094" t="s">
        <v>3022</v>
      </c>
      <c r="B1094" t="s">
        <v>3376</v>
      </c>
      <c r="C1094" t="s">
        <v>3355</v>
      </c>
      <c r="D1094">
        <v>0.41844791000000003</v>
      </c>
    </row>
    <row r="1095" spans="1:4" x14ac:dyDescent="0.3">
      <c r="A1095" t="s">
        <v>3022</v>
      </c>
      <c r="B1095" t="s">
        <v>3376</v>
      </c>
      <c r="C1095" t="s">
        <v>3356</v>
      </c>
    </row>
    <row r="1096" spans="1:4" x14ac:dyDescent="0.3">
      <c r="A1096" t="s">
        <v>3022</v>
      </c>
      <c r="B1096" t="s">
        <v>3376</v>
      </c>
      <c r="C1096" t="s">
        <v>3357</v>
      </c>
    </row>
    <row r="1097" spans="1:4" x14ac:dyDescent="0.3">
      <c r="A1097" t="s">
        <v>3022</v>
      </c>
      <c r="B1097" t="s">
        <v>3376</v>
      </c>
      <c r="C1097" t="s">
        <v>3358</v>
      </c>
    </row>
    <row r="1098" spans="1:4" x14ac:dyDescent="0.3">
      <c r="A1098" t="s">
        <v>3022</v>
      </c>
      <c r="B1098" t="s">
        <v>3376</v>
      </c>
      <c r="C1098" t="s">
        <v>3359</v>
      </c>
    </row>
    <row r="1099" spans="1:4" x14ac:dyDescent="0.3">
      <c r="A1099" t="s">
        <v>3022</v>
      </c>
      <c r="B1099" t="s">
        <v>3376</v>
      </c>
      <c r="C1099" t="s">
        <v>3360</v>
      </c>
    </row>
    <row r="1100" spans="1:4" x14ac:dyDescent="0.3">
      <c r="A1100" t="s">
        <v>3022</v>
      </c>
      <c r="B1100" t="s">
        <v>3376</v>
      </c>
      <c r="C1100" t="s">
        <v>3361</v>
      </c>
    </row>
    <row r="1101" spans="1:4" x14ac:dyDescent="0.3">
      <c r="A1101" t="s">
        <v>3022</v>
      </c>
      <c r="B1101" t="s">
        <v>3376</v>
      </c>
      <c r="C1101" t="s">
        <v>3362</v>
      </c>
    </row>
    <row r="1102" spans="1:4" x14ac:dyDescent="0.3">
      <c r="A1102" t="s">
        <v>3022</v>
      </c>
      <c r="B1102" t="s">
        <v>3376</v>
      </c>
      <c r="C1102" t="s">
        <v>3363</v>
      </c>
    </row>
    <row r="1103" spans="1:4" x14ac:dyDescent="0.3">
      <c r="A1103" t="s">
        <v>3022</v>
      </c>
      <c r="B1103" t="s">
        <v>3376</v>
      </c>
      <c r="C1103" t="s">
        <v>3575</v>
      </c>
    </row>
    <row r="1104" spans="1:4" x14ac:dyDescent="0.3">
      <c r="A1104" t="s">
        <v>3022</v>
      </c>
      <c r="B1104" t="s">
        <v>3365</v>
      </c>
      <c r="C1104" t="s">
        <v>3355</v>
      </c>
      <c r="D1104">
        <v>1449.9553637628333</v>
      </c>
    </row>
    <row r="1105" spans="1:4" x14ac:dyDescent="0.3">
      <c r="A1105" t="s">
        <v>3022</v>
      </c>
      <c r="B1105" t="s">
        <v>3365</v>
      </c>
      <c r="C1105" t="s">
        <v>3356</v>
      </c>
      <c r="D1105">
        <v>378.71125986672325</v>
      </c>
    </row>
    <row r="1106" spans="1:4" x14ac:dyDescent="0.3">
      <c r="A1106" t="s">
        <v>3022</v>
      </c>
      <c r="B1106" t="s">
        <v>3365</v>
      </c>
      <c r="C1106" t="s">
        <v>3357</v>
      </c>
      <c r="D1106">
        <v>31.323654695037821</v>
      </c>
    </row>
    <row r="1107" spans="1:4" x14ac:dyDescent="0.3">
      <c r="A1107" t="s">
        <v>3022</v>
      </c>
      <c r="B1107" t="s">
        <v>3365</v>
      </c>
      <c r="C1107" t="s">
        <v>3358</v>
      </c>
      <c r="D1107">
        <v>2.3300887736870672</v>
      </c>
    </row>
    <row r="1108" spans="1:4" x14ac:dyDescent="0.3">
      <c r="A1108" t="s">
        <v>3022</v>
      </c>
      <c r="B1108" t="s">
        <v>3365</v>
      </c>
      <c r="C1108" t="s">
        <v>3359</v>
      </c>
      <c r="D1108">
        <v>0.96431453262986266</v>
      </c>
    </row>
    <row r="1109" spans="1:4" x14ac:dyDescent="0.3">
      <c r="A1109" t="s">
        <v>3022</v>
      </c>
      <c r="B1109" t="s">
        <v>3365</v>
      </c>
      <c r="C1109" t="s">
        <v>3360</v>
      </c>
      <c r="D1109">
        <v>0.33546098951584219</v>
      </c>
    </row>
    <row r="1110" spans="1:4" x14ac:dyDescent="0.3">
      <c r="A1110" t="s">
        <v>3022</v>
      </c>
      <c r="B1110" t="s">
        <v>3365</v>
      </c>
      <c r="C1110" t="s">
        <v>3361</v>
      </c>
      <c r="D1110">
        <v>0.30751249989589952</v>
      </c>
    </row>
    <row r="1111" spans="1:4" x14ac:dyDescent="0.3">
      <c r="A1111" t="s">
        <v>3022</v>
      </c>
      <c r="B1111" t="s">
        <v>3365</v>
      </c>
      <c r="C1111" t="s">
        <v>3362</v>
      </c>
      <c r="D1111">
        <v>0.29020279571012986</v>
      </c>
    </row>
    <row r="1112" spans="1:4" x14ac:dyDescent="0.3">
      <c r="A1112" t="s">
        <v>3022</v>
      </c>
      <c r="B1112" t="s">
        <v>3365</v>
      </c>
      <c r="C1112" t="s">
        <v>3363</v>
      </c>
      <c r="D1112">
        <v>0.20244776315784241</v>
      </c>
    </row>
    <row r="1113" spans="1:4" x14ac:dyDescent="0.3">
      <c r="A1113" t="s">
        <v>3022</v>
      </c>
      <c r="B1113" t="s">
        <v>3365</v>
      </c>
      <c r="C1113" t="s">
        <v>3575</v>
      </c>
      <c r="D1113">
        <v>0.59863219081173502</v>
      </c>
    </row>
    <row r="1114" spans="1:4" x14ac:dyDescent="0.3">
      <c r="A1114" t="s">
        <v>3022</v>
      </c>
      <c r="B1114" t="s">
        <v>3369</v>
      </c>
      <c r="C1114" t="s">
        <v>3355</v>
      </c>
      <c r="D1114">
        <v>34.598478617416198</v>
      </c>
    </row>
    <row r="1115" spans="1:4" x14ac:dyDescent="0.3">
      <c r="A1115" t="s">
        <v>3022</v>
      </c>
      <c r="B1115" t="s">
        <v>3369</v>
      </c>
      <c r="C1115" t="s">
        <v>3356</v>
      </c>
      <c r="D1115">
        <v>19.449299859221679</v>
      </c>
    </row>
    <row r="1116" spans="1:4" x14ac:dyDescent="0.3">
      <c r="A1116" t="s">
        <v>3022</v>
      </c>
      <c r="B1116" t="s">
        <v>3369</v>
      </c>
      <c r="C1116" t="s">
        <v>3357</v>
      </c>
      <c r="D1116">
        <v>14.162139801169156</v>
      </c>
    </row>
    <row r="1117" spans="1:4" x14ac:dyDescent="0.3">
      <c r="A1117" t="s">
        <v>3022</v>
      </c>
      <c r="B1117" t="s">
        <v>3369</v>
      </c>
      <c r="C1117" t="s">
        <v>3358</v>
      </c>
      <c r="D1117">
        <v>4.9706431958250681</v>
      </c>
    </row>
    <row r="1118" spans="1:4" x14ac:dyDescent="0.3">
      <c r="A1118" t="s">
        <v>3022</v>
      </c>
      <c r="B1118" t="s">
        <v>3369</v>
      </c>
      <c r="C1118" t="s">
        <v>3359</v>
      </c>
      <c r="D1118">
        <v>4.9576424633760166</v>
      </c>
    </row>
    <row r="1119" spans="1:4" x14ac:dyDescent="0.3">
      <c r="A1119" t="s">
        <v>3022</v>
      </c>
      <c r="B1119" t="s">
        <v>3369</v>
      </c>
      <c r="C1119" t="s">
        <v>3360</v>
      </c>
      <c r="D1119">
        <v>2.4788212316880083</v>
      </c>
    </row>
    <row r="1120" spans="1:4" x14ac:dyDescent="0.3">
      <c r="A1120" t="s">
        <v>3022</v>
      </c>
      <c r="B1120" t="s">
        <v>3369</v>
      </c>
      <c r="C1120" t="s">
        <v>3361</v>
      </c>
      <c r="D1120">
        <v>1.7284644557470392</v>
      </c>
    </row>
    <row r="1121" spans="1:4" x14ac:dyDescent="0.3">
      <c r="A1121" t="s">
        <v>3022</v>
      </c>
      <c r="B1121" t="s">
        <v>3369</v>
      </c>
      <c r="C1121" t="s">
        <v>3362</v>
      </c>
      <c r="D1121">
        <v>0.27102363302462101</v>
      </c>
    </row>
    <row r="1122" spans="1:4" x14ac:dyDescent="0.3">
      <c r="A1122" t="s">
        <v>3022</v>
      </c>
      <c r="B1122" t="s">
        <v>3369</v>
      </c>
      <c r="C1122" t="s">
        <v>3363</v>
      </c>
      <c r="D1122">
        <v>0.27102363302462101</v>
      </c>
    </row>
    <row r="1123" spans="1:4" x14ac:dyDescent="0.3">
      <c r="A1123" t="s">
        <v>3022</v>
      </c>
      <c r="B1123" t="s">
        <v>3369</v>
      </c>
      <c r="C1123" t="s">
        <v>3575</v>
      </c>
      <c r="D1123">
        <v>0.14263779950758121</v>
      </c>
    </row>
    <row r="1124" spans="1:4" x14ac:dyDescent="0.3">
      <c r="A1124" t="s">
        <v>3022</v>
      </c>
      <c r="B1124" t="s">
        <v>3374</v>
      </c>
      <c r="C1124" t="s">
        <v>3355</v>
      </c>
      <c r="D1124">
        <v>1118.4068969601938</v>
      </c>
    </row>
    <row r="1125" spans="1:4" x14ac:dyDescent="0.3">
      <c r="A1125" t="s">
        <v>3022</v>
      </c>
      <c r="B1125" t="s">
        <v>3374</v>
      </c>
      <c r="C1125" t="s">
        <v>3356</v>
      </c>
      <c r="D1125">
        <v>766.31541280049942</v>
      </c>
    </row>
    <row r="1126" spans="1:4" x14ac:dyDescent="0.3">
      <c r="A1126" t="s">
        <v>3022</v>
      </c>
      <c r="B1126" t="s">
        <v>3374</v>
      </c>
      <c r="C1126" t="s">
        <v>3357</v>
      </c>
      <c r="D1126">
        <v>409.22385567991233</v>
      </c>
    </row>
    <row r="1127" spans="1:4" x14ac:dyDescent="0.3">
      <c r="A1127" t="s">
        <v>3022</v>
      </c>
      <c r="B1127" t="s">
        <v>3374</v>
      </c>
      <c r="C1127" t="s">
        <v>3358</v>
      </c>
      <c r="D1127">
        <v>117.01151429285891</v>
      </c>
    </row>
    <row r="1128" spans="1:4" x14ac:dyDescent="0.3">
      <c r="A1128" t="s">
        <v>3022</v>
      </c>
      <c r="B1128" t="s">
        <v>3374</v>
      </c>
      <c r="C1128" t="s">
        <v>3359</v>
      </c>
      <c r="D1128">
        <v>66.437338452157604</v>
      </c>
    </row>
    <row r="1129" spans="1:4" x14ac:dyDescent="0.3">
      <c r="A1129" t="s">
        <v>3022</v>
      </c>
      <c r="B1129" t="s">
        <v>3374</v>
      </c>
      <c r="C1129" t="s">
        <v>3360</v>
      </c>
      <c r="D1129">
        <v>21.133134202860653</v>
      </c>
    </row>
    <row r="1130" spans="1:4" x14ac:dyDescent="0.3">
      <c r="A1130" t="s">
        <v>3022</v>
      </c>
      <c r="B1130" t="s">
        <v>3374</v>
      </c>
      <c r="C1130" t="s">
        <v>3361</v>
      </c>
      <c r="D1130">
        <v>17.332124385353275</v>
      </c>
    </row>
    <row r="1131" spans="1:4" x14ac:dyDescent="0.3">
      <c r="A1131" t="s">
        <v>3022</v>
      </c>
      <c r="B1131" t="s">
        <v>3374</v>
      </c>
      <c r="C1131" t="s">
        <v>3362</v>
      </c>
      <c r="D1131">
        <v>16.449789987557093</v>
      </c>
    </row>
    <row r="1132" spans="1:4" x14ac:dyDescent="0.3">
      <c r="A1132" t="s">
        <v>3022</v>
      </c>
      <c r="B1132" t="s">
        <v>3374</v>
      </c>
      <c r="C1132" t="s">
        <v>3363</v>
      </c>
      <c r="D1132">
        <v>15.620231699527514</v>
      </c>
    </row>
    <row r="1133" spans="1:4" x14ac:dyDescent="0.3">
      <c r="A1133" t="s">
        <v>3022</v>
      </c>
      <c r="B1133" t="s">
        <v>3374</v>
      </c>
      <c r="C1133" t="s">
        <v>3575</v>
      </c>
      <c r="D1133">
        <v>60.323154289079916</v>
      </c>
    </row>
    <row r="1134" spans="1:4" x14ac:dyDescent="0.3">
      <c r="A1134" t="s">
        <v>3022</v>
      </c>
      <c r="B1134" t="s">
        <v>3367</v>
      </c>
      <c r="C1134" t="s">
        <v>3355</v>
      </c>
      <c r="D1134">
        <v>30941.081295733922</v>
      </c>
    </row>
    <row r="1135" spans="1:4" x14ac:dyDescent="0.3">
      <c r="A1135" t="s">
        <v>3022</v>
      </c>
      <c r="B1135" t="s">
        <v>3367</v>
      </c>
      <c r="C1135" t="s">
        <v>3356</v>
      </c>
      <c r="D1135">
        <v>14945.60554005278</v>
      </c>
    </row>
    <row r="1136" spans="1:4" x14ac:dyDescent="0.3">
      <c r="A1136" t="s">
        <v>3022</v>
      </c>
      <c r="B1136" t="s">
        <v>3367</v>
      </c>
      <c r="C1136" t="s">
        <v>3357</v>
      </c>
      <c r="D1136">
        <v>7332.9324237020965</v>
      </c>
    </row>
    <row r="1137" spans="1:4" x14ac:dyDescent="0.3">
      <c r="A1137" t="s">
        <v>3022</v>
      </c>
      <c r="B1137" t="s">
        <v>3367</v>
      </c>
      <c r="C1137" t="s">
        <v>3358</v>
      </c>
      <c r="D1137">
        <v>1953.8439907481629</v>
      </c>
    </row>
    <row r="1138" spans="1:4" x14ac:dyDescent="0.3">
      <c r="A1138" t="s">
        <v>3022</v>
      </c>
      <c r="B1138" t="s">
        <v>3367</v>
      </c>
      <c r="C1138" t="s">
        <v>3359</v>
      </c>
      <c r="D1138">
        <v>1586.8646879345554</v>
      </c>
    </row>
    <row r="1139" spans="1:4" x14ac:dyDescent="0.3">
      <c r="A1139" t="s">
        <v>3022</v>
      </c>
      <c r="B1139" t="s">
        <v>3367</v>
      </c>
      <c r="C1139" t="s">
        <v>3360</v>
      </c>
      <c r="D1139">
        <v>755.65642464203449</v>
      </c>
    </row>
    <row r="1140" spans="1:4" x14ac:dyDescent="0.3">
      <c r="A1140" t="s">
        <v>3022</v>
      </c>
      <c r="B1140" t="s">
        <v>3367</v>
      </c>
      <c r="C1140" t="s">
        <v>3361</v>
      </c>
      <c r="D1140">
        <v>676.1857022054362</v>
      </c>
    </row>
    <row r="1141" spans="1:4" x14ac:dyDescent="0.3">
      <c r="A1141" t="s">
        <v>3022</v>
      </c>
      <c r="B1141" t="s">
        <v>3367</v>
      </c>
      <c r="C1141" t="s">
        <v>3362</v>
      </c>
      <c r="D1141">
        <v>632.80531932757913</v>
      </c>
    </row>
    <row r="1142" spans="1:4" x14ac:dyDescent="0.3">
      <c r="A1142" t="s">
        <v>3022</v>
      </c>
      <c r="B1142" t="s">
        <v>3367</v>
      </c>
      <c r="C1142" t="s">
        <v>3363</v>
      </c>
      <c r="D1142">
        <v>619.46046801031036</v>
      </c>
    </row>
    <row r="1143" spans="1:4" x14ac:dyDescent="0.3">
      <c r="A1143" t="s">
        <v>3022</v>
      </c>
      <c r="B1143" t="s">
        <v>3367</v>
      </c>
      <c r="C1143" t="s">
        <v>3575</v>
      </c>
      <c r="D1143">
        <v>2923.7982983232373</v>
      </c>
    </row>
    <row r="1144" spans="1:4" x14ac:dyDescent="0.3">
      <c r="A1144" t="s">
        <v>3017</v>
      </c>
      <c r="B1144" t="s">
        <v>3389</v>
      </c>
      <c r="C1144" t="s">
        <v>3355</v>
      </c>
      <c r="D1144">
        <v>93.17607698999997</v>
      </c>
    </row>
    <row r="1145" spans="1:4" x14ac:dyDescent="0.3">
      <c r="A1145" t="s">
        <v>3017</v>
      </c>
      <c r="B1145" t="s">
        <v>3389</v>
      </c>
      <c r="C1145" t="s">
        <v>3356</v>
      </c>
      <c r="D1145">
        <v>29.986216530000004</v>
      </c>
    </row>
    <row r="1146" spans="1:4" x14ac:dyDescent="0.3">
      <c r="A1146" t="s">
        <v>3017</v>
      </c>
      <c r="B1146" t="s">
        <v>3389</v>
      </c>
      <c r="C1146" t="s">
        <v>3357</v>
      </c>
      <c r="D1146">
        <v>6.2832254500000007</v>
      </c>
    </row>
    <row r="1147" spans="1:4" x14ac:dyDescent="0.3">
      <c r="A1147" t="s">
        <v>3017</v>
      </c>
      <c r="B1147" t="s">
        <v>3389</v>
      </c>
      <c r="C1147" t="s">
        <v>3358</v>
      </c>
      <c r="D1147">
        <v>0.61836707999999996</v>
      </c>
    </row>
    <row r="1148" spans="1:4" x14ac:dyDescent="0.3">
      <c r="A1148" t="s">
        <v>3017</v>
      </c>
      <c r="B1148" t="s">
        <v>3385</v>
      </c>
      <c r="C1148" t="s">
        <v>3355</v>
      </c>
      <c r="D1148">
        <v>115.68782562999996</v>
      </c>
    </row>
    <row r="1149" spans="1:4" x14ac:dyDescent="0.3">
      <c r="A1149" t="s">
        <v>3017</v>
      </c>
      <c r="B1149" t="s">
        <v>3385</v>
      </c>
      <c r="C1149" t="s">
        <v>3356</v>
      </c>
      <c r="D1149">
        <v>223.08677738</v>
      </c>
    </row>
    <row r="1150" spans="1:4" x14ac:dyDescent="0.3">
      <c r="A1150" t="s">
        <v>3017</v>
      </c>
      <c r="B1150" t="s">
        <v>3385</v>
      </c>
      <c r="C1150" t="s">
        <v>3357</v>
      </c>
      <c r="D1150">
        <v>151.15179712</v>
      </c>
    </row>
    <row r="1151" spans="1:4" x14ac:dyDescent="0.3">
      <c r="A1151" t="s">
        <v>3017</v>
      </c>
      <c r="B1151" t="s">
        <v>3385</v>
      </c>
      <c r="C1151" t="s">
        <v>3358</v>
      </c>
      <c r="D1151">
        <v>96.444999999999993</v>
      </c>
    </row>
    <row r="1152" spans="1:4" x14ac:dyDescent="0.3">
      <c r="A1152" t="s">
        <v>3017</v>
      </c>
      <c r="B1152" t="s">
        <v>3385</v>
      </c>
      <c r="C1152" t="s">
        <v>3359</v>
      </c>
      <c r="D1152">
        <v>51.042278949999996</v>
      </c>
    </row>
    <row r="1153" spans="1:4" x14ac:dyDescent="0.3">
      <c r="A1153" t="s">
        <v>3017</v>
      </c>
      <c r="B1153" t="s">
        <v>3385</v>
      </c>
      <c r="C1153" t="s">
        <v>3360</v>
      </c>
      <c r="D1153">
        <v>24.730000000000004</v>
      </c>
    </row>
    <row r="1154" spans="1:4" x14ac:dyDescent="0.3">
      <c r="A1154" t="s">
        <v>3017</v>
      </c>
      <c r="B1154" t="s">
        <v>3385</v>
      </c>
      <c r="C1154" t="s">
        <v>3361</v>
      </c>
      <c r="D1154">
        <v>3.0649999999999999</v>
      </c>
    </row>
    <row r="1155" spans="1:4" x14ac:dyDescent="0.3">
      <c r="A1155" t="s">
        <v>3017</v>
      </c>
      <c r="B1155" t="s">
        <v>3385</v>
      </c>
      <c r="C1155" t="s">
        <v>3362</v>
      </c>
      <c r="D1155">
        <v>4.915</v>
      </c>
    </row>
    <row r="1156" spans="1:4" x14ac:dyDescent="0.3">
      <c r="A1156" t="s">
        <v>3017</v>
      </c>
      <c r="B1156" t="s">
        <v>3385</v>
      </c>
      <c r="C1156" t="s">
        <v>3363</v>
      </c>
      <c r="D1156">
        <v>32.570999999999998</v>
      </c>
    </row>
    <row r="1157" spans="1:4" x14ac:dyDescent="0.3">
      <c r="A1157" t="s">
        <v>3017</v>
      </c>
      <c r="B1157" t="s">
        <v>3383</v>
      </c>
      <c r="C1157" t="s">
        <v>3355</v>
      </c>
      <c r="D1157">
        <v>60.271077409999997</v>
      </c>
    </row>
    <row r="1158" spans="1:4" x14ac:dyDescent="0.3">
      <c r="A1158" t="s">
        <v>3017</v>
      </c>
      <c r="B1158" t="s">
        <v>3383</v>
      </c>
      <c r="C1158" t="s">
        <v>3575</v>
      </c>
      <c r="D1158">
        <v>0.82694500999999998</v>
      </c>
    </row>
    <row r="1159" spans="1:4" x14ac:dyDescent="0.3">
      <c r="A1159" t="s">
        <v>3017</v>
      </c>
      <c r="B1159" t="s">
        <v>3383</v>
      </c>
      <c r="C1159" t="s">
        <v>3356</v>
      </c>
      <c r="D1159">
        <v>90.418481180000001</v>
      </c>
    </row>
    <row r="1160" spans="1:4" x14ac:dyDescent="0.3">
      <c r="A1160" t="s">
        <v>3017</v>
      </c>
      <c r="B1160" t="s">
        <v>3383</v>
      </c>
      <c r="C1160" t="s">
        <v>3357</v>
      </c>
      <c r="D1160">
        <v>13.63353332</v>
      </c>
    </row>
    <row r="1161" spans="1:4" x14ac:dyDescent="0.3">
      <c r="A1161" t="s">
        <v>3017</v>
      </c>
      <c r="B1161" t="s">
        <v>3383</v>
      </c>
      <c r="C1161" t="s">
        <v>3358</v>
      </c>
      <c r="D1161">
        <v>0.28412772000000003</v>
      </c>
    </row>
    <row r="1162" spans="1:4" x14ac:dyDescent="0.3">
      <c r="A1162" t="s">
        <v>3017</v>
      </c>
      <c r="B1162" t="s">
        <v>3383</v>
      </c>
      <c r="C1162" t="s">
        <v>3359</v>
      </c>
      <c r="D1162">
        <v>0.34606902</v>
      </c>
    </row>
    <row r="1163" spans="1:4" x14ac:dyDescent="0.3">
      <c r="A1163" t="s">
        <v>3017</v>
      </c>
      <c r="B1163" t="s">
        <v>3387</v>
      </c>
      <c r="C1163" t="s">
        <v>3355</v>
      </c>
      <c r="D1163">
        <v>30.851358130000005</v>
      </c>
    </row>
    <row r="1164" spans="1:4" x14ac:dyDescent="0.3">
      <c r="A1164" t="s">
        <v>3017</v>
      </c>
      <c r="B1164" t="s">
        <v>3387</v>
      </c>
      <c r="C1164" t="s">
        <v>3356</v>
      </c>
      <c r="D1164">
        <v>1353.1852099899997</v>
      </c>
    </row>
    <row r="1165" spans="1:4" x14ac:dyDescent="0.3">
      <c r="A1165" t="s">
        <v>3017</v>
      </c>
      <c r="B1165" t="s">
        <v>3387</v>
      </c>
      <c r="C1165" t="s">
        <v>3357</v>
      </c>
      <c r="D1165">
        <v>1078.47408438</v>
      </c>
    </row>
    <row r="1166" spans="1:4" x14ac:dyDescent="0.3">
      <c r="A1166" t="s">
        <v>3017</v>
      </c>
      <c r="B1166" t="s">
        <v>3387</v>
      </c>
      <c r="C1166" t="s">
        <v>3358</v>
      </c>
      <c r="D1166">
        <v>649</v>
      </c>
    </row>
    <row r="1167" spans="1:4" x14ac:dyDescent="0.3">
      <c r="A1167" t="s">
        <v>3017</v>
      </c>
      <c r="B1167" t="s">
        <v>3388</v>
      </c>
      <c r="C1167" t="s">
        <v>3355</v>
      </c>
      <c r="D1167">
        <v>70.079986179999963</v>
      </c>
    </row>
    <row r="1168" spans="1:4" x14ac:dyDescent="0.3">
      <c r="A1168" t="s">
        <v>3017</v>
      </c>
      <c r="B1168" t="s">
        <v>3388</v>
      </c>
      <c r="C1168" t="s">
        <v>3575</v>
      </c>
      <c r="D1168">
        <v>17.933398459999999</v>
      </c>
    </row>
    <row r="1169" spans="1:4" x14ac:dyDescent="0.3">
      <c r="A1169" t="s">
        <v>3017</v>
      </c>
      <c r="B1169" t="s">
        <v>3388</v>
      </c>
      <c r="C1169" t="s">
        <v>3356</v>
      </c>
      <c r="D1169">
        <v>72.605123660000018</v>
      </c>
    </row>
    <row r="1170" spans="1:4" x14ac:dyDescent="0.3">
      <c r="A1170" t="s">
        <v>3017</v>
      </c>
      <c r="B1170" t="s">
        <v>3388</v>
      </c>
      <c r="C1170" t="s">
        <v>3357</v>
      </c>
      <c r="D1170">
        <v>9.9806685000000002</v>
      </c>
    </row>
    <row r="1171" spans="1:4" x14ac:dyDescent="0.3">
      <c r="A1171" t="s">
        <v>3017</v>
      </c>
      <c r="B1171" t="s">
        <v>3388</v>
      </c>
      <c r="C1171" t="s">
        <v>3359</v>
      </c>
      <c r="D1171">
        <v>7.1349267999999997</v>
      </c>
    </row>
    <row r="1172" spans="1:4" x14ac:dyDescent="0.3">
      <c r="A1172" t="s">
        <v>3017</v>
      </c>
      <c r="B1172" t="s">
        <v>3388</v>
      </c>
      <c r="C1172" t="s">
        <v>3361</v>
      </c>
      <c r="D1172">
        <v>0.39387086999999998</v>
      </c>
    </row>
    <row r="1173" spans="1:4" x14ac:dyDescent="0.3">
      <c r="A1173" t="s">
        <v>3017</v>
      </c>
      <c r="B1173" t="s">
        <v>3391</v>
      </c>
      <c r="C1173" t="s">
        <v>3355</v>
      </c>
      <c r="D1173">
        <v>5.3352982799999999</v>
      </c>
    </row>
    <row r="1174" spans="1:4" x14ac:dyDescent="0.3">
      <c r="A1174" t="s">
        <v>3017</v>
      </c>
      <c r="B1174" t="s">
        <v>3382</v>
      </c>
      <c r="C1174" t="s">
        <v>3355</v>
      </c>
      <c r="D1174">
        <v>986.79884609999999</v>
      </c>
    </row>
    <row r="1175" spans="1:4" x14ac:dyDescent="0.3">
      <c r="A1175" t="s">
        <v>3017</v>
      </c>
      <c r="B1175" t="s">
        <v>3382</v>
      </c>
      <c r="C1175" t="s">
        <v>3575</v>
      </c>
      <c r="D1175">
        <v>37.033510530000008</v>
      </c>
    </row>
    <row r="1176" spans="1:4" x14ac:dyDescent="0.3">
      <c r="A1176" t="s">
        <v>3017</v>
      </c>
      <c r="B1176" t="s">
        <v>3382</v>
      </c>
      <c r="C1176" t="s">
        <v>3356</v>
      </c>
      <c r="D1176">
        <v>1838.9677178199981</v>
      </c>
    </row>
    <row r="1177" spans="1:4" x14ac:dyDescent="0.3">
      <c r="A1177" t="s">
        <v>3017</v>
      </c>
      <c r="B1177" t="s">
        <v>3382</v>
      </c>
      <c r="C1177" t="s">
        <v>3357</v>
      </c>
      <c r="D1177">
        <v>846.7050773900005</v>
      </c>
    </row>
    <row r="1178" spans="1:4" x14ac:dyDescent="0.3">
      <c r="A1178" t="s">
        <v>3017</v>
      </c>
      <c r="B1178" t="s">
        <v>3382</v>
      </c>
      <c r="C1178" t="s">
        <v>3358</v>
      </c>
      <c r="D1178">
        <v>115.70522857999994</v>
      </c>
    </row>
    <row r="1179" spans="1:4" x14ac:dyDescent="0.3">
      <c r="A1179" t="s">
        <v>3017</v>
      </c>
      <c r="B1179" t="s">
        <v>3382</v>
      </c>
      <c r="C1179" t="s">
        <v>3359</v>
      </c>
      <c r="D1179">
        <v>44.171858090000015</v>
      </c>
    </row>
    <row r="1180" spans="1:4" x14ac:dyDescent="0.3">
      <c r="A1180" t="s">
        <v>3017</v>
      </c>
      <c r="B1180" t="s">
        <v>3382</v>
      </c>
      <c r="C1180" t="s">
        <v>3360</v>
      </c>
      <c r="D1180">
        <v>18.687368970000001</v>
      </c>
    </row>
    <row r="1181" spans="1:4" x14ac:dyDescent="0.3">
      <c r="A1181" t="s">
        <v>3017</v>
      </c>
      <c r="B1181" t="s">
        <v>3382</v>
      </c>
      <c r="C1181" t="s">
        <v>3361</v>
      </c>
      <c r="D1181">
        <v>19.010630420000002</v>
      </c>
    </row>
    <row r="1182" spans="1:4" x14ac:dyDescent="0.3">
      <c r="A1182" t="s">
        <v>3017</v>
      </c>
      <c r="B1182" t="s">
        <v>3382</v>
      </c>
      <c r="C1182" t="s">
        <v>3362</v>
      </c>
      <c r="D1182">
        <v>8.4420646899999987</v>
      </c>
    </row>
    <row r="1183" spans="1:4" x14ac:dyDescent="0.3">
      <c r="A1183" t="s">
        <v>3017</v>
      </c>
      <c r="B1183" t="s">
        <v>3382</v>
      </c>
      <c r="C1183" t="s">
        <v>3363</v>
      </c>
      <c r="D1183">
        <v>6.2797664600000003</v>
      </c>
    </row>
    <row r="1184" spans="1:4" x14ac:dyDescent="0.3">
      <c r="A1184" t="s">
        <v>3017</v>
      </c>
      <c r="B1184" t="s">
        <v>3386</v>
      </c>
      <c r="C1184" t="s">
        <v>3355</v>
      </c>
      <c r="D1184">
        <v>46.231411270000038</v>
      </c>
    </row>
    <row r="1185" spans="1:4" x14ac:dyDescent="0.3">
      <c r="A1185" t="s">
        <v>3017</v>
      </c>
      <c r="B1185" t="s">
        <v>3386</v>
      </c>
      <c r="C1185" t="s">
        <v>3575</v>
      </c>
      <c r="D1185">
        <v>3.7196800099999998</v>
      </c>
    </row>
    <row r="1186" spans="1:4" x14ac:dyDescent="0.3">
      <c r="A1186" t="s">
        <v>3017</v>
      </c>
      <c r="B1186" t="s">
        <v>3386</v>
      </c>
      <c r="C1186" t="s">
        <v>3356</v>
      </c>
      <c r="D1186">
        <v>67.036491320000025</v>
      </c>
    </row>
    <row r="1187" spans="1:4" x14ac:dyDescent="0.3">
      <c r="A1187" t="s">
        <v>3017</v>
      </c>
      <c r="B1187" t="s">
        <v>3386</v>
      </c>
      <c r="C1187" t="s">
        <v>3357</v>
      </c>
      <c r="D1187">
        <v>63.055250729999997</v>
      </c>
    </row>
    <row r="1188" spans="1:4" x14ac:dyDescent="0.3">
      <c r="A1188" t="s">
        <v>3017</v>
      </c>
      <c r="B1188" t="s">
        <v>3386</v>
      </c>
      <c r="C1188" t="s">
        <v>3358</v>
      </c>
      <c r="D1188">
        <v>31.637774040000004</v>
      </c>
    </row>
    <row r="1189" spans="1:4" x14ac:dyDescent="0.3">
      <c r="A1189" t="s">
        <v>3017</v>
      </c>
      <c r="B1189" t="s">
        <v>3386</v>
      </c>
      <c r="C1189" t="s">
        <v>3359</v>
      </c>
      <c r="D1189">
        <v>1.2308491500000001</v>
      </c>
    </row>
    <row r="1190" spans="1:4" x14ac:dyDescent="0.3">
      <c r="A1190" t="s">
        <v>3017</v>
      </c>
      <c r="B1190" t="s">
        <v>3386</v>
      </c>
      <c r="C1190" t="s">
        <v>3360</v>
      </c>
      <c r="D1190">
        <v>3.66817379</v>
      </c>
    </row>
    <row r="1191" spans="1:4" x14ac:dyDescent="0.3">
      <c r="A1191" t="s">
        <v>3017</v>
      </c>
      <c r="B1191" t="s">
        <v>3386</v>
      </c>
      <c r="C1191" t="s">
        <v>3361</v>
      </c>
      <c r="D1191">
        <v>1.75562763</v>
      </c>
    </row>
    <row r="1192" spans="1:4" x14ac:dyDescent="0.3">
      <c r="A1192" t="s">
        <v>3017</v>
      </c>
      <c r="B1192" t="s">
        <v>3386</v>
      </c>
      <c r="C1192" t="s">
        <v>3362</v>
      </c>
      <c r="D1192">
        <v>0.69283344000000002</v>
      </c>
    </row>
    <row r="1193" spans="1:4" x14ac:dyDescent="0.3">
      <c r="A1193" t="s">
        <v>3017</v>
      </c>
      <c r="B1193" t="s">
        <v>3390</v>
      </c>
      <c r="C1193" t="s">
        <v>3355</v>
      </c>
      <c r="D1193">
        <v>23.391920629999994</v>
      </c>
    </row>
    <row r="1194" spans="1:4" x14ac:dyDescent="0.3">
      <c r="A1194" t="s">
        <v>3017</v>
      </c>
      <c r="B1194" t="s">
        <v>3390</v>
      </c>
      <c r="C1194" t="s">
        <v>3575</v>
      </c>
      <c r="D1194">
        <v>4.8531685000000007</v>
      </c>
    </row>
    <row r="1195" spans="1:4" x14ac:dyDescent="0.3">
      <c r="A1195" t="s">
        <v>3017</v>
      </c>
      <c r="B1195" t="s">
        <v>3390</v>
      </c>
      <c r="C1195" t="s">
        <v>3356</v>
      </c>
      <c r="D1195">
        <v>77.200845329999964</v>
      </c>
    </row>
    <row r="1196" spans="1:4" x14ac:dyDescent="0.3">
      <c r="A1196" t="s">
        <v>3017</v>
      </c>
      <c r="B1196" t="s">
        <v>3390</v>
      </c>
      <c r="C1196" t="s">
        <v>3357</v>
      </c>
      <c r="D1196">
        <v>5.7127292100000009</v>
      </c>
    </row>
    <row r="1197" spans="1:4" x14ac:dyDescent="0.3">
      <c r="A1197" t="s">
        <v>3017</v>
      </c>
      <c r="B1197" t="s">
        <v>3384</v>
      </c>
      <c r="C1197" t="s">
        <v>3355</v>
      </c>
      <c r="D1197">
        <v>88.644884069999989</v>
      </c>
    </row>
    <row r="1198" spans="1:4" x14ac:dyDescent="0.3">
      <c r="A1198" t="s">
        <v>3017</v>
      </c>
      <c r="B1198" t="s">
        <v>3384</v>
      </c>
      <c r="C1198" t="s">
        <v>3575</v>
      </c>
      <c r="D1198">
        <v>0.58092677000000004</v>
      </c>
    </row>
    <row r="1199" spans="1:4" x14ac:dyDescent="0.3">
      <c r="A1199" t="s">
        <v>3017</v>
      </c>
      <c r="B1199" t="s">
        <v>3384</v>
      </c>
      <c r="C1199" t="s">
        <v>3356</v>
      </c>
      <c r="D1199">
        <v>25.380287149999994</v>
      </c>
    </row>
    <row r="1200" spans="1:4" x14ac:dyDescent="0.3">
      <c r="A1200" t="s">
        <v>3017</v>
      </c>
      <c r="B1200" t="s">
        <v>3384</v>
      </c>
      <c r="C1200" t="s">
        <v>3357</v>
      </c>
      <c r="D1200">
        <v>20.434869390000003</v>
      </c>
    </row>
    <row r="1201" spans="1:4" x14ac:dyDescent="0.3">
      <c r="A1201" t="s">
        <v>3017</v>
      </c>
      <c r="B1201" t="s">
        <v>3384</v>
      </c>
      <c r="C1201" t="s">
        <v>3358</v>
      </c>
      <c r="D1201">
        <v>4.4476171899999999</v>
      </c>
    </row>
    <row r="1202" spans="1:4" x14ac:dyDescent="0.3">
      <c r="A1202" t="s">
        <v>3017</v>
      </c>
      <c r="B1202" t="s">
        <v>3384</v>
      </c>
      <c r="C1202" t="s">
        <v>3359</v>
      </c>
      <c r="D1202">
        <v>0.80552670999999998</v>
      </c>
    </row>
    <row r="1203" spans="1:4" x14ac:dyDescent="0.3">
      <c r="A1203" t="s">
        <v>3017</v>
      </c>
      <c r="B1203" t="s">
        <v>3384</v>
      </c>
      <c r="C1203" t="s">
        <v>3360</v>
      </c>
      <c r="D1203">
        <v>1.0685441199999999</v>
      </c>
    </row>
    <row r="1204" spans="1:4" x14ac:dyDescent="0.3">
      <c r="A1204" t="s">
        <v>3017</v>
      </c>
      <c r="B1204" t="s">
        <v>3384</v>
      </c>
      <c r="C1204" t="s">
        <v>3361</v>
      </c>
      <c r="D1204">
        <v>0.32277945000000002</v>
      </c>
    </row>
    <row r="1205" spans="1:4" x14ac:dyDescent="0.3">
      <c r="A1205" t="s">
        <v>3017</v>
      </c>
      <c r="B1205" t="s">
        <v>3384</v>
      </c>
      <c r="C1205" t="s">
        <v>3363</v>
      </c>
      <c r="D1205">
        <v>0.95302952000000007</v>
      </c>
    </row>
    <row r="1206" spans="1:4" x14ac:dyDescent="0.3">
      <c r="A1206" t="s">
        <v>3018</v>
      </c>
      <c r="B1206" t="s">
        <v>3389</v>
      </c>
      <c r="C1206" t="s">
        <v>3355</v>
      </c>
      <c r="D1206">
        <v>602.54081662999999</v>
      </c>
    </row>
    <row r="1207" spans="1:4" x14ac:dyDescent="0.3">
      <c r="A1207" t="s">
        <v>3018</v>
      </c>
      <c r="B1207" t="s">
        <v>3389</v>
      </c>
      <c r="C1207" t="s">
        <v>3575</v>
      </c>
      <c r="D1207">
        <v>6.1980000000000004</v>
      </c>
    </row>
    <row r="1208" spans="1:4" x14ac:dyDescent="0.3">
      <c r="A1208" t="s">
        <v>3018</v>
      </c>
      <c r="B1208" t="s">
        <v>3389</v>
      </c>
      <c r="C1208" t="s">
        <v>3356</v>
      </c>
      <c r="D1208">
        <v>1707.238071130002</v>
      </c>
    </row>
    <row r="1209" spans="1:4" x14ac:dyDescent="0.3">
      <c r="A1209" t="s">
        <v>3018</v>
      </c>
      <c r="B1209" t="s">
        <v>3389</v>
      </c>
      <c r="C1209" t="s">
        <v>3357</v>
      </c>
      <c r="D1209">
        <v>2329.2332631800032</v>
      </c>
    </row>
    <row r="1210" spans="1:4" x14ac:dyDescent="0.3">
      <c r="A1210" t="s">
        <v>3018</v>
      </c>
      <c r="B1210" t="s">
        <v>3389</v>
      </c>
      <c r="C1210" t="s">
        <v>3358</v>
      </c>
      <c r="D1210">
        <v>201.24349303999992</v>
      </c>
    </row>
    <row r="1211" spans="1:4" x14ac:dyDescent="0.3">
      <c r="A1211" t="s">
        <v>3018</v>
      </c>
      <c r="B1211" t="s">
        <v>3389</v>
      </c>
      <c r="C1211" t="s">
        <v>3359</v>
      </c>
      <c r="D1211">
        <v>56.072875699999997</v>
      </c>
    </row>
    <row r="1212" spans="1:4" x14ac:dyDescent="0.3">
      <c r="A1212" t="s">
        <v>3018</v>
      </c>
      <c r="B1212" t="s">
        <v>3389</v>
      </c>
      <c r="C1212" t="s">
        <v>3360</v>
      </c>
      <c r="D1212">
        <v>29.576134410000002</v>
      </c>
    </row>
    <row r="1213" spans="1:4" x14ac:dyDescent="0.3">
      <c r="A1213" t="s">
        <v>3018</v>
      </c>
      <c r="B1213" t="s">
        <v>3389</v>
      </c>
      <c r="C1213" t="s">
        <v>3361</v>
      </c>
      <c r="D1213">
        <v>6.0157211799999999</v>
      </c>
    </row>
    <row r="1214" spans="1:4" x14ac:dyDescent="0.3">
      <c r="A1214" t="s">
        <v>3018</v>
      </c>
      <c r="B1214" t="s">
        <v>3389</v>
      </c>
      <c r="C1214" t="s">
        <v>3363</v>
      </c>
      <c r="D1214">
        <v>11.632675690000001</v>
      </c>
    </row>
    <row r="1215" spans="1:4" x14ac:dyDescent="0.3">
      <c r="A1215" t="s">
        <v>3018</v>
      </c>
      <c r="B1215" t="s">
        <v>3385</v>
      </c>
      <c r="C1215" t="s">
        <v>3355</v>
      </c>
      <c r="D1215">
        <v>5299.4331078400082</v>
      </c>
    </row>
    <row r="1216" spans="1:4" x14ac:dyDescent="0.3">
      <c r="A1216" t="s">
        <v>3018</v>
      </c>
      <c r="B1216" t="s">
        <v>3385</v>
      </c>
      <c r="C1216" t="s">
        <v>3575</v>
      </c>
      <c r="D1216">
        <v>49.826999999999998</v>
      </c>
    </row>
    <row r="1217" spans="1:4" x14ac:dyDescent="0.3">
      <c r="A1217" t="s">
        <v>3018</v>
      </c>
      <c r="B1217" t="s">
        <v>3385</v>
      </c>
      <c r="C1217" t="s">
        <v>3356</v>
      </c>
      <c r="D1217">
        <v>6853.6752396799957</v>
      </c>
    </row>
    <row r="1218" spans="1:4" x14ac:dyDescent="0.3">
      <c r="A1218" t="s">
        <v>3018</v>
      </c>
      <c r="B1218" t="s">
        <v>3385</v>
      </c>
      <c r="C1218" t="s">
        <v>3357</v>
      </c>
      <c r="D1218">
        <v>5303.7598148400057</v>
      </c>
    </row>
    <row r="1219" spans="1:4" x14ac:dyDescent="0.3">
      <c r="A1219" t="s">
        <v>3018</v>
      </c>
      <c r="B1219" t="s">
        <v>3385</v>
      </c>
      <c r="C1219" t="s">
        <v>3358</v>
      </c>
      <c r="D1219">
        <v>972.7781889000006</v>
      </c>
    </row>
    <row r="1220" spans="1:4" x14ac:dyDescent="0.3">
      <c r="A1220" t="s">
        <v>3018</v>
      </c>
      <c r="B1220" t="s">
        <v>3385</v>
      </c>
      <c r="C1220" t="s">
        <v>3359</v>
      </c>
      <c r="D1220">
        <v>431.66095189999987</v>
      </c>
    </row>
    <row r="1221" spans="1:4" x14ac:dyDescent="0.3">
      <c r="A1221" t="s">
        <v>3018</v>
      </c>
      <c r="B1221" t="s">
        <v>3385</v>
      </c>
      <c r="C1221" t="s">
        <v>3360</v>
      </c>
      <c r="D1221">
        <v>121.85373244000002</v>
      </c>
    </row>
    <row r="1222" spans="1:4" x14ac:dyDescent="0.3">
      <c r="A1222" t="s">
        <v>3018</v>
      </c>
      <c r="B1222" t="s">
        <v>3385</v>
      </c>
      <c r="C1222" t="s">
        <v>3361</v>
      </c>
      <c r="D1222">
        <v>26.15896094</v>
      </c>
    </row>
    <row r="1223" spans="1:4" x14ac:dyDescent="0.3">
      <c r="A1223" t="s">
        <v>3018</v>
      </c>
      <c r="B1223" t="s">
        <v>3385</v>
      </c>
      <c r="C1223" t="s">
        <v>3362</v>
      </c>
      <c r="D1223">
        <v>1.9683997499999999</v>
      </c>
    </row>
    <row r="1224" spans="1:4" x14ac:dyDescent="0.3">
      <c r="A1224" t="s">
        <v>3018</v>
      </c>
      <c r="B1224" t="s">
        <v>3385</v>
      </c>
      <c r="C1224" t="s">
        <v>3363</v>
      </c>
      <c r="D1224">
        <v>13.741</v>
      </c>
    </row>
    <row r="1225" spans="1:4" x14ac:dyDescent="0.3">
      <c r="A1225" t="s">
        <v>3018</v>
      </c>
      <c r="B1225" t="s">
        <v>3383</v>
      </c>
      <c r="C1225" t="s">
        <v>3355</v>
      </c>
      <c r="D1225">
        <v>679.70705028000089</v>
      </c>
    </row>
    <row r="1226" spans="1:4" x14ac:dyDescent="0.3">
      <c r="A1226" t="s">
        <v>3018</v>
      </c>
      <c r="B1226" t="s">
        <v>3383</v>
      </c>
      <c r="C1226" t="s">
        <v>3575</v>
      </c>
      <c r="D1226">
        <v>5.5182791999999994</v>
      </c>
    </row>
    <row r="1227" spans="1:4" x14ac:dyDescent="0.3">
      <c r="A1227" t="s">
        <v>3018</v>
      </c>
      <c r="B1227" t="s">
        <v>3383</v>
      </c>
      <c r="C1227" t="s">
        <v>3356</v>
      </c>
      <c r="D1227">
        <v>5440.673093680025</v>
      </c>
    </row>
    <row r="1228" spans="1:4" x14ac:dyDescent="0.3">
      <c r="A1228" t="s">
        <v>3018</v>
      </c>
      <c r="B1228" t="s">
        <v>3383</v>
      </c>
      <c r="C1228" t="s">
        <v>3357</v>
      </c>
      <c r="D1228">
        <v>8824.5364184200043</v>
      </c>
    </row>
    <row r="1229" spans="1:4" x14ac:dyDescent="0.3">
      <c r="A1229" t="s">
        <v>3018</v>
      </c>
      <c r="B1229" t="s">
        <v>3383</v>
      </c>
      <c r="C1229" t="s">
        <v>3358</v>
      </c>
      <c r="D1229">
        <v>3447.0828032000049</v>
      </c>
    </row>
    <row r="1230" spans="1:4" x14ac:dyDescent="0.3">
      <c r="A1230" t="s">
        <v>3018</v>
      </c>
      <c r="B1230" t="s">
        <v>3383</v>
      </c>
      <c r="C1230" t="s">
        <v>3359</v>
      </c>
      <c r="D1230">
        <v>3695.4994243800043</v>
      </c>
    </row>
    <row r="1231" spans="1:4" x14ac:dyDescent="0.3">
      <c r="A1231" t="s">
        <v>3018</v>
      </c>
      <c r="B1231" t="s">
        <v>3383</v>
      </c>
      <c r="C1231" t="s">
        <v>3360</v>
      </c>
      <c r="D1231">
        <v>46.037910709999998</v>
      </c>
    </row>
    <row r="1232" spans="1:4" x14ac:dyDescent="0.3">
      <c r="A1232" t="s">
        <v>3018</v>
      </c>
      <c r="B1232" t="s">
        <v>3383</v>
      </c>
      <c r="C1232" t="s">
        <v>3361</v>
      </c>
      <c r="D1232">
        <v>11.378123479999999</v>
      </c>
    </row>
    <row r="1233" spans="1:4" x14ac:dyDescent="0.3">
      <c r="A1233" t="s">
        <v>3018</v>
      </c>
      <c r="B1233" t="s">
        <v>3383</v>
      </c>
      <c r="C1233" t="s">
        <v>3362</v>
      </c>
      <c r="D1233">
        <v>2.47526139</v>
      </c>
    </row>
    <row r="1234" spans="1:4" x14ac:dyDescent="0.3">
      <c r="A1234" t="s">
        <v>3018</v>
      </c>
      <c r="B1234" t="s">
        <v>3383</v>
      </c>
      <c r="C1234" t="s">
        <v>3363</v>
      </c>
      <c r="D1234">
        <v>3.7154591200000002</v>
      </c>
    </row>
    <row r="1235" spans="1:4" x14ac:dyDescent="0.3">
      <c r="A1235" t="s">
        <v>3018</v>
      </c>
      <c r="B1235" t="s">
        <v>3387</v>
      </c>
      <c r="C1235" t="s">
        <v>3355</v>
      </c>
      <c r="D1235">
        <v>106.85959600999998</v>
      </c>
    </row>
    <row r="1236" spans="1:4" x14ac:dyDescent="0.3">
      <c r="A1236" t="s">
        <v>3018</v>
      </c>
      <c r="B1236" t="s">
        <v>3387</v>
      </c>
      <c r="C1236" t="s">
        <v>3575</v>
      </c>
      <c r="D1236">
        <v>18.93867315</v>
      </c>
    </row>
    <row r="1237" spans="1:4" x14ac:dyDescent="0.3">
      <c r="A1237" t="s">
        <v>3018</v>
      </c>
      <c r="B1237" t="s">
        <v>3387</v>
      </c>
      <c r="C1237" t="s">
        <v>3356</v>
      </c>
      <c r="D1237">
        <v>990.11655167000038</v>
      </c>
    </row>
    <row r="1238" spans="1:4" x14ac:dyDescent="0.3">
      <c r="A1238" t="s">
        <v>3018</v>
      </c>
      <c r="B1238" t="s">
        <v>3387</v>
      </c>
      <c r="C1238" t="s">
        <v>3357</v>
      </c>
      <c r="D1238">
        <v>1476.8410513599981</v>
      </c>
    </row>
    <row r="1239" spans="1:4" x14ac:dyDescent="0.3">
      <c r="A1239" t="s">
        <v>3018</v>
      </c>
      <c r="B1239" t="s">
        <v>3387</v>
      </c>
      <c r="C1239" t="s">
        <v>3358</v>
      </c>
      <c r="D1239">
        <v>95.513556800000003</v>
      </c>
    </row>
    <row r="1240" spans="1:4" x14ac:dyDescent="0.3">
      <c r="A1240" t="s">
        <v>3018</v>
      </c>
      <c r="B1240" t="s">
        <v>3387</v>
      </c>
      <c r="C1240" t="s">
        <v>3359</v>
      </c>
      <c r="D1240">
        <v>7.2382546100000003</v>
      </c>
    </row>
    <row r="1241" spans="1:4" x14ac:dyDescent="0.3">
      <c r="A1241" t="s">
        <v>3018</v>
      </c>
      <c r="B1241" t="s">
        <v>3388</v>
      </c>
      <c r="C1241" t="s">
        <v>3355</v>
      </c>
      <c r="D1241">
        <v>2372.5140063099961</v>
      </c>
    </row>
    <row r="1242" spans="1:4" x14ac:dyDescent="0.3">
      <c r="A1242" t="s">
        <v>3018</v>
      </c>
      <c r="B1242" t="s">
        <v>3388</v>
      </c>
      <c r="C1242" t="s">
        <v>3575</v>
      </c>
      <c r="D1242">
        <v>17.080369600000001</v>
      </c>
    </row>
    <row r="1243" spans="1:4" x14ac:dyDescent="0.3">
      <c r="A1243" t="s">
        <v>3018</v>
      </c>
      <c r="B1243" t="s">
        <v>3388</v>
      </c>
      <c r="C1243" t="s">
        <v>3356</v>
      </c>
      <c r="D1243">
        <v>7089.9884242999924</v>
      </c>
    </row>
    <row r="1244" spans="1:4" x14ac:dyDescent="0.3">
      <c r="A1244" t="s">
        <v>3018</v>
      </c>
      <c r="B1244" t="s">
        <v>3388</v>
      </c>
      <c r="C1244" t="s">
        <v>3357</v>
      </c>
      <c r="D1244">
        <v>9096.578447210004</v>
      </c>
    </row>
    <row r="1245" spans="1:4" x14ac:dyDescent="0.3">
      <c r="A1245" t="s">
        <v>3018</v>
      </c>
      <c r="B1245" t="s">
        <v>3388</v>
      </c>
      <c r="C1245" t="s">
        <v>3358</v>
      </c>
      <c r="D1245">
        <v>517.27925714999969</v>
      </c>
    </row>
    <row r="1246" spans="1:4" x14ac:dyDescent="0.3">
      <c r="A1246" t="s">
        <v>3018</v>
      </c>
      <c r="B1246" t="s">
        <v>3388</v>
      </c>
      <c r="C1246" t="s">
        <v>3359</v>
      </c>
      <c r="D1246">
        <v>126.13633279</v>
      </c>
    </row>
    <row r="1247" spans="1:4" x14ac:dyDescent="0.3">
      <c r="A1247" t="s">
        <v>3018</v>
      </c>
      <c r="B1247" t="s">
        <v>3388</v>
      </c>
      <c r="C1247" t="s">
        <v>3360</v>
      </c>
      <c r="D1247">
        <v>0.77394633000000002</v>
      </c>
    </row>
    <row r="1248" spans="1:4" x14ac:dyDescent="0.3">
      <c r="A1248" t="s">
        <v>3018</v>
      </c>
      <c r="B1248" t="s">
        <v>3388</v>
      </c>
      <c r="C1248" t="s">
        <v>3361</v>
      </c>
      <c r="D1248">
        <v>10.23136585</v>
      </c>
    </row>
    <row r="1249" spans="1:4" x14ac:dyDescent="0.3">
      <c r="A1249" t="s">
        <v>3018</v>
      </c>
      <c r="B1249" t="s">
        <v>3388</v>
      </c>
      <c r="C1249" t="s">
        <v>3362</v>
      </c>
      <c r="D1249">
        <v>0.60699999999999998</v>
      </c>
    </row>
    <row r="1250" spans="1:4" x14ac:dyDescent="0.3">
      <c r="A1250" t="s">
        <v>3018</v>
      </c>
      <c r="B1250" t="s">
        <v>3388</v>
      </c>
      <c r="C1250" t="s">
        <v>3363</v>
      </c>
      <c r="D1250">
        <v>0.29841729</v>
      </c>
    </row>
    <row r="1251" spans="1:4" x14ac:dyDescent="0.3">
      <c r="A1251" t="s">
        <v>3018</v>
      </c>
      <c r="B1251" t="s">
        <v>3391</v>
      </c>
      <c r="C1251" t="s">
        <v>3355</v>
      </c>
      <c r="D1251">
        <v>827.64981512999964</v>
      </c>
    </row>
    <row r="1252" spans="1:4" x14ac:dyDescent="0.3">
      <c r="A1252" t="s">
        <v>3018</v>
      </c>
      <c r="B1252" t="s">
        <v>3391</v>
      </c>
      <c r="C1252" t="s">
        <v>3575</v>
      </c>
      <c r="D1252">
        <v>24.307616339999999</v>
      </c>
    </row>
    <row r="1253" spans="1:4" x14ac:dyDescent="0.3">
      <c r="A1253" t="s">
        <v>3018</v>
      </c>
      <c r="B1253" t="s">
        <v>3391</v>
      </c>
      <c r="C1253" t="s">
        <v>3356</v>
      </c>
      <c r="D1253">
        <v>1378.5914745499997</v>
      </c>
    </row>
    <row r="1254" spans="1:4" x14ac:dyDescent="0.3">
      <c r="A1254" t="s">
        <v>3018</v>
      </c>
      <c r="B1254" t="s">
        <v>3391</v>
      </c>
      <c r="C1254" t="s">
        <v>3357</v>
      </c>
      <c r="D1254">
        <v>3051.8221933399982</v>
      </c>
    </row>
    <row r="1255" spans="1:4" x14ac:dyDescent="0.3">
      <c r="A1255" t="s">
        <v>3018</v>
      </c>
      <c r="B1255" t="s">
        <v>3391</v>
      </c>
      <c r="C1255" t="s">
        <v>3358</v>
      </c>
      <c r="D1255">
        <v>419.55390644000011</v>
      </c>
    </row>
    <row r="1256" spans="1:4" x14ac:dyDescent="0.3">
      <c r="A1256" t="s">
        <v>3018</v>
      </c>
      <c r="B1256" t="s">
        <v>3391</v>
      </c>
      <c r="C1256" t="s">
        <v>3359</v>
      </c>
      <c r="D1256">
        <v>296.17294726999995</v>
      </c>
    </row>
    <row r="1257" spans="1:4" x14ac:dyDescent="0.3">
      <c r="A1257" t="s">
        <v>3018</v>
      </c>
      <c r="B1257" t="s">
        <v>3391</v>
      </c>
      <c r="C1257" t="s">
        <v>3360</v>
      </c>
      <c r="D1257">
        <v>8.5802955599999997</v>
      </c>
    </row>
    <row r="1258" spans="1:4" x14ac:dyDescent="0.3">
      <c r="A1258" t="s">
        <v>3018</v>
      </c>
      <c r="B1258" t="s">
        <v>3382</v>
      </c>
      <c r="C1258" t="s">
        <v>3355</v>
      </c>
      <c r="D1258">
        <v>6735.5451029300166</v>
      </c>
    </row>
    <row r="1259" spans="1:4" x14ac:dyDescent="0.3">
      <c r="A1259" t="s">
        <v>3018</v>
      </c>
      <c r="B1259" t="s">
        <v>3382</v>
      </c>
      <c r="C1259" t="s">
        <v>3575</v>
      </c>
      <c r="D1259">
        <v>538.12720101000025</v>
      </c>
    </row>
    <row r="1260" spans="1:4" x14ac:dyDescent="0.3">
      <c r="A1260" t="s">
        <v>3018</v>
      </c>
      <c r="B1260" t="s">
        <v>3382</v>
      </c>
      <c r="C1260" t="s">
        <v>3356</v>
      </c>
      <c r="D1260">
        <v>50479.083988789658</v>
      </c>
    </row>
    <row r="1261" spans="1:4" x14ac:dyDescent="0.3">
      <c r="A1261" t="s">
        <v>3018</v>
      </c>
      <c r="B1261" t="s">
        <v>3382</v>
      </c>
      <c r="C1261" t="s">
        <v>3357</v>
      </c>
      <c r="D1261">
        <v>151556.55432430134</v>
      </c>
    </row>
    <row r="1262" spans="1:4" x14ac:dyDescent="0.3">
      <c r="A1262" t="s">
        <v>3018</v>
      </c>
      <c r="B1262" t="s">
        <v>3382</v>
      </c>
      <c r="C1262" t="s">
        <v>3358</v>
      </c>
      <c r="D1262">
        <v>83405.656025350167</v>
      </c>
    </row>
    <row r="1263" spans="1:4" x14ac:dyDescent="0.3">
      <c r="A1263" t="s">
        <v>3018</v>
      </c>
      <c r="B1263" t="s">
        <v>3382</v>
      </c>
      <c r="C1263" t="s">
        <v>3359</v>
      </c>
      <c r="D1263">
        <v>122938.03836529872</v>
      </c>
    </row>
    <row r="1264" spans="1:4" x14ac:dyDescent="0.3">
      <c r="A1264" t="s">
        <v>3018</v>
      </c>
      <c r="B1264" t="s">
        <v>3382</v>
      </c>
      <c r="C1264" t="s">
        <v>3360</v>
      </c>
      <c r="D1264">
        <v>12229.872089270022</v>
      </c>
    </row>
    <row r="1265" spans="1:4" x14ac:dyDescent="0.3">
      <c r="A1265" t="s">
        <v>3018</v>
      </c>
      <c r="B1265" t="s">
        <v>3382</v>
      </c>
      <c r="C1265" t="s">
        <v>3361</v>
      </c>
      <c r="D1265">
        <v>2440.9739171100005</v>
      </c>
    </row>
    <row r="1266" spans="1:4" x14ac:dyDescent="0.3">
      <c r="A1266" t="s">
        <v>3018</v>
      </c>
      <c r="B1266" t="s">
        <v>3382</v>
      </c>
      <c r="C1266" t="s">
        <v>3362</v>
      </c>
      <c r="D1266">
        <v>721.57356048999975</v>
      </c>
    </row>
    <row r="1267" spans="1:4" x14ac:dyDescent="0.3">
      <c r="A1267" t="s">
        <v>3018</v>
      </c>
      <c r="B1267" t="s">
        <v>3382</v>
      </c>
      <c r="C1267" t="s">
        <v>3363</v>
      </c>
      <c r="D1267">
        <v>265.12971050999994</v>
      </c>
    </row>
    <row r="1268" spans="1:4" x14ac:dyDescent="0.3">
      <c r="A1268" t="s">
        <v>3018</v>
      </c>
      <c r="B1268" t="s">
        <v>3386</v>
      </c>
      <c r="C1268" t="s">
        <v>3355</v>
      </c>
      <c r="D1268">
        <v>1585.5482658300018</v>
      </c>
    </row>
    <row r="1269" spans="1:4" x14ac:dyDescent="0.3">
      <c r="A1269" t="s">
        <v>3018</v>
      </c>
      <c r="B1269" t="s">
        <v>3386</v>
      </c>
      <c r="C1269" t="s">
        <v>3575</v>
      </c>
      <c r="D1269">
        <v>118.27678975000002</v>
      </c>
    </row>
    <row r="1270" spans="1:4" x14ac:dyDescent="0.3">
      <c r="A1270" t="s">
        <v>3018</v>
      </c>
      <c r="B1270" t="s">
        <v>3386</v>
      </c>
      <c r="C1270" t="s">
        <v>3356</v>
      </c>
      <c r="D1270">
        <v>5905.6121047999977</v>
      </c>
    </row>
    <row r="1271" spans="1:4" x14ac:dyDescent="0.3">
      <c r="A1271" t="s">
        <v>3018</v>
      </c>
      <c r="B1271" t="s">
        <v>3386</v>
      </c>
      <c r="C1271" t="s">
        <v>3357</v>
      </c>
      <c r="D1271">
        <v>12234.951204059964</v>
      </c>
    </row>
    <row r="1272" spans="1:4" x14ac:dyDescent="0.3">
      <c r="A1272" t="s">
        <v>3018</v>
      </c>
      <c r="B1272" t="s">
        <v>3386</v>
      </c>
      <c r="C1272" t="s">
        <v>3358</v>
      </c>
      <c r="D1272">
        <v>4981.8818827399937</v>
      </c>
    </row>
    <row r="1273" spans="1:4" x14ac:dyDescent="0.3">
      <c r="A1273" t="s">
        <v>3018</v>
      </c>
      <c r="B1273" t="s">
        <v>3386</v>
      </c>
      <c r="C1273" t="s">
        <v>3359</v>
      </c>
      <c r="D1273">
        <v>1274.8423373799992</v>
      </c>
    </row>
    <row r="1274" spans="1:4" x14ac:dyDescent="0.3">
      <c r="A1274" t="s">
        <v>3018</v>
      </c>
      <c r="B1274" t="s">
        <v>3386</v>
      </c>
      <c r="C1274" t="s">
        <v>3360</v>
      </c>
      <c r="D1274">
        <v>121.18050115999998</v>
      </c>
    </row>
    <row r="1275" spans="1:4" x14ac:dyDescent="0.3">
      <c r="A1275" t="s">
        <v>3018</v>
      </c>
      <c r="B1275" t="s">
        <v>3386</v>
      </c>
      <c r="C1275" t="s">
        <v>3361</v>
      </c>
      <c r="D1275">
        <v>70.981210259999997</v>
      </c>
    </row>
    <row r="1276" spans="1:4" x14ac:dyDescent="0.3">
      <c r="A1276" t="s">
        <v>3018</v>
      </c>
      <c r="B1276" t="s">
        <v>3386</v>
      </c>
      <c r="C1276" t="s">
        <v>3362</v>
      </c>
      <c r="D1276">
        <v>36.04376937</v>
      </c>
    </row>
    <row r="1277" spans="1:4" x14ac:dyDescent="0.3">
      <c r="A1277" t="s">
        <v>3018</v>
      </c>
      <c r="B1277" t="s">
        <v>3386</v>
      </c>
      <c r="C1277" t="s">
        <v>3363</v>
      </c>
      <c r="D1277">
        <v>97.251637979999998</v>
      </c>
    </row>
    <row r="1278" spans="1:4" x14ac:dyDescent="0.3">
      <c r="A1278" t="s">
        <v>3018</v>
      </c>
      <c r="B1278" t="s">
        <v>3390</v>
      </c>
      <c r="C1278" t="s">
        <v>3355</v>
      </c>
      <c r="D1278">
        <v>744.58068214000002</v>
      </c>
    </row>
    <row r="1279" spans="1:4" x14ac:dyDescent="0.3">
      <c r="A1279" t="s">
        <v>3018</v>
      </c>
      <c r="B1279" t="s">
        <v>3390</v>
      </c>
      <c r="C1279" t="s">
        <v>3575</v>
      </c>
      <c r="D1279">
        <v>52.632617760000002</v>
      </c>
    </row>
    <row r="1280" spans="1:4" x14ac:dyDescent="0.3">
      <c r="A1280" t="s">
        <v>3018</v>
      </c>
      <c r="B1280" t="s">
        <v>3390</v>
      </c>
      <c r="C1280" t="s">
        <v>3356</v>
      </c>
      <c r="D1280">
        <v>2216.1023375100021</v>
      </c>
    </row>
    <row r="1281" spans="1:4" x14ac:dyDescent="0.3">
      <c r="A1281" t="s">
        <v>3018</v>
      </c>
      <c r="B1281" t="s">
        <v>3390</v>
      </c>
      <c r="C1281" t="s">
        <v>3357</v>
      </c>
      <c r="D1281">
        <v>1726.5837754500005</v>
      </c>
    </row>
    <row r="1282" spans="1:4" x14ac:dyDescent="0.3">
      <c r="A1282" t="s">
        <v>3018</v>
      </c>
      <c r="B1282" t="s">
        <v>3390</v>
      </c>
      <c r="C1282" t="s">
        <v>3358</v>
      </c>
      <c r="D1282">
        <v>19.653293710000003</v>
      </c>
    </row>
    <row r="1283" spans="1:4" x14ac:dyDescent="0.3">
      <c r="A1283" t="s">
        <v>3018</v>
      </c>
      <c r="B1283" t="s">
        <v>3390</v>
      </c>
      <c r="C1283" t="s">
        <v>3359</v>
      </c>
      <c r="D1283">
        <v>47.600234119999989</v>
      </c>
    </row>
    <row r="1284" spans="1:4" x14ac:dyDescent="0.3">
      <c r="A1284" t="s">
        <v>3018</v>
      </c>
      <c r="B1284" t="s">
        <v>3390</v>
      </c>
      <c r="C1284" t="s">
        <v>3360</v>
      </c>
      <c r="D1284">
        <v>5.3869929299999999</v>
      </c>
    </row>
    <row r="1285" spans="1:4" x14ac:dyDescent="0.3">
      <c r="A1285" t="s">
        <v>3018</v>
      </c>
      <c r="B1285" t="s">
        <v>3390</v>
      </c>
      <c r="C1285" t="s">
        <v>3361</v>
      </c>
      <c r="D1285">
        <v>49.889087900000007</v>
      </c>
    </row>
    <row r="1286" spans="1:4" x14ac:dyDescent="0.3">
      <c r="A1286" t="s">
        <v>3018</v>
      </c>
      <c r="B1286" t="s">
        <v>3390</v>
      </c>
      <c r="C1286" t="s">
        <v>3363</v>
      </c>
      <c r="D1286">
        <v>7.5676260300000004</v>
      </c>
    </row>
    <row r="1287" spans="1:4" x14ac:dyDescent="0.3">
      <c r="A1287" t="s">
        <v>3018</v>
      </c>
      <c r="B1287" t="s">
        <v>3384</v>
      </c>
      <c r="C1287" t="s">
        <v>3355</v>
      </c>
      <c r="D1287">
        <v>7483.4418321600142</v>
      </c>
    </row>
    <row r="1288" spans="1:4" x14ac:dyDescent="0.3">
      <c r="A1288" t="s">
        <v>3018</v>
      </c>
      <c r="B1288" t="s">
        <v>3384</v>
      </c>
      <c r="C1288" t="s">
        <v>3575</v>
      </c>
      <c r="D1288">
        <v>2076.8302971799985</v>
      </c>
    </row>
    <row r="1289" spans="1:4" x14ac:dyDescent="0.3">
      <c r="A1289" t="s">
        <v>3018</v>
      </c>
      <c r="B1289" t="s">
        <v>3384</v>
      </c>
      <c r="C1289" t="s">
        <v>3356</v>
      </c>
      <c r="D1289">
        <v>6218.0592264400057</v>
      </c>
    </row>
    <row r="1290" spans="1:4" x14ac:dyDescent="0.3">
      <c r="A1290" t="s">
        <v>3018</v>
      </c>
      <c r="B1290" t="s">
        <v>3384</v>
      </c>
      <c r="C1290" t="s">
        <v>3357</v>
      </c>
      <c r="D1290">
        <v>3277.7696055600004</v>
      </c>
    </row>
    <row r="1291" spans="1:4" x14ac:dyDescent="0.3">
      <c r="A1291" t="s">
        <v>3018</v>
      </c>
      <c r="B1291" t="s">
        <v>3384</v>
      </c>
      <c r="C1291" t="s">
        <v>3358</v>
      </c>
      <c r="D1291">
        <v>758.18940242000053</v>
      </c>
    </row>
    <row r="1292" spans="1:4" x14ac:dyDescent="0.3">
      <c r="A1292" t="s">
        <v>3018</v>
      </c>
      <c r="B1292" t="s">
        <v>3384</v>
      </c>
      <c r="C1292" t="s">
        <v>3359</v>
      </c>
      <c r="D1292">
        <v>564.44869652000011</v>
      </c>
    </row>
    <row r="1293" spans="1:4" x14ac:dyDescent="0.3">
      <c r="A1293" t="s">
        <v>3018</v>
      </c>
      <c r="B1293" t="s">
        <v>3384</v>
      </c>
      <c r="C1293" t="s">
        <v>3360</v>
      </c>
      <c r="D1293">
        <v>105.22267583000001</v>
      </c>
    </row>
    <row r="1294" spans="1:4" x14ac:dyDescent="0.3">
      <c r="A1294" t="s">
        <v>3018</v>
      </c>
      <c r="B1294" t="s">
        <v>3384</v>
      </c>
      <c r="C1294" t="s">
        <v>3361</v>
      </c>
      <c r="D1294">
        <v>135.25694260000003</v>
      </c>
    </row>
    <row r="1295" spans="1:4" x14ac:dyDescent="0.3">
      <c r="A1295" t="s">
        <v>3018</v>
      </c>
      <c r="B1295" t="s">
        <v>3384</v>
      </c>
      <c r="C1295" t="s">
        <v>3362</v>
      </c>
      <c r="D1295">
        <v>27.557051960000003</v>
      </c>
    </row>
    <row r="1296" spans="1:4" x14ac:dyDescent="0.3">
      <c r="A1296" t="s">
        <v>3018</v>
      </c>
      <c r="B1296" t="s">
        <v>3384</v>
      </c>
      <c r="C1296" t="s">
        <v>3363</v>
      </c>
      <c r="D1296">
        <v>85.647906809999995</v>
      </c>
    </row>
    <row r="1297" spans="1:4" x14ac:dyDescent="0.3">
      <c r="A1297" t="s">
        <v>3019</v>
      </c>
      <c r="B1297" t="s">
        <v>3389</v>
      </c>
      <c r="C1297" t="s">
        <v>3355</v>
      </c>
      <c r="D1297">
        <v>337.61016697000002</v>
      </c>
    </row>
    <row r="1298" spans="1:4" x14ac:dyDescent="0.3">
      <c r="A1298" t="s">
        <v>3019</v>
      </c>
      <c r="B1298" t="s">
        <v>3389</v>
      </c>
      <c r="C1298" t="s">
        <v>3575</v>
      </c>
      <c r="D1298">
        <v>878.75938332999965</v>
      </c>
    </row>
    <row r="1299" spans="1:4" x14ac:dyDescent="0.3">
      <c r="A1299" t="s">
        <v>3019</v>
      </c>
      <c r="B1299" t="s">
        <v>3389</v>
      </c>
      <c r="C1299" t="s">
        <v>3356</v>
      </c>
      <c r="D1299">
        <v>695.09830258999966</v>
      </c>
    </row>
    <row r="1300" spans="1:4" x14ac:dyDescent="0.3">
      <c r="A1300" t="s">
        <v>3019</v>
      </c>
      <c r="B1300" t="s">
        <v>3389</v>
      </c>
      <c r="C1300" t="s">
        <v>3357</v>
      </c>
      <c r="D1300">
        <v>5061.6786587300039</v>
      </c>
    </row>
    <row r="1301" spans="1:4" x14ac:dyDescent="0.3">
      <c r="A1301" t="s">
        <v>3019</v>
      </c>
      <c r="B1301" t="s">
        <v>3389</v>
      </c>
      <c r="C1301" t="s">
        <v>3358</v>
      </c>
      <c r="D1301">
        <v>7946.0395667799903</v>
      </c>
    </row>
    <row r="1302" spans="1:4" x14ac:dyDescent="0.3">
      <c r="A1302" t="s">
        <v>3019</v>
      </c>
      <c r="B1302" t="s">
        <v>3389</v>
      </c>
      <c r="C1302" t="s">
        <v>3359</v>
      </c>
      <c r="D1302">
        <v>1426.8666873099996</v>
      </c>
    </row>
    <row r="1303" spans="1:4" x14ac:dyDescent="0.3">
      <c r="A1303" t="s">
        <v>3019</v>
      </c>
      <c r="B1303" t="s">
        <v>3389</v>
      </c>
      <c r="C1303" t="s">
        <v>3360</v>
      </c>
      <c r="D1303">
        <v>293.75280479000008</v>
      </c>
    </row>
    <row r="1304" spans="1:4" x14ac:dyDescent="0.3">
      <c r="A1304" t="s">
        <v>3019</v>
      </c>
      <c r="B1304" t="s">
        <v>3389</v>
      </c>
      <c r="C1304" t="s">
        <v>3361</v>
      </c>
      <c r="D1304">
        <v>266.85130351000004</v>
      </c>
    </row>
    <row r="1305" spans="1:4" x14ac:dyDescent="0.3">
      <c r="A1305" t="s">
        <v>3019</v>
      </c>
      <c r="B1305" t="s">
        <v>3389</v>
      </c>
      <c r="C1305" t="s">
        <v>3362</v>
      </c>
      <c r="D1305">
        <v>110.33909592000002</v>
      </c>
    </row>
    <row r="1306" spans="1:4" x14ac:dyDescent="0.3">
      <c r="A1306" t="s">
        <v>3019</v>
      </c>
      <c r="B1306" t="s">
        <v>3389</v>
      </c>
      <c r="C1306" t="s">
        <v>3363</v>
      </c>
      <c r="D1306">
        <v>130.07184962000002</v>
      </c>
    </row>
    <row r="1307" spans="1:4" x14ac:dyDescent="0.3">
      <c r="A1307" t="s">
        <v>3019</v>
      </c>
      <c r="B1307" t="s">
        <v>3385</v>
      </c>
      <c r="C1307" t="s">
        <v>3355</v>
      </c>
      <c r="D1307">
        <v>83.189603359999978</v>
      </c>
    </row>
    <row r="1308" spans="1:4" x14ac:dyDescent="0.3">
      <c r="A1308" t="s">
        <v>3019</v>
      </c>
      <c r="B1308" t="s">
        <v>3385</v>
      </c>
      <c r="C1308" t="s">
        <v>3575</v>
      </c>
      <c r="D1308">
        <v>175.42857139999998</v>
      </c>
    </row>
    <row r="1309" spans="1:4" x14ac:dyDescent="0.3">
      <c r="A1309" t="s">
        <v>3019</v>
      </c>
      <c r="B1309" t="s">
        <v>3385</v>
      </c>
      <c r="C1309" t="s">
        <v>3356</v>
      </c>
      <c r="D1309">
        <v>310.88536970000007</v>
      </c>
    </row>
    <row r="1310" spans="1:4" x14ac:dyDescent="0.3">
      <c r="A1310" t="s">
        <v>3019</v>
      </c>
      <c r="B1310" t="s">
        <v>3385</v>
      </c>
      <c r="C1310" t="s">
        <v>3357</v>
      </c>
      <c r="D1310">
        <v>1039.0236672600004</v>
      </c>
    </row>
    <row r="1311" spans="1:4" x14ac:dyDescent="0.3">
      <c r="A1311" t="s">
        <v>3019</v>
      </c>
      <c r="B1311" t="s">
        <v>3385</v>
      </c>
      <c r="C1311" t="s">
        <v>3358</v>
      </c>
      <c r="D1311">
        <v>659.24817206</v>
      </c>
    </row>
    <row r="1312" spans="1:4" x14ac:dyDescent="0.3">
      <c r="A1312" t="s">
        <v>3019</v>
      </c>
      <c r="B1312" t="s">
        <v>3385</v>
      </c>
      <c r="C1312" t="s">
        <v>3359</v>
      </c>
      <c r="D1312">
        <v>583.55500974999961</v>
      </c>
    </row>
    <row r="1313" spans="1:4" x14ac:dyDescent="0.3">
      <c r="A1313" t="s">
        <v>3019</v>
      </c>
      <c r="B1313" t="s">
        <v>3385</v>
      </c>
      <c r="C1313" t="s">
        <v>3360</v>
      </c>
      <c r="D1313">
        <v>164.29696552999997</v>
      </c>
    </row>
    <row r="1314" spans="1:4" x14ac:dyDescent="0.3">
      <c r="A1314" t="s">
        <v>3019</v>
      </c>
      <c r="B1314" t="s">
        <v>3385</v>
      </c>
      <c r="C1314" t="s">
        <v>3361</v>
      </c>
      <c r="D1314">
        <v>187.68519602999999</v>
      </c>
    </row>
    <row r="1315" spans="1:4" x14ac:dyDescent="0.3">
      <c r="A1315" t="s">
        <v>3019</v>
      </c>
      <c r="B1315" t="s">
        <v>3385</v>
      </c>
      <c r="C1315" t="s">
        <v>3362</v>
      </c>
      <c r="D1315">
        <v>68.903447099999994</v>
      </c>
    </row>
    <row r="1316" spans="1:4" x14ac:dyDescent="0.3">
      <c r="A1316" t="s">
        <v>3019</v>
      </c>
      <c r="B1316" t="s">
        <v>3385</v>
      </c>
      <c r="C1316" t="s">
        <v>3363</v>
      </c>
      <c r="D1316">
        <v>77.791921369999997</v>
      </c>
    </row>
    <row r="1317" spans="1:4" x14ac:dyDescent="0.3">
      <c r="A1317" t="s">
        <v>3019</v>
      </c>
      <c r="B1317" t="s">
        <v>3383</v>
      </c>
      <c r="C1317" t="s">
        <v>3355</v>
      </c>
      <c r="D1317">
        <v>1.0951337300000001</v>
      </c>
    </row>
    <row r="1318" spans="1:4" x14ac:dyDescent="0.3">
      <c r="A1318" t="s">
        <v>3019</v>
      </c>
      <c r="B1318" t="s">
        <v>3383</v>
      </c>
      <c r="C1318" t="s">
        <v>3356</v>
      </c>
      <c r="D1318">
        <v>2.6449887199999997</v>
      </c>
    </row>
    <row r="1319" spans="1:4" x14ac:dyDescent="0.3">
      <c r="A1319" t="s">
        <v>3019</v>
      </c>
      <c r="B1319" t="s">
        <v>3383</v>
      </c>
      <c r="C1319" t="s">
        <v>3357</v>
      </c>
      <c r="D1319">
        <v>1.1740518500000001</v>
      </c>
    </row>
    <row r="1320" spans="1:4" x14ac:dyDescent="0.3">
      <c r="A1320" t="s">
        <v>3019</v>
      </c>
      <c r="B1320" t="s">
        <v>3387</v>
      </c>
      <c r="C1320" t="s">
        <v>3355</v>
      </c>
      <c r="D1320">
        <v>220.73326170999994</v>
      </c>
    </row>
    <row r="1321" spans="1:4" x14ac:dyDescent="0.3">
      <c r="A1321" t="s">
        <v>3019</v>
      </c>
      <c r="B1321" t="s">
        <v>3387</v>
      </c>
      <c r="C1321" t="s">
        <v>3575</v>
      </c>
      <c r="D1321">
        <v>162.59314201999999</v>
      </c>
    </row>
    <row r="1322" spans="1:4" x14ac:dyDescent="0.3">
      <c r="A1322" t="s">
        <v>3019</v>
      </c>
      <c r="B1322" t="s">
        <v>3387</v>
      </c>
      <c r="C1322" t="s">
        <v>3356</v>
      </c>
      <c r="D1322">
        <v>2206.602651709999</v>
      </c>
    </row>
    <row r="1323" spans="1:4" x14ac:dyDescent="0.3">
      <c r="A1323" t="s">
        <v>3019</v>
      </c>
      <c r="B1323" t="s">
        <v>3387</v>
      </c>
      <c r="C1323" t="s">
        <v>3357</v>
      </c>
      <c r="D1323">
        <v>4604.0472504399986</v>
      </c>
    </row>
    <row r="1324" spans="1:4" x14ac:dyDescent="0.3">
      <c r="A1324" t="s">
        <v>3019</v>
      </c>
      <c r="B1324" t="s">
        <v>3387</v>
      </c>
      <c r="C1324" t="s">
        <v>3358</v>
      </c>
      <c r="D1324">
        <v>27.421023970000004</v>
      </c>
    </row>
    <row r="1325" spans="1:4" x14ac:dyDescent="0.3">
      <c r="A1325" t="s">
        <v>3019</v>
      </c>
      <c r="B1325" t="s">
        <v>3387</v>
      </c>
      <c r="C1325" t="s">
        <v>3359</v>
      </c>
      <c r="D1325">
        <v>48.30488287</v>
      </c>
    </row>
    <row r="1326" spans="1:4" x14ac:dyDescent="0.3">
      <c r="A1326" t="s">
        <v>3019</v>
      </c>
      <c r="B1326" t="s">
        <v>3387</v>
      </c>
      <c r="C1326" t="s">
        <v>3360</v>
      </c>
      <c r="D1326">
        <v>117.37390332</v>
      </c>
    </row>
    <row r="1327" spans="1:4" x14ac:dyDescent="0.3">
      <c r="A1327" t="s">
        <v>3019</v>
      </c>
      <c r="B1327" t="s">
        <v>3387</v>
      </c>
      <c r="C1327" t="s">
        <v>3361</v>
      </c>
      <c r="D1327">
        <v>0.99312672999999996</v>
      </c>
    </row>
    <row r="1328" spans="1:4" x14ac:dyDescent="0.3">
      <c r="A1328" t="s">
        <v>3019</v>
      </c>
      <c r="B1328" t="s">
        <v>3387</v>
      </c>
      <c r="C1328" t="s">
        <v>3363</v>
      </c>
      <c r="D1328">
        <v>31.2781339</v>
      </c>
    </row>
    <row r="1329" spans="1:4" x14ac:dyDescent="0.3">
      <c r="A1329" t="s">
        <v>3019</v>
      </c>
      <c r="B1329" t="s">
        <v>3388</v>
      </c>
      <c r="C1329" t="s">
        <v>3355</v>
      </c>
      <c r="D1329">
        <v>368.57053797999998</v>
      </c>
    </row>
    <row r="1330" spans="1:4" x14ac:dyDescent="0.3">
      <c r="A1330" t="s">
        <v>3019</v>
      </c>
      <c r="B1330" t="s">
        <v>3388</v>
      </c>
      <c r="C1330" t="s">
        <v>3575</v>
      </c>
      <c r="D1330">
        <v>326.41880306000002</v>
      </c>
    </row>
    <row r="1331" spans="1:4" x14ac:dyDescent="0.3">
      <c r="A1331" t="s">
        <v>3019</v>
      </c>
      <c r="B1331" t="s">
        <v>3388</v>
      </c>
      <c r="C1331" t="s">
        <v>3356</v>
      </c>
      <c r="D1331">
        <v>1936.1619385200001</v>
      </c>
    </row>
    <row r="1332" spans="1:4" x14ac:dyDescent="0.3">
      <c r="A1332" t="s">
        <v>3019</v>
      </c>
      <c r="B1332" t="s">
        <v>3388</v>
      </c>
      <c r="C1332" t="s">
        <v>3357</v>
      </c>
      <c r="D1332">
        <v>10872.038240380023</v>
      </c>
    </row>
    <row r="1333" spans="1:4" x14ac:dyDescent="0.3">
      <c r="A1333" t="s">
        <v>3019</v>
      </c>
      <c r="B1333" t="s">
        <v>3388</v>
      </c>
      <c r="C1333" t="s">
        <v>3358</v>
      </c>
      <c r="D1333">
        <v>2128.8034270600019</v>
      </c>
    </row>
    <row r="1334" spans="1:4" x14ac:dyDescent="0.3">
      <c r="A1334" t="s">
        <v>3019</v>
      </c>
      <c r="B1334" t="s">
        <v>3388</v>
      </c>
      <c r="C1334" t="s">
        <v>3359</v>
      </c>
      <c r="D1334">
        <v>305.74980693000015</v>
      </c>
    </row>
    <row r="1335" spans="1:4" x14ac:dyDescent="0.3">
      <c r="A1335" t="s">
        <v>3019</v>
      </c>
      <c r="B1335" t="s">
        <v>3388</v>
      </c>
      <c r="C1335" t="s">
        <v>3360</v>
      </c>
      <c r="D1335">
        <v>203.89143046000007</v>
      </c>
    </row>
    <row r="1336" spans="1:4" x14ac:dyDescent="0.3">
      <c r="A1336" t="s">
        <v>3019</v>
      </c>
      <c r="B1336" t="s">
        <v>3388</v>
      </c>
      <c r="C1336" t="s">
        <v>3361</v>
      </c>
      <c r="D1336">
        <v>76.875793640000012</v>
      </c>
    </row>
    <row r="1337" spans="1:4" x14ac:dyDescent="0.3">
      <c r="A1337" t="s">
        <v>3019</v>
      </c>
      <c r="B1337" t="s">
        <v>3388</v>
      </c>
      <c r="C1337" t="s">
        <v>3362</v>
      </c>
      <c r="D1337">
        <v>11.821839000000001</v>
      </c>
    </row>
    <row r="1338" spans="1:4" x14ac:dyDescent="0.3">
      <c r="A1338" t="s">
        <v>3019</v>
      </c>
      <c r="B1338" t="s">
        <v>3388</v>
      </c>
      <c r="C1338" t="s">
        <v>3363</v>
      </c>
      <c r="D1338">
        <v>31.746023640000004</v>
      </c>
    </row>
    <row r="1339" spans="1:4" x14ac:dyDescent="0.3">
      <c r="A1339" t="s">
        <v>3019</v>
      </c>
      <c r="B1339" t="s">
        <v>3391</v>
      </c>
      <c r="C1339" t="s">
        <v>3355</v>
      </c>
      <c r="D1339">
        <v>197.92549743000001</v>
      </c>
    </row>
    <row r="1340" spans="1:4" x14ac:dyDescent="0.3">
      <c r="A1340" t="s">
        <v>3019</v>
      </c>
      <c r="B1340" t="s">
        <v>3391</v>
      </c>
      <c r="C1340" t="s">
        <v>3575</v>
      </c>
      <c r="D1340">
        <v>0.78631377000000002</v>
      </c>
    </row>
    <row r="1341" spans="1:4" x14ac:dyDescent="0.3">
      <c r="A1341" t="s">
        <v>3019</v>
      </c>
      <c r="B1341" t="s">
        <v>3391</v>
      </c>
      <c r="C1341" t="s">
        <v>3356</v>
      </c>
      <c r="D1341">
        <v>142.38899394000003</v>
      </c>
    </row>
    <row r="1342" spans="1:4" x14ac:dyDescent="0.3">
      <c r="A1342" t="s">
        <v>3019</v>
      </c>
      <c r="B1342" t="s">
        <v>3391</v>
      </c>
      <c r="C1342" t="s">
        <v>3357</v>
      </c>
      <c r="D1342">
        <v>375.50088793999998</v>
      </c>
    </row>
    <row r="1343" spans="1:4" x14ac:dyDescent="0.3">
      <c r="A1343" t="s">
        <v>3019</v>
      </c>
      <c r="B1343" t="s">
        <v>3391</v>
      </c>
      <c r="C1343" t="s">
        <v>3358</v>
      </c>
      <c r="D1343">
        <v>70.940034109999999</v>
      </c>
    </row>
    <row r="1344" spans="1:4" x14ac:dyDescent="0.3">
      <c r="A1344" t="s">
        <v>3019</v>
      </c>
      <c r="B1344" t="s">
        <v>3391</v>
      </c>
      <c r="C1344" t="s">
        <v>3359</v>
      </c>
      <c r="D1344">
        <v>10.695669479999999</v>
      </c>
    </row>
    <row r="1345" spans="1:4" x14ac:dyDescent="0.3">
      <c r="A1345" t="s">
        <v>3019</v>
      </c>
      <c r="B1345" t="s">
        <v>3391</v>
      </c>
      <c r="C1345" t="s">
        <v>3360</v>
      </c>
      <c r="D1345">
        <v>6.0391128800000002</v>
      </c>
    </row>
    <row r="1346" spans="1:4" x14ac:dyDescent="0.3">
      <c r="A1346" t="s">
        <v>3019</v>
      </c>
      <c r="B1346" t="s">
        <v>3391</v>
      </c>
      <c r="C1346" t="s">
        <v>3361</v>
      </c>
      <c r="D1346">
        <v>0.43688463999999999</v>
      </c>
    </row>
    <row r="1347" spans="1:4" x14ac:dyDescent="0.3">
      <c r="A1347" t="s">
        <v>3019</v>
      </c>
      <c r="B1347" t="s">
        <v>3391</v>
      </c>
      <c r="C1347" t="s">
        <v>3362</v>
      </c>
      <c r="D1347">
        <v>3.4992416400000002</v>
      </c>
    </row>
    <row r="1348" spans="1:4" x14ac:dyDescent="0.3">
      <c r="A1348" t="s">
        <v>3019</v>
      </c>
      <c r="B1348" t="s">
        <v>3391</v>
      </c>
      <c r="C1348" t="s">
        <v>3363</v>
      </c>
      <c r="D1348">
        <v>33.51812717</v>
      </c>
    </row>
    <row r="1349" spans="1:4" x14ac:dyDescent="0.3">
      <c r="A1349" t="s">
        <v>3019</v>
      </c>
      <c r="B1349" t="s">
        <v>3382</v>
      </c>
      <c r="C1349" t="s">
        <v>3355</v>
      </c>
      <c r="D1349">
        <v>13.835467779999997</v>
      </c>
    </row>
    <row r="1350" spans="1:4" x14ac:dyDescent="0.3">
      <c r="A1350" t="s">
        <v>3019</v>
      </c>
      <c r="B1350" t="s">
        <v>3382</v>
      </c>
      <c r="C1350" t="s">
        <v>3575</v>
      </c>
      <c r="D1350">
        <v>5.40654331</v>
      </c>
    </row>
    <row r="1351" spans="1:4" x14ac:dyDescent="0.3">
      <c r="A1351" t="s">
        <v>3019</v>
      </c>
      <c r="B1351" t="s">
        <v>3382</v>
      </c>
      <c r="C1351" t="s">
        <v>3356</v>
      </c>
      <c r="D1351">
        <v>70.443604809999982</v>
      </c>
    </row>
    <row r="1352" spans="1:4" x14ac:dyDescent="0.3">
      <c r="A1352" t="s">
        <v>3019</v>
      </c>
      <c r="B1352" t="s">
        <v>3382</v>
      </c>
      <c r="C1352" t="s">
        <v>3357</v>
      </c>
      <c r="D1352">
        <v>224.89850675999992</v>
      </c>
    </row>
    <row r="1353" spans="1:4" x14ac:dyDescent="0.3">
      <c r="A1353" t="s">
        <v>3019</v>
      </c>
      <c r="B1353" t="s">
        <v>3382</v>
      </c>
      <c r="C1353" t="s">
        <v>3358</v>
      </c>
      <c r="D1353">
        <v>269.82815474000017</v>
      </c>
    </row>
    <row r="1354" spans="1:4" x14ac:dyDescent="0.3">
      <c r="A1354" t="s">
        <v>3019</v>
      </c>
      <c r="B1354" t="s">
        <v>3382</v>
      </c>
      <c r="C1354" t="s">
        <v>3359</v>
      </c>
      <c r="D1354">
        <v>49.670486150000002</v>
      </c>
    </row>
    <row r="1355" spans="1:4" x14ac:dyDescent="0.3">
      <c r="A1355" t="s">
        <v>3019</v>
      </c>
      <c r="B1355" t="s">
        <v>3382</v>
      </c>
      <c r="C1355" t="s">
        <v>3360</v>
      </c>
      <c r="D1355">
        <v>3.3991225899999997</v>
      </c>
    </row>
    <row r="1356" spans="1:4" x14ac:dyDescent="0.3">
      <c r="A1356" t="s">
        <v>3019</v>
      </c>
      <c r="B1356" t="s">
        <v>3382</v>
      </c>
      <c r="C1356" t="s">
        <v>3362</v>
      </c>
      <c r="D1356">
        <v>1.7987373799999999</v>
      </c>
    </row>
    <row r="1357" spans="1:4" x14ac:dyDescent="0.3">
      <c r="A1357" t="s">
        <v>3019</v>
      </c>
      <c r="B1357" t="s">
        <v>3382</v>
      </c>
      <c r="C1357" t="s">
        <v>3363</v>
      </c>
      <c r="D1357">
        <v>1.4081984699999999</v>
      </c>
    </row>
    <row r="1358" spans="1:4" x14ac:dyDescent="0.3">
      <c r="A1358" t="s">
        <v>3019</v>
      </c>
      <c r="B1358" t="s">
        <v>3386</v>
      </c>
      <c r="C1358" t="s">
        <v>3355</v>
      </c>
      <c r="D1358">
        <v>113.83041497999997</v>
      </c>
    </row>
    <row r="1359" spans="1:4" x14ac:dyDescent="0.3">
      <c r="A1359" t="s">
        <v>3019</v>
      </c>
      <c r="B1359" t="s">
        <v>3386</v>
      </c>
      <c r="C1359" t="s">
        <v>3575</v>
      </c>
      <c r="D1359">
        <v>97.865565829999966</v>
      </c>
    </row>
    <row r="1360" spans="1:4" x14ac:dyDescent="0.3">
      <c r="A1360" t="s">
        <v>3019</v>
      </c>
      <c r="B1360" t="s">
        <v>3386</v>
      </c>
      <c r="C1360" t="s">
        <v>3356</v>
      </c>
      <c r="D1360">
        <v>578.52849978999961</v>
      </c>
    </row>
    <row r="1361" spans="1:4" x14ac:dyDescent="0.3">
      <c r="A1361" t="s">
        <v>3019</v>
      </c>
      <c r="B1361" t="s">
        <v>3386</v>
      </c>
      <c r="C1361" t="s">
        <v>3357</v>
      </c>
      <c r="D1361">
        <v>2672.438451940001</v>
      </c>
    </row>
    <row r="1362" spans="1:4" x14ac:dyDescent="0.3">
      <c r="A1362" t="s">
        <v>3019</v>
      </c>
      <c r="B1362" t="s">
        <v>3386</v>
      </c>
      <c r="C1362" t="s">
        <v>3358</v>
      </c>
      <c r="D1362">
        <v>4451.7477231899975</v>
      </c>
    </row>
    <row r="1363" spans="1:4" x14ac:dyDescent="0.3">
      <c r="A1363" t="s">
        <v>3019</v>
      </c>
      <c r="B1363" t="s">
        <v>3386</v>
      </c>
      <c r="C1363" t="s">
        <v>3359</v>
      </c>
      <c r="D1363">
        <v>3951.6347529699897</v>
      </c>
    </row>
    <row r="1364" spans="1:4" x14ac:dyDescent="0.3">
      <c r="A1364" t="s">
        <v>3019</v>
      </c>
      <c r="B1364" t="s">
        <v>3386</v>
      </c>
      <c r="C1364" t="s">
        <v>3360</v>
      </c>
      <c r="D1364">
        <v>359.63404324000004</v>
      </c>
    </row>
    <row r="1365" spans="1:4" x14ac:dyDescent="0.3">
      <c r="A1365" t="s">
        <v>3019</v>
      </c>
      <c r="B1365" t="s">
        <v>3386</v>
      </c>
      <c r="C1365" t="s">
        <v>3361</v>
      </c>
      <c r="D1365">
        <v>261.81578421999995</v>
      </c>
    </row>
    <row r="1366" spans="1:4" x14ac:dyDescent="0.3">
      <c r="A1366" t="s">
        <v>3019</v>
      </c>
      <c r="B1366" t="s">
        <v>3386</v>
      </c>
      <c r="C1366" t="s">
        <v>3362</v>
      </c>
      <c r="D1366">
        <v>108.76708173</v>
      </c>
    </row>
    <row r="1367" spans="1:4" x14ac:dyDescent="0.3">
      <c r="A1367" t="s">
        <v>3019</v>
      </c>
      <c r="B1367" t="s">
        <v>3386</v>
      </c>
      <c r="C1367" t="s">
        <v>3363</v>
      </c>
      <c r="D1367">
        <v>11.870570440000002</v>
      </c>
    </row>
    <row r="1368" spans="1:4" x14ac:dyDescent="0.3">
      <c r="A1368" t="s">
        <v>3019</v>
      </c>
      <c r="B1368" t="s">
        <v>3390</v>
      </c>
      <c r="C1368" t="s">
        <v>3355</v>
      </c>
      <c r="D1368">
        <v>162.69629209000001</v>
      </c>
    </row>
    <row r="1369" spans="1:4" x14ac:dyDescent="0.3">
      <c r="A1369" t="s">
        <v>3019</v>
      </c>
      <c r="B1369" t="s">
        <v>3390</v>
      </c>
      <c r="C1369" t="s">
        <v>3575</v>
      </c>
      <c r="D1369">
        <v>47.64382226</v>
      </c>
    </row>
    <row r="1370" spans="1:4" x14ac:dyDescent="0.3">
      <c r="A1370" t="s">
        <v>3019</v>
      </c>
      <c r="B1370" t="s">
        <v>3390</v>
      </c>
      <c r="C1370" t="s">
        <v>3356</v>
      </c>
      <c r="D1370">
        <v>796.43995383999982</v>
      </c>
    </row>
    <row r="1371" spans="1:4" x14ac:dyDescent="0.3">
      <c r="A1371" t="s">
        <v>3019</v>
      </c>
      <c r="B1371" t="s">
        <v>3390</v>
      </c>
      <c r="C1371" t="s">
        <v>3357</v>
      </c>
      <c r="D1371">
        <v>792.34982990999993</v>
      </c>
    </row>
    <row r="1372" spans="1:4" x14ac:dyDescent="0.3">
      <c r="A1372" t="s">
        <v>3019</v>
      </c>
      <c r="B1372" t="s">
        <v>3390</v>
      </c>
      <c r="C1372" t="s">
        <v>3358</v>
      </c>
      <c r="D1372">
        <v>353.34242148999999</v>
      </c>
    </row>
    <row r="1373" spans="1:4" x14ac:dyDescent="0.3">
      <c r="A1373" t="s">
        <v>3019</v>
      </c>
      <c r="B1373" t="s">
        <v>3390</v>
      </c>
      <c r="C1373" t="s">
        <v>3359</v>
      </c>
      <c r="D1373">
        <v>724.53934486000003</v>
      </c>
    </row>
    <row r="1374" spans="1:4" x14ac:dyDescent="0.3">
      <c r="A1374" t="s">
        <v>3019</v>
      </c>
      <c r="B1374" t="s">
        <v>3390</v>
      </c>
      <c r="C1374" t="s">
        <v>3360</v>
      </c>
      <c r="D1374">
        <v>29.607695280000002</v>
      </c>
    </row>
    <row r="1375" spans="1:4" x14ac:dyDescent="0.3">
      <c r="A1375" t="s">
        <v>3019</v>
      </c>
      <c r="B1375" t="s">
        <v>3390</v>
      </c>
      <c r="C1375" t="s">
        <v>3361</v>
      </c>
      <c r="D1375">
        <v>4.8789536</v>
      </c>
    </row>
    <row r="1376" spans="1:4" x14ac:dyDescent="0.3">
      <c r="A1376" t="s">
        <v>3019</v>
      </c>
      <c r="B1376" t="s">
        <v>3390</v>
      </c>
      <c r="C1376" t="s">
        <v>3362</v>
      </c>
      <c r="D1376">
        <v>12.55322638</v>
      </c>
    </row>
    <row r="1377" spans="1:4" x14ac:dyDescent="0.3">
      <c r="A1377" t="s">
        <v>3019</v>
      </c>
      <c r="B1377" t="s">
        <v>3384</v>
      </c>
      <c r="C1377" t="s">
        <v>3355</v>
      </c>
      <c r="D1377">
        <v>28.547258929999998</v>
      </c>
    </row>
    <row r="1378" spans="1:4" x14ac:dyDescent="0.3">
      <c r="A1378" t="s">
        <v>3019</v>
      </c>
      <c r="B1378" t="s">
        <v>3384</v>
      </c>
      <c r="C1378" t="s">
        <v>3356</v>
      </c>
      <c r="D1378">
        <v>15.465009250000001</v>
      </c>
    </row>
    <row r="1379" spans="1:4" x14ac:dyDescent="0.3">
      <c r="A1379" t="s">
        <v>3019</v>
      </c>
      <c r="B1379" t="s">
        <v>3384</v>
      </c>
      <c r="C1379" t="s">
        <v>3357</v>
      </c>
      <c r="D1379">
        <v>2.6814168899999999</v>
      </c>
    </row>
    <row r="1380" spans="1:4" x14ac:dyDescent="0.3">
      <c r="A1380" t="s">
        <v>3019</v>
      </c>
      <c r="B1380" t="s">
        <v>3384</v>
      </c>
      <c r="C1380" t="s">
        <v>3358</v>
      </c>
      <c r="D1380">
        <v>10.194960040000002</v>
      </c>
    </row>
    <row r="1381" spans="1:4" x14ac:dyDescent="0.3">
      <c r="A1381" t="s">
        <v>3019</v>
      </c>
      <c r="B1381" t="s">
        <v>3384</v>
      </c>
      <c r="C1381" t="s">
        <v>3359</v>
      </c>
      <c r="D1381">
        <v>8.5899371999999996</v>
      </c>
    </row>
    <row r="1382" spans="1:4" x14ac:dyDescent="0.3">
      <c r="A1382" t="s">
        <v>3019</v>
      </c>
      <c r="B1382" t="s">
        <v>3384</v>
      </c>
      <c r="C1382" t="s">
        <v>3360</v>
      </c>
      <c r="D1382">
        <v>7.36065726</v>
      </c>
    </row>
    <row r="1383" spans="1:4" x14ac:dyDescent="0.3">
      <c r="A1383" t="s">
        <v>3020</v>
      </c>
      <c r="B1383" t="s">
        <v>3389</v>
      </c>
      <c r="C1383" t="s">
        <v>3355</v>
      </c>
      <c r="D1383">
        <v>1734.5669964399976</v>
      </c>
    </row>
    <row r="1384" spans="1:4" x14ac:dyDescent="0.3">
      <c r="A1384" t="s">
        <v>3020</v>
      </c>
      <c r="B1384" t="s">
        <v>3389</v>
      </c>
      <c r="C1384" t="s">
        <v>3575</v>
      </c>
      <c r="D1384">
        <v>1307.3524448399999</v>
      </c>
    </row>
    <row r="1385" spans="1:4" x14ac:dyDescent="0.3">
      <c r="A1385" t="s">
        <v>3020</v>
      </c>
      <c r="B1385" t="s">
        <v>3389</v>
      </c>
      <c r="C1385" t="s">
        <v>3356</v>
      </c>
      <c r="D1385">
        <v>11470.792053539986</v>
      </c>
    </row>
    <row r="1386" spans="1:4" x14ac:dyDescent="0.3">
      <c r="A1386" t="s">
        <v>3020</v>
      </c>
      <c r="B1386" t="s">
        <v>3389</v>
      </c>
      <c r="C1386" t="s">
        <v>3357</v>
      </c>
      <c r="D1386">
        <v>32411.435591770027</v>
      </c>
    </row>
    <row r="1387" spans="1:4" x14ac:dyDescent="0.3">
      <c r="A1387" t="s">
        <v>3020</v>
      </c>
      <c r="B1387" t="s">
        <v>3389</v>
      </c>
      <c r="C1387" t="s">
        <v>3358</v>
      </c>
      <c r="D1387">
        <v>3474.3053483599965</v>
      </c>
    </row>
    <row r="1388" spans="1:4" x14ac:dyDescent="0.3">
      <c r="A1388" t="s">
        <v>3020</v>
      </c>
      <c r="B1388" t="s">
        <v>3389</v>
      </c>
      <c r="C1388" t="s">
        <v>3359</v>
      </c>
      <c r="D1388">
        <v>1245.5412813300009</v>
      </c>
    </row>
    <row r="1389" spans="1:4" x14ac:dyDescent="0.3">
      <c r="A1389" t="s">
        <v>3020</v>
      </c>
      <c r="B1389" t="s">
        <v>3389</v>
      </c>
      <c r="C1389" t="s">
        <v>3360</v>
      </c>
      <c r="D1389">
        <v>477.79888545999984</v>
      </c>
    </row>
    <row r="1390" spans="1:4" x14ac:dyDescent="0.3">
      <c r="A1390" t="s">
        <v>3020</v>
      </c>
      <c r="B1390" t="s">
        <v>3389</v>
      </c>
      <c r="C1390" t="s">
        <v>3361</v>
      </c>
      <c r="D1390">
        <v>233.22307502999999</v>
      </c>
    </row>
    <row r="1391" spans="1:4" x14ac:dyDescent="0.3">
      <c r="A1391" t="s">
        <v>3020</v>
      </c>
      <c r="B1391" t="s">
        <v>3389</v>
      </c>
      <c r="C1391" t="s">
        <v>3362</v>
      </c>
      <c r="D1391">
        <v>289.41084840000002</v>
      </c>
    </row>
    <row r="1392" spans="1:4" x14ac:dyDescent="0.3">
      <c r="A1392" t="s">
        <v>3020</v>
      </c>
      <c r="B1392" t="s">
        <v>3389</v>
      </c>
      <c r="C1392" t="s">
        <v>3363</v>
      </c>
      <c r="D1392">
        <v>185.77515821000003</v>
      </c>
    </row>
    <row r="1393" spans="1:4" x14ac:dyDescent="0.3">
      <c r="A1393" t="s">
        <v>3020</v>
      </c>
      <c r="B1393" t="s">
        <v>3385</v>
      </c>
      <c r="C1393" t="s">
        <v>3355</v>
      </c>
      <c r="D1393">
        <v>1597.9619636399993</v>
      </c>
    </row>
    <row r="1394" spans="1:4" x14ac:dyDescent="0.3">
      <c r="A1394" t="s">
        <v>3020</v>
      </c>
      <c r="B1394" t="s">
        <v>3385</v>
      </c>
      <c r="C1394" t="s">
        <v>3575</v>
      </c>
      <c r="D1394">
        <v>49.356966730000003</v>
      </c>
    </row>
    <row r="1395" spans="1:4" x14ac:dyDescent="0.3">
      <c r="A1395" t="s">
        <v>3020</v>
      </c>
      <c r="B1395" t="s">
        <v>3385</v>
      </c>
      <c r="C1395" t="s">
        <v>3356</v>
      </c>
      <c r="D1395">
        <v>2601.0481017700017</v>
      </c>
    </row>
    <row r="1396" spans="1:4" x14ac:dyDescent="0.3">
      <c r="A1396" t="s">
        <v>3020</v>
      </c>
      <c r="B1396" t="s">
        <v>3385</v>
      </c>
      <c r="C1396" t="s">
        <v>3357</v>
      </c>
      <c r="D1396">
        <v>3040.6573567600035</v>
      </c>
    </row>
    <row r="1397" spans="1:4" x14ac:dyDescent="0.3">
      <c r="A1397" t="s">
        <v>3020</v>
      </c>
      <c r="B1397" t="s">
        <v>3385</v>
      </c>
      <c r="C1397" t="s">
        <v>3358</v>
      </c>
      <c r="D1397">
        <v>1467.7531483899986</v>
      </c>
    </row>
    <row r="1398" spans="1:4" x14ac:dyDescent="0.3">
      <c r="A1398" t="s">
        <v>3020</v>
      </c>
      <c r="B1398" t="s">
        <v>3385</v>
      </c>
      <c r="C1398" t="s">
        <v>3359</v>
      </c>
      <c r="D1398">
        <v>419.75909546999998</v>
      </c>
    </row>
    <row r="1399" spans="1:4" x14ac:dyDescent="0.3">
      <c r="A1399" t="s">
        <v>3020</v>
      </c>
      <c r="B1399" t="s">
        <v>3385</v>
      </c>
      <c r="C1399" t="s">
        <v>3360</v>
      </c>
      <c r="D1399">
        <v>363.66775374000014</v>
      </c>
    </row>
    <row r="1400" spans="1:4" x14ac:dyDescent="0.3">
      <c r="A1400" t="s">
        <v>3020</v>
      </c>
      <c r="B1400" t="s">
        <v>3385</v>
      </c>
      <c r="C1400" t="s">
        <v>3361</v>
      </c>
      <c r="D1400">
        <v>160.23494899000002</v>
      </c>
    </row>
    <row r="1401" spans="1:4" x14ac:dyDescent="0.3">
      <c r="A1401" t="s">
        <v>3020</v>
      </c>
      <c r="B1401" t="s">
        <v>3385</v>
      </c>
      <c r="C1401" t="s">
        <v>3362</v>
      </c>
      <c r="D1401">
        <v>49.547799509999997</v>
      </c>
    </row>
    <row r="1402" spans="1:4" x14ac:dyDescent="0.3">
      <c r="A1402" t="s">
        <v>3020</v>
      </c>
      <c r="B1402" t="s">
        <v>3385</v>
      </c>
      <c r="C1402" t="s">
        <v>3363</v>
      </c>
      <c r="D1402">
        <v>68.225374510000009</v>
      </c>
    </row>
    <row r="1403" spans="1:4" x14ac:dyDescent="0.3">
      <c r="A1403" t="s">
        <v>3020</v>
      </c>
      <c r="B1403" t="s">
        <v>3383</v>
      </c>
      <c r="C1403" t="s">
        <v>3355</v>
      </c>
      <c r="D1403">
        <v>886.30458541999906</v>
      </c>
    </row>
    <row r="1404" spans="1:4" x14ac:dyDescent="0.3">
      <c r="A1404" t="s">
        <v>3020</v>
      </c>
      <c r="B1404" t="s">
        <v>3383</v>
      </c>
      <c r="C1404" t="s">
        <v>3575</v>
      </c>
      <c r="D1404">
        <v>25.353830659999996</v>
      </c>
    </row>
    <row r="1405" spans="1:4" x14ac:dyDescent="0.3">
      <c r="A1405" t="s">
        <v>3020</v>
      </c>
      <c r="B1405" t="s">
        <v>3383</v>
      </c>
      <c r="C1405" t="s">
        <v>3356</v>
      </c>
      <c r="D1405">
        <v>7405.4535776300172</v>
      </c>
    </row>
    <row r="1406" spans="1:4" x14ac:dyDescent="0.3">
      <c r="A1406" t="s">
        <v>3020</v>
      </c>
      <c r="B1406" t="s">
        <v>3383</v>
      </c>
      <c r="C1406" t="s">
        <v>3357</v>
      </c>
      <c r="D1406">
        <v>12054.312935399998</v>
      </c>
    </row>
    <row r="1407" spans="1:4" x14ac:dyDescent="0.3">
      <c r="A1407" t="s">
        <v>3020</v>
      </c>
      <c r="B1407" t="s">
        <v>3383</v>
      </c>
      <c r="C1407" t="s">
        <v>3358</v>
      </c>
      <c r="D1407">
        <v>4627.3147873599992</v>
      </c>
    </row>
    <row r="1408" spans="1:4" x14ac:dyDescent="0.3">
      <c r="A1408" t="s">
        <v>3020</v>
      </c>
      <c r="B1408" t="s">
        <v>3383</v>
      </c>
      <c r="C1408" t="s">
        <v>3359</v>
      </c>
      <c r="D1408">
        <v>4273.9705692599964</v>
      </c>
    </row>
    <row r="1409" spans="1:4" x14ac:dyDescent="0.3">
      <c r="A1409" t="s">
        <v>3020</v>
      </c>
      <c r="B1409" t="s">
        <v>3383</v>
      </c>
      <c r="C1409" t="s">
        <v>3360</v>
      </c>
      <c r="D1409">
        <v>56.965660719999995</v>
      </c>
    </row>
    <row r="1410" spans="1:4" x14ac:dyDescent="0.3">
      <c r="A1410" t="s">
        <v>3020</v>
      </c>
      <c r="B1410" t="s">
        <v>3383</v>
      </c>
      <c r="C1410" t="s">
        <v>3361</v>
      </c>
      <c r="D1410">
        <v>19.524180149999999</v>
      </c>
    </row>
    <row r="1411" spans="1:4" x14ac:dyDescent="0.3">
      <c r="A1411" t="s">
        <v>3020</v>
      </c>
      <c r="B1411" t="s">
        <v>3383</v>
      </c>
      <c r="C1411" t="s">
        <v>3362</v>
      </c>
      <c r="D1411">
        <v>3.7860177300000002</v>
      </c>
    </row>
    <row r="1412" spans="1:4" x14ac:dyDescent="0.3">
      <c r="A1412" t="s">
        <v>3020</v>
      </c>
      <c r="B1412" t="s">
        <v>3383</v>
      </c>
      <c r="C1412" t="s">
        <v>3363</v>
      </c>
      <c r="D1412">
        <v>3.7889899300000001</v>
      </c>
    </row>
    <row r="1413" spans="1:4" x14ac:dyDescent="0.3">
      <c r="A1413" t="s">
        <v>3020</v>
      </c>
      <c r="B1413" t="s">
        <v>3387</v>
      </c>
      <c r="C1413" t="s">
        <v>3355</v>
      </c>
      <c r="D1413">
        <v>2072.9482774400026</v>
      </c>
    </row>
    <row r="1414" spans="1:4" x14ac:dyDescent="0.3">
      <c r="A1414" t="s">
        <v>3020</v>
      </c>
      <c r="B1414" t="s">
        <v>3387</v>
      </c>
      <c r="C1414" t="s">
        <v>3575</v>
      </c>
      <c r="D1414">
        <v>33.797883849999998</v>
      </c>
    </row>
    <row r="1415" spans="1:4" x14ac:dyDescent="0.3">
      <c r="A1415" t="s">
        <v>3020</v>
      </c>
      <c r="B1415" t="s">
        <v>3387</v>
      </c>
      <c r="C1415" t="s">
        <v>3356</v>
      </c>
      <c r="D1415">
        <v>4341.700056609996</v>
      </c>
    </row>
    <row r="1416" spans="1:4" x14ac:dyDescent="0.3">
      <c r="A1416" t="s">
        <v>3020</v>
      </c>
      <c r="B1416" t="s">
        <v>3387</v>
      </c>
      <c r="C1416" t="s">
        <v>3357</v>
      </c>
      <c r="D1416">
        <v>9645.5584229700144</v>
      </c>
    </row>
    <row r="1417" spans="1:4" x14ac:dyDescent="0.3">
      <c r="A1417" t="s">
        <v>3020</v>
      </c>
      <c r="B1417" t="s">
        <v>3387</v>
      </c>
      <c r="C1417" t="s">
        <v>3358</v>
      </c>
      <c r="D1417">
        <v>380.81939133999992</v>
      </c>
    </row>
    <row r="1418" spans="1:4" x14ac:dyDescent="0.3">
      <c r="A1418" t="s">
        <v>3020</v>
      </c>
      <c r="B1418" t="s">
        <v>3387</v>
      </c>
      <c r="C1418" t="s">
        <v>3359</v>
      </c>
      <c r="D1418">
        <v>36.629104529999999</v>
      </c>
    </row>
    <row r="1419" spans="1:4" x14ac:dyDescent="0.3">
      <c r="A1419" t="s">
        <v>3020</v>
      </c>
      <c r="B1419" t="s">
        <v>3387</v>
      </c>
      <c r="C1419" t="s">
        <v>3360</v>
      </c>
      <c r="D1419">
        <v>1.7560864700000001</v>
      </c>
    </row>
    <row r="1420" spans="1:4" x14ac:dyDescent="0.3">
      <c r="A1420" t="s">
        <v>3020</v>
      </c>
      <c r="B1420" t="s">
        <v>3387</v>
      </c>
      <c r="C1420" t="s">
        <v>3362</v>
      </c>
      <c r="D1420">
        <v>0.47801655999999998</v>
      </c>
    </row>
    <row r="1421" spans="1:4" x14ac:dyDescent="0.3">
      <c r="A1421" t="s">
        <v>3020</v>
      </c>
      <c r="B1421" t="s">
        <v>3388</v>
      </c>
      <c r="C1421" t="s">
        <v>3355</v>
      </c>
      <c r="D1421">
        <v>6254.7539202099852</v>
      </c>
    </row>
    <row r="1422" spans="1:4" x14ac:dyDescent="0.3">
      <c r="A1422" t="s">
        <v>3020</v>
      </c>
      <c r="B1422" t="s">
        <v>3388</v>
      </c>
      <c r="C1422" t="s">
        <v>3575</v>
      </c>
      <c r="D1422">
        <v>137.69334042</v>
      </c>
    </row>
    <row r="1423" spans="1:4" x14ac:dyDescent="0.3">
      <c r="A1423" t="s">
        <v>3020</v>
      </c>
      <c r="B1423" t="s">
        <v>3388</v>
      </c>
      <c r="C1423" t="s">
        <v>3356</v>
      </c>
      <c r="D1423">
        <v>24351.102329999998</v>
      </c>
    </row>
    <row r="1424" spans="1:4" x14ac:dyDescent="0.3">
      <c r="A1424" t="s">
        <v>3020</v>
      </c>
      <c r="B1424" t="s">
        <v>3388</v>
      </c>
      <c r="C1424" t="s">
        <v>3357</v>
      </c>
      <c r="D1424">
        <v>64693.898303009904</v>
      </c>
    </row>
    <row r="1425" spans="1:4" x14ac:dyDescent="0.3">
      <c r="A1425" t="s">
        <v>3020</v>
      </c>
      <c r="B1425" t="s">
        <v>3388</v>
      </c>
      <c r="C1425" t="s">
        <v>3358</v>
      </c>
      <c r="D1425">
        <v>3218.6051789899998</v>
      </c>
    </row>
    <row r="1426" spans="1:4" x14ac:dyDescent="0.3">
      <c r="A1426" t="s">
        <v>3020</v>
      </c>
      <c r="B1426" t="s">
        <v>3388</v>
      </c>
      <c r="C1426" t="s">
        <v>3359</v>
      </c>
      <c r="D1426">
        <v>191.37857466</v>
      </c>
    </row>
    <row r="1427" spans="1:4" x14ac:dyDescent="0.3">
      <c r="A1427" t="s">
        <v>3020</v>
      </c>
      <c r="B1427" t="s">
        <v>3388</v>
      </c>
      <c r="C1427" t="s">
        <v>3360</v>
      </c>
      <c r="D1427">
        <v>1476.83022871</v>
      </c>
    </row>
    <row r="1428" spans="1:4" x14ac:dyDescent="0.3">
      <c r="A1428" t="s">
        <v>3020</v>
      </c>
      <c r="B1428" t="s">
        <v>3388</v>
      </c>
      <c r="C1428" t="s">
        <v>3361</v>
      </c>
      <c r="D1428">
        <v>914.38028734</v>
      </c>
    </row>
    <row r="1429" spans="1:4" x14ac:dyDescent="0.3">
      <c r="A1429" t="s">
        <v>3020</v>
      </c>
      <c r="B1429" t="s">
        <v>3388</v>
      </c>
      <c r="C1429" t="s">
        <v>3362</v>
      </c>
      <c r="D1429">
        <v>26.315135069999997</v>
      </c>
    </row>
    <row r="1430" spans="1:4" x14ac:dyDescent="0.3">
      <c r="A1430" t="s">
        <v>3020</v>
      </c>
      <c r="B1430" t="s">
        <v>3388</v>
      </c>
      <c r="C1430" t="s">
        <v>3363</v>
      </c>
      <c r="D1430">
        <v>581.11004865000007</v>
      </c>
    </row>
    <row r="1431" spans="1:4" x14ac:dyDescent="0.3">
      <c r="A1431" t="s">
        <v>3020</v>
      </c>
      <c r="B1431" t="s">
        <v>3391</v>
      </c>
      <c r="C1431" t="s">
        <v>3355</v>
      </c>
      <c r="D1431">
        <v>930.0181763600001</v>
      </c>
    </row>
    <row r="1432" spans="1:4" x14ac:dyDescent="0.3">
      <c r="A1432" t="s">
        <v>3020</v>
      </c>
      <c r="B1432" t="s">
        <v>3391</v>
      </c>
      <c r="C1432" t="s">
        <v>3575</v>
      </c>
      <c r="D1432">
        <v>3.6794478700000002</v>
      </c>
    </row>
    <row r="1433" spans="1:4" x14ac:dyDescent="0.3">
      <c r="A1433" t="s">
        <v>3020</v>
      </c>
      <c r="B1433" t="s">
        <v>3391</v>
      </c>
      <c r="C1433" t="s">
        <v>3356</v>
      </c>
      <c r="D1433">
        <v>2989.743440459999</v>
      </c>
    </row>
    <row r="1434" spans="1:4" x14ac:dyDescent="0.3">
      <c r="A1434" t="s">
        <v>3020</v>
      </c>
      <c r="B1434" t="s">
        <v>3391</v>
      </c>
      <c r="C1434" t="s">
        <v>3357</v>
      </c>
      <c r="D1434">
        <v>3476.8101836799992</v>
      </c>
    </row>
    <row r="1435" spans="1:4" x14ac:dyDescent="0.3">
      <c r="A1435" t="s">
        <v>3020</v>
      </c>
      <c r="B1435" t="s">
        <v>3391</v>
      </c>
      <c r="C1435" t="s">
        <v>3358</v>
      </c>
      <c r="D1435">
        <v>149.79858239999996</v>
      </c>
    </row>
    <row r="1436" spans="1:4" x14ac:dyDescent="0.3">
      <c r="A1436" t="s">
        <v>3020</v>
      </c>
      <c r="B1436" t="s">
        <v>3391</v>
      </c>
      <c r="C1436" t="s">
        <v>3359</v>
      </c>
      <c r="D1436">
        <v>13.60123267</v>
      </c>
    </row>
    <row r="1437" spans="1:4" x14ac:dyDescent="0.3">
      <c r="A1437" t="s">
        <v>3020</v>
      </c>
      <c r="B1437" t="s">
        <v>3391</v>
      </c>
      <c r="C1437" t="s">
        <v>3360</v>
      </c>
      <c r="D1437">
        <v>134.63322121000002</v>
      </c>
    </row>
    <row r="1438" spans="1:4" x14ac:dyDescent="0.3">
      <c r="A1438" t="s">
        <v>3020</v>
      </c>
      <c r="B1438" t="s">
        <v>3391</v>
      </c>
      <c r="C1438" t="s">
        <v>3361</v>
      </c>
      <c r="D1438">
        <v>8.5926920000000018E-2</v>
      </c>
    </row>
    <row r="1439" spans="1:4" x14ac:dyDescent="0.3">
      <c r="A1439" t="s">
        <v>3020</v>
      </c>
      <c r="B1439" t="s">
        <v>3391</v>
      </c>
      <c r="C1439" t="s">
        <v>3363</v>
      </c>
      <c r="D1439">
        <v>0.24250645000000001</v>
      </c>
    </row>
    <row r="1440" spans="1:4" x14ac:dyDescent="0.3">
      <c r="A1440" t="s">
        <v>3020</v>
      </c>
      <c r="B1440" t="s">
        <v>3382</v>
      </c>
      <c r="C1440" t="s">
        <v>3355</v>
      </c>
      <c r="D1440">
        <v>7884.6031734100261</v>
      </c>
    </row>
    <row r="1441" spans="1:4" x14ac:dyDescent="0.3">
      <c r="A1441" t="s">
        <v>3020</v>
      </c>
      <c r="B1441" t="s">
        <v>3382</v>
      </c>
      <c r="C1441" t="s">
        <v>3575</v>
      </c>
      <c r="D1441">
        <v>968.90769637000017</v>
      </c>
    </row>
    <row r="1442" spans="1:4" x14ac:dyDescent="0.3">
      <c r="A1442" t="s">
        <v>3020</v>
      </c>
      <c r="B1442" t="s">
        <v>3382</v>
      </c>
      <c r="C1442" t="s">
        <v>3356</v>
      </c>
      <c r="D1442">
        <v>54816.645819800033</v>
      </c>
    </row>
    <row r="1443" spans="1:4" x14ac:dyDescent="0.3">
      <c r="A1443" t="s">
        <v>3020</v>
      </c>
      <c r="B1443" t="s">
        <v>3382</v>
      </c>
      <c r="C1443" t="s">
        <v>3357</v>
      </c>
      <c r="D1443">
        <v>164463.68059293969</v>
      </c>
    </row>
    <row r="1444" spans="1:4" x14ac:dyDescent="0.3">
      <c r="A1444" t="s">
        <v>3020</v>
      </c>
      <c r="B1444" t="s">
        <v>3382</v>
      </c>
      <c r="C1444" t="s">
        <v>3358</v>
      </c>
      <c r="D1444">
        <v>87244.825370080303</v>
      </c>
    </row>
    <row r="1445" spans="1:4" x14ac:dyDescent="0.3">
      <c r="A1445" t="s">
        <v>3020</v>
      </c>
      <c r="B1445" t="s">
        <v>3382</v>
      </c>
      <c r="C1445" t="s">
        <v>3359</v>
      </c>
      <c r="D1445">
        <v>103938.16643658014</v>
      </c>
    </row>
    <row r="1446" spans="1:4" x14ac:dyDescent="0.3">
      <c r="A1446" t="s">
        <v>3020</v>
      </c>
      <c r="B1446" t="s">
        <v>3382</v>
      </c>
      <c r="C1446" t="s">
        <v>3360</v>
      </c>
      <c r="D1446">
        <v>18738.653509769953</v>
      </c>
    </row>
    <row r="1447" spans="1:4" x14ac:dyDescent="0.3">
      <c r="A1447" t="s">
        <v>3020</v>
      </c>
      <c r="B1447" t="s">
        <v>3382</v>
      </c>
      <c r="C1447" t="s">
        <v>3361</v>
      </c>
      <c r="D1447">
        <v>3971.1810793199875</v>
      </c>
    </row>
    <row r="1448" spans="1:4" x14ac:dyDescent="0.3">
      <c r="A1448" t="s">
        <v>3020</v>
      </c>
      <c r="B1448" t="s">
        <v>3382</v>
      </c>
      <c r="C1448" t="s">
        <v>3362</v>
      </c>
      <c r="D1448">
        <v>1188.9777092800005</v>
      </c>
    </row>
    <row r="1449" spans="1:4" x14ac:dyDescent="0.3">
      <c r="A1449" t="s">
        <v>3020</v>
      </c>
      <c r="B1449" t="s">
        <v>3382</v>
      </c>
      <c r="C1449" t="s">
        <v>3363</v>
      </c>
      <c r="D1449">
        <v>529.35927455999979</v>
      </c>
    </row>
    <row r="1450" spans="1:4" x14ac:dyDescent="0.3">
      <c r="A1450" t="s">
        <v>3020</v>
      </c>
      <c r="B1450" t="s">
        <v>3386</v>
      </c>
      <c r="C1450" t="s">
        <v>3355</v>
      </c>
      <c r="D1450">
        <v>1490.6594415900015</v>
      </c>
    </row>
    <row r="1451" spans="1:4" x14ac:dyDescent="0.3">
      <c r="A1451" t="s">
        <v>3020</v>
      </c>
      <c r="B1451" t="s">
        <v>3386</v>
      </c>
      <c r="C1451" t="s">
        <v>3575</v>
      </c>
      <c r="D1451">
        <v>1051.6832227700006</v>
      </c>
    </row>
    <row r="1452" spans="1:4" x14ac:dyDescent="0.3">
      <c r="A1452" t="s">
        <v>3020</v>
      </c>
      <c r="B1452" t="s">
        <v>3386</v>
      </c>
      <c r="C1452" t="s">
        <v>3356</v>
      </c>
      <c r="D1452">
        <v>12860.56633525996</v>
      </c>
    </row>
    <row r="1453" spans="1:4" x14ac:dyDescent="0.3">
      <c r="A1453" t="s">
        <v>3020</v>
      </c>
      <c r="B1453" t="s">
        <v>3386</v>
      </c>
      <c r="C1453" t="s">
        <v>3357</v>
      </c>
      <c r="D1453">
        <v>70491.86830256955</v>
      </c>
    </row>
    <row r="1454" spans="1:4" x14ac:dyDescent="0.3">
      <c r="A1454" t="s">
        <v>3020</v>
      </c>
      <c r="B1454" t="s">
        <v>3386</v>
      </c>
      <c r="C1454" t="s">
        <v>3358</v>
      </c>
      <c r="D1454">
        <v>30616.617876890061</v>
      </c>
    </row>
    <row r="1455" spans="1:4" x14ac:dyDescent="0.3">
      <c r="A1455" t="s">
        <v>3020</v>
      </c>
      <c r="B1455" t="s">
        <v>3386</v>
      </c>
      <c r="C1455" t="s">
        <v>3359</v>
      </c>
      <c r="D1455">
        <v>8730.2915350500134</v>
      </c>
    </row>
    <row r="1456" spans="1:4" x14ac:dyDescent="0.3">
      <c r="A1456" t="s">
        <v>3020</v>
      </c>
      <c r="B1456" t="s">
        <v>3386</v>
      </c>
      <c r="C1456" t="s">
        <v>3360</v>
      </c>
      <c r="D1456">
        <v>1334.9414514299992</v>
      </c>
    </row>
    <row r="1457" spans="1:4" x14ac:dyDescent="0.3">
      <c r="A1457" t="s">
        <v>3020</v>
      </c>
      <c r="B1457" t="s">
        <v>3386</v>
      </c>
      <c r="C1457" t="s">
        <v>3361</v>
      </c>
      <c r="D1457">
        <v>719.39362950999987</v>
      </c>
    </row>
    <row r="1458" spans="1:4" x14ac:dyDescent="0.3">
      <c r="A1458" t="s">
        <v>3020</v>
      </c>
      <c r="B1458" t="s">
        <v>3386</v>
      </c>
      <c r="C1458" t="s">
        <v>3362</v>
      </c>
      <c r="D1458">
        <v>196.07571175999999</v>
      </c>
    </row>
    <row r="1459" spans="1:4" x14ac:dyDescent="0.3">
      <c r="A1459" t="s">
        <v>3020</v>
      </c>
      <c r="B1459" t="s">
        <v>3386</v>
      </c>
      <c r="C1459" t="s">
        <v>3363</v>
      </c>
      <c r="D1459">
        <v>54.061713440000013</v>
      </c>
    </row>
    <row r="1460" spans="1:4" x14ac:dyDescent="0.3">
      <c r="A1460" t="s">
        <v>3020</v>
      </c>
      <c r="B1460" t="s">
        <v>3390</v>
      </c>
      <c r="C1460" t="s">
        <v>3355</v>
      </c>
      <c r="D1460">
        <v>1830.5931239899994</v>
      </c>
    </row>
    <row r="1461" spans="1:4" x14ac:dyDescent="0.3">
      <c r="A1461" t="s">
        <v>3020</v>
      </c>
      <c r="B1461" t="s">
        <v>3390</v>
      </c>
      <c r="C1461" t="s">
        <v>3575</v>
      </c>
      <c r="D1461">
        <v>26.41746423</v>
      </c>
    </row>
    <row r="1462" spans="1:4" x14ac:dyDescent="0.3">
      <c r="A1462" t="s">
        <v>3020</v>
      </c>
      <c r="B1462" t="s">
        <v>3390</v>
      </c>
      <c r="C1462" t="s">
        <v>3356</v>
      </c>
      <c r="D1462">
        <v>1129.3810139899995</v>
      </c>
    </row>
    <row r="1463" spans="1:4" x14ac:dyDescent="0.3">
      <c r="A1463" t="s">
        <v>3020</v>
      </c>
      <c r="B1463" t="s">
        <v>3390</v>
      </c>
      <c r="C1463" t="s">
        <v>3357</v>
      </c>
      <c r="D1463">
        <v>1748.0085022999995</v>
      </c>
    </row>
    <row r="1464" spans="1:4" x14ac:dyDescent="0.3">
      <c r="A1464" t="s">
        <v>3020</v>
      </c>
      <c r="B1464" t="s">
        <v>3390</v>
      </c>
      <c r="C1464" t="s">
        <v>3358</v>
      </c>
      <c r="D1464">
        <v>87.224387910000019</v>
      </c>
    </row>
    <row r="1465" spans="1:4" x14ac:dyDescent="0.3">
      <c r="A1465" t="s">
        <v>3020</v>
      </c>
      <c r="B1465" t="s">
        <v>3390</v>
      </c>
      <c r="C1465" t="s">
        <v>3359</v>
      </c>
      <c r="D1465">
        <v>120.48028053000003</v>
      </c>
    </row>
    <row r="1466" spans="1:4" x14ac:dyDescent="0.3">
      <c r="A1466" t="s">
        <v>3020</v>
      </c>
      <c r="B1466" t="s">
        <v>3390</v>
      </c>
      <c r="C1466" t="s">
        <v>3360</v>
      </c>
      <c r="D1466">
        <v>13.98271093</v>
      </c>
    </row>
    <row r="1467" spans="1:4" x14ac:dyDescent="0.3">
      <c r="A1467" t="s">
        <v>3020</v>
      </c>
      <c r="B1467" t="s">
        <v>3390</v>
      </c>
      <c r="C1467" t="s">
        <v>3361</v>
      </c>
      <c r="D1467">
        <v>12.5316963</v>
      </c>
    </row>
    <row r="1468" spans="1:4" x14ac:dyDescent="0.3">
      <c r="A1468" t="s">
        <v>3020</v>
      </c>
      <c r="B1468" t="s">
        <v>3390</v>
      </c>
      <c r="C1468" t="s">
        <v>3363</v>
      </c>
      <c r="D1468">
        <v>125.67399327</v>
      </c>
    </row>
    <row r="1469" spans="1:4" x14ac:dyDescent="0.3">
      <c r="A1469" t="s">
        <v>3020</v>
      </c>
      <c r="B1469" t="s">
        <v>3384</v>
      </c>
      <c r="C1469" t="s">
        <v>3355</v>
      </c>
      <c r="D1469">
        <v>599.16241784999966</v>
      </c>
    </row>
    <row r="1470" spans="1:4" x14ac:dyDescent="0.3">
      <c r="A1470" t="s">
        <v>3020</v>
      </c>
      <c r="B1470" t="s">
        <v>3384</v>
      </c>
      <c r="C1470" t="s">
        <v>3575</v>
      </c>
      <c r="D1470">
        <v>344.65267523999995</v>
      </c>
    </row>
    <row r="1471" spans="1:4" x14ac:dyDescent="0.3">
      <c r="A1471" t="s">
        <v>3020</v>
      </c>
      <c r="B1471" t="s">
        <v>3384</v>
      </c>
      <c r="C1471" t="s">
        <v>3356</v>
      </c>
      <c r="D1471">
        <v>478.60934055000007</v>
      </c>
    </row>
    <row r="1472" spans="1:4" x14ac:dyDescent="0.3">
      <c r="A1472" t="s">
        <v>3020</v>
      </c>
      <c r="B1472" t="s">
        <v>3384</v>
      </c>
      <c r="C1472" t="s">
        <v>3357</v>
      </c>
      <c r="D1472">
        <v>1070.5095108200001</v>
      </c>
    </row>
    <row r="1473" spans="1:4" x14ac:dyDescent="0.3">
      <c r="A1473" t="s">
        <v>3020</v>
      </c>
      <c r="B1473" t="s">
        <v>3384</v>
      </c>
      <c r="C1473" t="s">
        <v>3358</v>
      </c>
      <c r="D1473">
        <v>111.01453762</v>
      </c>
    </row>
    <row r="1474" spans="1:4" x14ac:dyDescent="0.3">
      <c r="A1474" t="s">
        <v>3020</v>
      </c>
      <c r="B1474" t="s">
        <v>3384</v>
      </c>
      <c r="C1474" t="s">
        <v>3359</v>
      </c>
      <c r="D1474">
        <v>83.065073720000015</v>
      </c>
    </row>
    <row r="1475" spans="1:4" x14ac:dyDescent="0.3">
      <c r="A1475" t="s">
        <v>3020</v>
      </c>
      <c r="B1475" t="s">
        <v>3384</v>
      </c>
      <c r="C1475" t="s">
        <v>3360</v>
      </c>
      <c r="D1475">
        <v>0.19130851000000001</v>
      </c>
    </row>
    <row r="1476" spans="1:4" x14ac:dyDescent="0.3">
      <c r="A1476" t="s">
        <v>3020</v>
      </c>
      <c r="B1476" t="s">
        <v>3384</v>
      </c>
      <c r="C1476" t="s">
        <v>3362</v>
      </c>
      <c r="D1476">
        <v>46.327771989999988</v>
      </c>
    </row>
    <row r="1477" spans="1:4" x14ac:dyDescent="0.3">
      <c r="A1477" t="s">
        <v>3020</v>
      </c>
      <c r="B1477" t="s">
        <v>3384</v>
      </c>
      <c r="C1477" t="s">
        <v>3363</v>
      </c>
      <c r="D1477">
        <v>17.359605019999997</v>
      </c>
    </row>
    <row r="1478" spans="1:4" x14ac:dyDescent="0.3">
      <c r="A1478" t="s">
        <v>3021</v>
      </c>
      <c r="B1478" t="s">
        <v>3389</v>
      </c>
      <c r="C1478" t="s">
        <v>3355</v>
      </c>
      <c r="D1478">
        <v>0.48393883000000004</v>
      </c>
    </row>
    <row r="1479" spans="1:4" x14ac:dyDescent="0.3">
      <c r="A1479" t="s">
        <v>3021</v>
      </c>
      <c r="B1479" t="s">
        <v>3389</v>
      </c>
      <c r="C1479" t="s">
        <v>3356</v>
      </c>
      <c r="D1479">
        <v>9.9683566799999994</v>
      </c>
    </row>
    <row r="1480" spans="1:4" x14ac:dyDescent="0.3">
      <c r="A1480" t="s">
        <v>3021</v>
      </c>
      <c r="B1480" t="s">
        <v>3389</v>
      </c>
      <c r="C1480" t="s">
        <v>3357</v>
      </c>
      <c r="D1480">
        <v>131.07854591999998</v>
      </c>
    </row>
    <row r="1481" spans="1:4" x14ac:dyDescent="0.3">
      <c r="A1481" t="s">
        <v>3021</v>
      </c>
      <c r="B1481" t="s">
        <v>3389</v>
      </c>
      <c r="C1481" t="s">
        <v>3358</v>
      </c>
      <c r="D1481">
        <v>27.946263050000002</v>
      </c>
    </row>
    <row r="1482" spans="1:4" x14ac:dyDescent="0.3">
      <c r="A1482" t="s">
        <v>3021</v>
      </c>
      <c r="B1482" t="s">
        <v>3389</v>
      </c>
      <c r="C1482" t="s">
        <v>3359</v>
      </c>
      <c r="D1482">
        <v>8.5001900599999995</v>
      </c>
    </row>
    <row r="1483" spans="1:4" x14ac:dyDescent="0.3">
      <c r="A1483" t="s">
        <v>3021</v>
      </c>
      <c r="B1483" t="s">
        <v>3389</v>
      </c>
      <c r="C1483" t="s">
        <v>3360</v>
      </c>
      <c r="D1483">
        <v>2.8022120300000002</v>
      </c>
    </row>
    <row r="1484" spans="1:4" x14ac:dyDescent="0.3">
      <c r="A1484" t="s">
        <v>3021</v>
      </c>
      <c r="B1484" t="s">
        <v>3389</v>
      </c>
      <c r="C1484" t="s">
        <v>3363</v>
      </c>
      <c r="D1484">
        <v>0.37970103000000005</v>
      </c>
    </row>
    <row r="1485" spans="1:4" x14ac:dyDescent="0.3">
      <c r="A1485" t="s">
        <v>3021</v>
      </c>
      <c r="B1485" t="s">
        <v>3385</v>
      </c>
      <c r="C1485" t="s">
        <v>3355</v>
      </c>
      <c r="D1485">
        <v>2.7151553400000004</v>
      </c>
    </row>
    <row r="1486" spans="1:4" x14ac:dyDescent="0.3">
      <c r="A1486" t="s">
        <v>3021</v>
      </c>
      <c r="B1486" t="s">
        <v>3385</v>
      </c>
      <c r="C1486" t="s">
        <v>3575</v>
      </c>
      <c r="D1486">
        <v>14.244735669999999</v>
      </c>
    </row>
    <row r="1487" spans="1:4" x14ac:dyDescent="0.3">
      <c r="A1487" t="s">
        <v>3021</v>
      </c>
      <c r="B1487" t="s">
        <v>3385</v>
      </c>
      <c r="C1487" t="s">
        <v>3356</v>
      </c>
      <c r="D1487">
        <v>9.1941012400000002</v>
      </c>
    </row>
    <row r="1488" spans="1:4" x14ac:dyDescent="0.3">
      <c r="A1488" t="s">
        <v>3021</v>
      </c>
      <c r="B1488" t="s">
        <v>3385</v>
      </c>
      <c r="C1488" t="s">
        <v>3357</v>
      </c>
      <c r="D1488">
        <v>194.43967516999993</v>
      </c>
    </row>
    <row r="1489" spans="1:4" x14ac:dyDescent="0.3">
      <c r="A1489" t="s">
        <v>3021</v>
      </c>
      <c r="B1489" t="s">
        <v>3385</v>
      </c>
      <c r="C1489" t="s">
        <v>3358</v>
      </c>
      <c r="D1489">
        <v>245.84861993000001</v>
      </c>
    </row>
    <row r="1490" spans="1:4" x14ac:dyDescent="0.3">
      <c r="A1490" t="s">
        <v>3021</v>
      </c>
      <c r="B1490" t="s">
        <v>3385</v>
      </c>
      <c r="C1490" t="s">
        <v>3359</v>
      </c>
      <c r="D1490">
        <v>325.35692385999999</v>
      </c>
    </row>
    <row r="1491" spans="1:4" x14ac:dyDescent="0.3">
      <c r="A1491" t="s">
        <v>3021</v>
      </c>
      <c r="B1491" t="s">
        <v>3385</v>
      </c>
      <c r="C1491" t="s">
        <v>3360</v>
      </c>
      <c r="D1491">
        <v>64.625245880000008</v>
      </c>
    </row>
    <row r="1492" spans="1:4" x14ac:dyDescent="0.3">
      <c r="A1492" t="s">
        <v>3021</v>
      </c>
      <c r="B1492" t="s">
        <v>3385</v>
      </c>
      <c r="C1492" t="s">
        <v>3361</v>
      </c>
      <c r="D1492">
        <v>33.632924869999997</v>
      </c>
    </row>
    <row r="1493" spans="1:4" x14ac:dyDescent="0.3">
      <c r="A1493" t="s">
        <v>3021</v>
      </c>
      <c r="B1493" t="s">
        <v>3385</v>
      </c>
      <c r="C1493" t="s">
        <v>3362</v>
      </c>
      <c r="D1493">
        <v>31.201387759999999</v>
      </c>
    </row>
    <row r="1494" spans="1:4" x14ac:dyDescent="0.3">
      <c r="A1494" t="s">
        <v>3021</v>
      </c>
      <c r="B1494" t="s">
        <v>3385</v>
      </c>
      <c r="C1494" t="s">
        <v>3363</v>
      </c>
      <c r="D1494">
        <v>42.093901599999995</v>
      </c>
    </row>
    <row r="1495" spans="1:4" x14ac:dyDescent="0.3">
      <c r="A1495" t="s">
        <v>3021</v>
      </c>
      <c r="B1495" t="s">
        <v>3383</v>
      </c>
      <c r="C1495" t="s">
        <v>3355</v>
      </c>
      <c r="D1495">
        <v>0.37090040000000002</v>
      </c>
    </row>
    <row r="1496" spans="1:4" x14ac:dyDescent="0.3">
      <c r="A1496" t="s">
        <v>3021</v>
      </c>
      <c r="B1496" t="s">
        <v>3383</v>
      </c>
      <c r="C1496" t="s">
        <v>3356</v>
      </c>
      <c r="D1496">
        <v>1.77327188</v>
      </c>
    </row>
    <row r="1497" spans="1:4" x14ac:dyDescent="0.3">
      <c r="A1497" t="s">
        <v>3021</v>
      </c>
      <c r="B1497" t="s">
        <v>3383</v>
      </c>
      <c r="C1497" t="s">
        <v>3357</v>
      </c>
      <c r="D1497">
        <v>1.0678070700000002</v>
      </c>
    </row>
    <row r="1498" spans="1:4" x14ac:dyDescent="0.3">
      <c r="A1498" t="s">
        <v>3021</v>
      </c>
      <c r="B1498" t="s">
        <v>3383</v>
      </c>
      <c r="C1498" t="s">
        <v>3359</v>
      </c>
      <c r="D1498">
        <v>0.18994039999999998</v>
      </c>
    </row>
    <row r="1499" spans="1:4" x14ac:dyDescent="0.3">
      <c r="A1499" t="s">
        <v>3021</v>
      </c>
      <c r="B1499" t="s">
        <v>3387</v>
      </c>
      <c r="C1499" t="s">
        <v>3355</v>
      </c>
      <c r="D1499">
        <v>7.3383359999999995E-2</v>
      </c>
    </row>
    <row r="1500" spans="1:4" x14ac:dyDescent="0.3">
      <c r="A1500" t="s">
        <v>3021</v>
      </c>
      <c r="B1500" t="s">
        <v>3387</v>
      </c>
      <c r="C1500" t="s">
        <v>3356</v>
      </c>
      <c r="D1500">
        <v>24.41384107</v>
      </c>
    </row>
    <row r="1501" spans="1:4" x14ac:dyDescent="0.3">
      <c r="A1501" t="s">
        <v>3021</v>
      </c>
      <c r="B1501" t="s">
        <v>3387</v>
      </c>
      <c r="C1501" t="s">
        <v>3357</v>
      </c>
      <c r="D1501">
        <v>46.104434149999996</v>
      </c>
    </row>
    <row r="1502" spans="1:4" x14ac:dyDescent="0.3">
      <c r="A1502" t="s">
        <v>3021</v>
      </c>
      <c r="B1502" t="s">
        <v>3388</v>
      </c>
      <c r="C1502" t="s">
        <v>3355</v>
      </c>
      <c r="D1502">
        <v>0.5456324600000001</v>
      </c>
    </row>
    <row r="1503" spans="1:4" x14ac:dyDescent="0.3">
      <c r="A1503" t="s">
        <v>3021</v>
      </c>
      <c r="B1503" t="s">
        <v>3388</v>
      </c>
      <c r="C1503" t="s">
        <v>3575</v>
      </c>
      <c r="D1503">
        <v>14.511149899999999</v>
      </c>
    </row>
    <row r="1504" spans="1:4" x14ac:dyDescent="0.3">
      <c r="A1504" t="s">
        <v>3021</v>
      </c>
      <c r="B1504" t="s">
        <v>3388</v>
      </c>
      <c r="C1504" t="s">
        <v>3356</v>
      </c>
      <c r="D1504">
        <v>49.016713499999994</v>
      </c>
    </row>
    <row r="1505" spans="1:4" x14ac:dyDescent="0.3">
      <c r="A1505" t="s">
        <v>3021</v>
      </c>
      <c r="B1505" t="s">
        <v>3388</v>
      </c>
      <c r="C1505" t="s">
        <v>3357</v>
      </c>
      <c r="D1505">
        <v>439.26207580999983</v>
      </c>
    </row>
    <row r="1506" spans="1:4" x14ac:dyDescent="0.3">
      <c r="A1506" t="s">
        <v>3021</v>
      </c>
      <c r="B1506" t="s">
        <v>3388</v>
      </c>
      <c r="C1506" t="s">
        <v>3358</v>
      </c>
      <c r="D1506">
        <v>125.32962449999999</v>
      </c>
    </row>
    <row r="1507" spans="1:4" x14ac:dyDescent="0.3">
      <c r="A1507" t="s">
        <v>3021</v>
      </c>
      <c r="B1507" t="s">
        <v>3388</v>
      </c>
      <c r="C1507" t="s">
        <v>3359</v>
      </c>
      <c r="D1507">
        <v>50.635204610000002</v>
      </c>
    </row>
    <row r="1508" spans="1:4" x14ac:dyDescent="0.3">
      <c r="A1508" t="s">
        <v>3021</v>
      </c>
      <c r="B1508" t="s">
        <v>3388</v>
      </c>
      <c r="C1508" t="s">
        <v>3362</v>
      </c>
      <c r="D1508">
        <v>3.05021743</v>
      </c>
    </row>
    <row r="1509" spans="1:4" x14ac:dyDescent="0.3">
      <c r="A1509" t="s">
        <v>3021</v>
      </c>
      <c r="B1509" t="s">
        <v>3391</v>
      </c>
      <c r="C1509" t="s">
        <v>3356</v>
      </c>
      <c r="D1509">
        <v>5.3642312300000006</v>
      </c>
    </row>
    <row r="1510" spans="1:4" x14ac:dyDescent="0.3">
      <c r="A1510" t="s">
        <v>3021</v>
      </c>
      <c r="B1510" t="s">
        <v>3391</v>
      </c>
      <c r="C1510" t="s">
        <v>3357</v>
      </c>
      <c r="D1510">
        <v>1.6448336200000002</v>
      </c>
    </row>
    <row r="1511" spans="1:4" x14ac:dyDescent="0.3">
      <c r="A1511" t="s">
        <v>3021</v>
      </c>
      <c r="B1511" t="s">
        <v>3382</v>
      </c>
      <c r="C1511" t="s">
        <v>3355</v>
      </c>
      <c r="D1511">
        <v>4.0032042599999995</v>
      </c>
    </row>
    <row r="1512" spans="1:4" x14ac:dyDescent="0.3">
      <c r="A1512" t="s">
        <v>3021</v>
      </c>
      <c r="B1512" t="s">
        <v>3382</v>
      </c>
      <c r="C1512" t="s">
        <v>3575</v>
      </c>
      <c r="D1512">
        <v>0.98728367000000006</v>
      </c>
    </row>
    <row r="1513" spans="1:4" x14ac:dyDescent="0.3">
      <c r="A1513" t="s">
        <v>3021</v>
      </c>
      <c r="B1513" t="s">
        <v>3382</v>
      </c>
      <c r="C1513" t="s">
        <v>3356</v>
      </c>
      <c r="D1513">
        <v>14.695496809999998</v>
      </c>
    </row>
    <row r="1514" spans="1:4" x14ac:dyDescent="0.3">
      <c r="A1514" t="s">
        <v>3021</v>
      </c>
      <c r="B1514" t="s">
        <v>3382</v>
      </c>
      <c r="C1514" t="s">
        <v>3357</v>
      </c>
      <c r="D1514">
        <v>50.846719489999998</v>
      </c>
    </row>
    <row r="1515" spans="1:4" x14ac:dyDescent="0.3">
      <c r="A1515" t="s">
        <v>3021</v>
      </c>
      <c r="B1515" t="s">
        <v>3382</v>
      </c>
      <c r="C1515" t="s">
        <v>3358</v>
      </c>
      <c r="D1515">
        <v>35.108581960000002</v>
      </c>
    </row>
    <row r="1516" spans="1:4" x14ac:dyDescent="0.3">
      <c r="A1516" t="s">
        <v>3021</v>
      </c>
      <c r="B1516" t="s">
        <v>3382</v>
      </c>
      <c r="C1516" t="s">
        <v>3359</v>
      </c>
      <c r="D1516">
        <v>17.611929519999997</v>
      </c>
    </row>
    <row r="1517" spans="1:4" x14ac:dyDescent="0.3">
      <c r="A1517" t="s">
        <v>3021</v>
      </c>
      <c r="B1517" t="s">
        <v>3382</v>
      </c>
      <c r="C1517" t="s">
        <v>3360</v>
      </c>
      <c r="D1517">
        <v>2.0439433500000002</v>
      </c>
    </row>
    <row r="1518" spans="1:4" x14ac:dyDescent="0.3">
      <c r="A1518" t="s">
        <v>3021</v>
      </c>
      <c r="B1518" t="s">
        <v>3382</v>
      </c>
      <c r="C1518" t="s">
        <v>3362</v>
      </c>
      <c r="D1518">
        <v>0.62301267999999999</v>
      </c>
    </row>
    <row r="1519" spans="1:4" x14ac:dyDescent="0.3">
      <c r="A1519" t="s">
        <v>3021</v>
      </c>
      <c r="B1519" t="s">
        <v>3382</v>
      </c>
      <c r="C1519" t="s">
        <v>3363</v>
      </c>
      <c r="D1519">
        <v>8.8953237299999994</v>
      </c>
    </row>
    <row r="1520" spans="1:4" x14ac:dyDescent="0.3">
      <c r="A1520" t="s">
        <v>3021</v>
      </c>
      <c r="B1520" t="s">
        <v>3386</v>
      </c>
      <c r="C1520" t="s">
        <v>3355</v>
      </c>
      <c r="D1520">
        <v>3.4303528100000005</v>
      </c>
    </row>
    <row r="1521" spans="1:4" x14ac:dyDescent="0.3">
      <c r="A1521" t="s">
        <v>3021</v>
      </c>
      <c r="B1521" t="s">
        <v>3386</v>
      </c>
      <c r="C1521" t="s">
        <v>3575</v>
      </c>
      <c r="D1521">
        <v>0.59428159999999997</v>
      </c>
    </row>
    <row r="1522" spans="1:4" x14ac:dyDescent="0.3">
      <c r="A1522" t="s">
        <v>3021</v>
      </c>
      <c r="B1522" t="s">
        <v>3386</v>
      </c>
      <c r="C1522" t="s">
        <v>3356</v>
      </c>
      <c r="D1522">
        <v>5.5538866600000008</v>
      </c>
    </row>
    <row r="1523" spans="1:4" x14ac:dyDescent="0.3">
      <c r="A1523" t="s">
        <v>3021</v>
      </c>
      <c r="B1523" t="s">
        <v>3386</v>
      </c>
      <c r="C1523" t="s">
        <v>3357</v>
      </c>
      <c r="D1523">
        <v>102.65488523000005</v>
      </c>
    </row>
    <row r="1524" spans="1:4" x14ac:dyDescent="0.3">
      <c r="A1524" t="s">
        <v>3021</v>
      </c>
      <c r="B1524" t="s">
        <v>3386</v>
      </c>
      <c r="C1524" t="s">
        <v>3358</v>
      </c>
      <c r="D1524">
        <v>141.50574078000011</v>
      </c>
    </row>
    <row r="1525" spans="1:4" x14ac:dyDescent="0.3">
      <c r="A1525" t="s">
        <v>3021</v>
      </c>
      <c r="B1525" t="s">
        <v>3386</v>
      </c>
      <c r="C1525" t="s">
        <v>3359</v>
      </c>
      <c r="D1525">
        <v>273.90780180999991</v>
      </c>
    </row>
    <row r="1526" spans="1:4" x14ac:dyDescent="0.3">
      <c r="A1526" t="s">
        <v>3021</v>
      </c>
      <c r="B1526" t="s">
        <v>3386</v>
      </c>
      <c r="C1526" t="s">
        <v>3360</v>
      </c>
      <c r="D1526">
        <v>29.787970539999996</v>
      </c>
    </row>
    <row r="1527" spans="1:4" x14ac:dyDescent="0.3">
      <c r="A1527" t="s">
        <v>3021</v>
      </c>
      <c r="B1527" t="s">
        <v>3386</v>
      </c>
      <c r="C1527" t="s">
        <v>3361</v>
      </c>
      <c r="D1527">
        <v>22.747374440000002</v>
      </c>
    </row>
    <row r="1528" spans="1:4" x14ac:dyDescent="0.3">
      <c r="A1528" t="s">
        <v>3021</v>
      </c>
      <c r="B1528" t="s">
        <v>3386</v>
      </c>
      <c r="C1528" t="s">
        <v>3362</v>
      </c>
      <c r="D1528">
        <v>2.9974649599999998</v>
      </c>
    </row>
    <row r="1529" spans="1:4" x14ac:dyDescent="0.3">
      <c r="A1529" t="s">
        <v>3021</v>
      </c>
      <c r="B1529" t="s">
        <v>3386</v>
      </c>
      <c r="C1529" t="s">
        <v>3363</v>
      </c>
      <c r="D1529">
        <v>5.2873439500000003</v>
      </c>
    </row>
    <row r="1530" spans="1:4" x14ac:dyDescent="0.3">
      <c r="A1530" t="s">
        <v>3021</v>
      </c>
      <c r="B1530" t="s">
        <v>3390</v>
      </c>
      <c r="C1530" t="s">
        <v>3355</v>
      </c>
      <c r="D1530">
        <v>6.876776089999999</v>
      </c>
    </row>
    <row r="1531" spans="1:4" x14ac:dyDescent="0.3">
      <c r="A1531" t="s">
        <v>3021</v>
      </c>
      <c r="B1531" t="s">
        <v>3390</v>
      </c>
      <c r="C1531" t="s">
        <v>3575</v>
      </c>
      <c r="D1531">
        <v>229.64086828999996</v>
      </c>
    </row>
    <row r="1532" spans="1:4" x14ac:dyDescent="0.3">
      <c r="A1532" t="s">
        <v>3021</v>
      </c>
      <c r="B1532" t="s">
        <v>3390</v>
      </c>
      <c r="C1532" t="s">
        <v>3356</v>
      </c>
      <c r="D1532">
        <v>45.931208879999993</v>
      </c>
    </row>
    <row r="1533" spans="1:4" x14ac:dyDescent="0.3">
      <c r="A1533" t="s">
        <v>3021</v>
      </c>
      <c r="B1533" t="s">
        <v>3390</v>
      </c>
      <c r="C1533" t="s">
        <v>3357</v>
      </c>
      <c r="D1533">
        <v>261.12339291999996</v>
      </c>
    </row>
    <row r="1534" spans="1:4" x14ac:dyDescent="0.3">
      <c r="A1534" t="s">
        <v>3021</v>
      </c>
      <c r="B1534" t="s">
        <v>3390</v>
      </c>
      <c r="C1534" t="s">
        <v>3358</v>
      </c>
      <c r="D1534">
        <v>20.394477209999998</v>
      </c>
    </row>
    <row r="1535" spans="1:4" x14ac:dyDescent="0.3">
      <c r="A1535" t="s">
        <v>3021</v>
      </c>
      <c r="B1535" t="s">
        <v>3390</v>
      </c>
      <c r="C1535" t="s">
        <v>3359</v>
      </c>
      <c r="D1535">
        <v>17.580906900000002</v>
      </c>
    </row>
    <row r="1536" spans="1:4" x14ac:dyDescent="0.3">
      <c r="A1536" t="s">
        <v>3021</v>
      </c>
      <c r="B1536" t="s">
        <v>3390</v>
      </c>
      <c r="C1536" t="s">
        <v>3360</v>
      </c>
      <c r="D1536">
        <v>2.8796601399999999</v>
      </c>
    </row>
    <row r="1537" spans="1:4" x14ac:dyDescent="0.3">
      <c r="A1537" t="s">
        <v>3021</v>
      </c>
      <c r="B1537" t="s">
        <v>3384</v>
      </c>
      <c r="C1537" t="s">
        <v>3355</v>
      </c>
      <c r="D1537">
        <v>4.8839938799999993</v>
      </c>
    </row>
    <row r="1538" spans="1:4" x14ac:dyDescent="0.3">
      <c r="A1538" t="s">
        <v>3021</v>
      </c>
      <c r="B1538" t="s">
        <v>3384</v>
      </c>
      <c r="C1538" t="s">
        <v>3356</v>
      </c>
      <c r="D1538">
        <v>10.485900279999999</v>
      </c>
    </row>
    <row r="1539" spans="1:4" x14ac:dyDescent="0.3">
      <c r="A1539" t="s">
        <v>3021</v>
      </c>
      <c r="B1539" t="s">
        <v>3384</v>
      </c>
      <c r="C1539" t="s">
        <v>3357</v>
      </c>
      <c r="D1539">
        <v>0.68721757000000006</v>
      </c>
    </row>
    <row r="1540" spans="1:4" x14ac:dyDescent="0.3">
      <c r="A1540" t="s">
        <v>3021</v>
      </c>
      <c r="B1540" t="s">
        <v>3384</v>
      </c>
      <c r="C1540" t="s">
        <v>3358</v>
      </c>
      <c r="D1540">
        <v>13.40133559</v>
      </c>
    </row>
    <row r="1541" spans="1:4" x14ac:dyDescent="0.3">
      <c r="A1541" t="s">
        <v>3021</v>
      </c>
      <c r="B1541" t="s">
        <v>3384</v>
      </c>
      <c r="C1541" t="s">
        <v>3359</v>
      </c>
      <c r="D1541">
        <v>2.0973279500000004</v>
      </c>
    </row>
    <row r="1542" spans="1:4" x14ac:dyDescent="0.3">
      <c r="A1542" t="s">
        <v>3022</v>
      </c>
      <c r="B1542" t="s">
        <v>3389</v>
      </c>
      <c r="C1542" t="s">
        <v>3355</v>
      </c>
      <c r="D1542">
        <v>2.4465028900000001</v>
      </c>
    </row>
    <row r="1543" spans="1:4" x14ac:dyDescent="0.3">
      <c r="A1543" t="s">
        <v>3022</v>
      </c>
      <c r="B1543" t="s">
        <v>3389</v>
      </c>
      <c r="C1543" t="s">
        <v>3356</v>
      </c>
      <c r="D1543">
        <v>0.23308911999999998</v>
      </c>
    </row>
    <row r="1544" spans="1:4" x14ac:dyDescent="0.3">
      <c r="A1544" t="s">
        <v>3022</v>
      </c>
      <c r="B1544" t="s">
        <v>3385</v>
      </c>
      <c r="C1544" t="s">
        <v>3355</v>
      </c>
      <c r="D1544">
        <v>679.0485034400001</v>
      </c>
    </row>
    <row r="1545" spans="1:4" x14ac:dyDescent="0.3">
      <c r="A1545" t="s">
        <v>3022</v>
      </c>
      <c r="B1545" t="s">
        <v>3385</v>
      </c>
      <c r="C1545" t="s">
        <v>3356</v>
      </c>
      <c r="D1545">
        <v>810.76455021000027</v>
      </c>
    </row>
    <row r="1546" spans="1:4" x14ac:dyDescent="0.3">
      <c r="A1546" t="s">
        <v>3022</v>
      </c>
      <c r="B1546" t="s">
        <v>3385</v>
      </c>
      <c r="C1546" t="s">
        <v>3357</v>
      </c>
      <c r="D1546">
        <v>231.77009278000006</v>
      </c>
    </row>
    <row r="1547" spans="1:4" x14ac:dyDescent="0.3">
      <c r="A1547" t="s">
        <v>3022</v>
      </c>
      <c r="B1547" t="s">
        <v>3385</v>
      </c>
      <c r="C1547" t="s">
        <v>3358</v>
      </c>
      <c r="D1547">
        <v>11.181837799999998</v>
      </c>
    </row>
    <row r="1548" spans="1:4" x14ac:dyDescent="0.3">
      <c r="A1548" t="s">
        <v>3022</v>
      </c>
      <c r="B1548" t="s">
        <v>3385</v>
      </c>
      <c r="C1548" t="s">
        <v>3362</v>
      </c>
      <c r="D1548">
        <v>8.0437273499999993</v>
      </c>
    </row>
    <row r="1549" spans="1:4" x14ac:dyDescent="0.3">
      <c r="A1549" t="s">
        <v>3022</v>
      </c>
      <c r="B1549" t="s">
        <v>3383</v>
      </c>
      <c r="C1549" t="s">
        <v>3355</v>
      </c>
      <c r="D1549">
        <v>34.798194369999983</v>
      </c>
    </row>
    <row r="1550" spans="1:4" x14ac:dyDescent="0.3">
      <c r="A1550" t="s">
        <v>3022</v>
      </c>
      <c r="B1550" t="s">
        <v>3383</v>
      </c>
      <c r="C1550" t="s">
        <v>3356</v>
      </c>
      <c r="D1550">
        <v>31.502765180000001</v>
      </c>
    </row>
    <row r="1551" spans="1:4" x14ac:dyDescent="0.3">
      <c r="A1551" t="s">
        <v>3022</v>
      </c>
      <c r="B1551" t="s">
        <v>3383</v>
      </c>
      <c r="C1551" t="s">
        <v>3357</v>
      </c>
      <c r="D1551">
        <v>1.5008245000000002</v>
      </c>
    </row>
    <row r="1552" spans="1:4" x14ac:dyDescent="0.3">
      <c r="A1552" t="s">
        <v>3022</v>
      </c>
      <c r="B1552" t="s">
        <v>3387</v>
      </c>
      <c r="C1552" t="s">
        <v>3355</v>
      </c>
      <c r="D1552">
        <v>4.7481265900000009</v>
      </c>
    </row>
    <row r="1553" spans="1:4" x14ac:dyDescent="0.3">
      <c r="A1553" t="s">
        <v>3022</v>
      </c>
      <c r="B1553" t="s">
        <v>3387</v>
      </c>
      <c r="C1553" t="s">
        <v>3356</v>
      </c>
      <c r="D1553">
        <v>11.646610610000002</v>
      </c>
    </row>
    <row r="1554" spans="1:4" x14ac:dyDescent="0.3">
      <c r="A1554" t="s">
        <v>3022</v>
      </c>
      <c r="B1554" t="s">
        <v>3388</v>
      </c>
      <c r="C1554" t="s">
        <v>3355</v>
      </c>
      <c r="D1554">
        <v>11.682868510000002</v>
      </c>
    </row>
    <row r="1555" spans="1:4" x14ac:dyDescent="0.3">
      <c r="A1555" t="s">
        <v>3022</v>
      </c>
      <c r="B1555" t="s">
        <v>3388</v>
      </c>
      <c r="C1555" t="s">
        <v>3356</v>
      </c>
      <c r="D1555">
        <v>26.912464580000005</v>
      </c>
    </row>
    <row r="1556" spans="1:4" x14ac:dyDescent="0.3">
      <c r="A1556" t="s">
        <v>3022</v>
      </c>
      <c r="B1556" t="s">
        <v>3388</v>
      </c>
      <c r="C1556" t="s">
        <v>3357</v>
      </c>
      <c r="D1556">
        <v>216.76712521000002</v>
      </c>
    </row>
    <row r="1557" spans="1:4" x14ac:dyDescent="0.3">
      <c r="A1557" t="s">
        <v>3022</v>
      </c>
      <c r="B1557" t="s">
        <v>3388</v>
      </c>
      <c r="C1557" t="s">
        <v>3358</v>
      </c>
      <c r="D1557">
        <v>0.90064611999999999</v>
      </c>
    </row>
    <row r="1558" spans="1:4" x14ac:dyDescent="0.3">
      <c r="A1558" t="s">
        <v>3022</v>
      </c>
      <c r="B1558" t="s">
        <v>3388</v>
      </c>
      <c r="C1558" t="s">
        <v>3362</v>
      </c>
      <c r="D1558">
        <v>1.3174761799999999</v>
      </c>
    </row>
    <row r="1559" spans="1:4" x14ac:dyDescent="0.3">
      <c r="A1559" t="s">
        <v>3022</v>
      </c>
      <c r="B1559" t="s">
        <v>3391</v>
      </c>
      <c r="C1559" t="s">
        <v>3355</v>
      </c>
      <c r="D1559">
        <v>0.41844791000000003</v>
      </c>
    </row>
    <row r="1560" spans="1:4" x14ac:dyDescent="0.3">
      <c r="A1560" t="s">
        <v>3022</v>
      </c>
      <c r="B1560" t="s">
        <v>3382</v>
      </c>
      <c r="C1560" t="s">
        <v>3355</v>
      </c>
      <c r="D1560">
        <v>552.08650193000074</v>
      </c>
    </row>
    <row r="1561" spans="1:4" x14ac:dyDescent="0.3">
      <c r="A1561" t="s">
        <v>3022</v>
      </c>
      <c r="B1561" t="s">
        <v>3382</v>
      </c>
      <c r="C1561" t="s">
        <v>3575</v>
      </c>
      <c r="D1561">
        <v>4.1156485400000005</v>
      </c>
    </row>
    <row r="1562" spans="1:4" x14ac:dyDescent="0.3">
      <c r="A1562" t="s">
        <v>3022</v>
      </c>
      <c r="B1562" t="s">
        <v>3382</v>
      </c>
      <c r="C1562" t="s">
        <v>3356</v>
      </c>
      <c r="D1562">
        <v>1108.5405104000022</v>
      </c>
    </row>
    <row r="1563" spans="1:4" x14ac:dyDescent="0.3">
      <c r="A1563" t="s">
        <v>3022</v>
      </c>
      <c r="B1563" t="s">
        <v>3382</v>
      </c>
      <c r="C1563" t="s">
        <v>3357</v>
      </c>
      <c r="D1563">
        <v>178.98624920000006</v>
      </c>
    </row>
    <row r="1564" spans="1:4" x14ac:dyDescent="0.3">
      <c r="A1564" t="s">
        <v>3022</v>
      </c>
      <c r="B1564" t="s">
        <v>3382</v>
      </c>
      <c r="C1564" t="s">
        <v>3358</v>
      </c>
      <c r="D1564">
        <v>12.496849509999999</v>
      </c>
    </row>
    <row r="1565" spans="1:4" x14ac:dyDescent="0.3">
      <c r="A1565" t="s">
        <v>3022</v>
      </c>
      <c r="B1565" t="s">
        <v>3382</v>
      </c>
      <c r="C1565" t="s">
        <v>3359</v>
      </c>
      <c r="D1565">
        <v>5.0550210299999998</v>
      </c>
    </row>
    <row r="1566" spans="1:4" x14ac:dyDescent="0.3">
      <c r="A1566" t="s">
        <v>3022</v>
      </c>
      <c r="B1566" t="s">
        <v>3382</v>
      </c>
      <c r="C1566" t="s">
        <v>3360</v>
      </c>
      <c r="D1566">
        <v>0.91087402000000006</v>
      </c>
    </row>
    <row r="1567" spans="1:4" x14ac:dyDescent="0.3">
      <c r="A1567" t="s">
        <v>3022</v>
      </c>
      <c r="B1567" t="s">
        <v>3382</v>
      </c>
      <c r="C1567" t="s">
        <v>3361</v>
      </c>
      <c r="D1567">
        <v>0.59305764999999999</v>
      </c>
    </row>
    <row r="1568" spans="1:4" x14ac:dyDescent="0.3">
      <c r="A1568" t="s">
        <v>3022</v>
      </c>
      <c r="B1568" t="s">
        <v>3382</v>
      </c>
      <c r="C1568" t="s">
        <v>3362</v>
      </c>
      <c r="D1568">
        <v>0.22817314000000002</v>
      </c>
    </row>
    <row r="1569" spans="1:4" x14ac:dyDescent="0.3">
      <c r="A1569" t="s">
        <v>3022</v>
      </c>
      <c r="B1569" t="s">
        <v>3382</v>
      </c>
      <c r="C1569" t="s">
        <v>3363</v>
      </c>
      <c r="D1569">
        <v>2.0060524499999999</v>
      </c>
    </row>
    <row r="1570" spans="1:4" x14ac:dyDescent="0.3">
      <c r="A1570" t="s">
        <v>3022</v>
      </c>
      <c r="B1570" t="s">
        <v>3386</v>
      </c>
      <c r="C1570" t="s">
        <v>3355</v>
      </c>
      <c r="D1570">
        <v>12.024760729999999</v>
      </c>
    </row>
    <row r="1571" spans="1:4" x14ac:dyDescent="0.3">
      <c r="A1571" t="s">
        <v>3022</v>
      </c>
      <c r="B1571" t="s">
        <v>3386</v>
      </c>
      <c r="C1571" t="s">
        <v>3575</v>
      </c>
      <c r="D1571">
        <v>5.5631104600000008</v>
      </c>
    </row>
    <row r="1572" spans="1:4" x14ac:dyDescent="0.3">
      <c r="A1572" t="s">
        <v>3022</v>
      </c>
      <c r="B1572" t="s">
        <v>3386</v>
      </c>
      <c r="C1572" t="s">
        <v>3356</v>
      </c>
      <c r="D1572">
        <v>7.6896399400000011</v>
      </c>
    </row>
    <row r="1573" spans="1:4" x14ac:dyDescent="0.3">
      <c r="A1573" t="s">
        <v>3022</v>
      </c>
      <c r="B1573" t="s">
        <v>3386</v>
      </c>
      <c r="C1573" t="s">
        <v>3357</v>
      </c>
      <c r="D1573">
        <v>15.783854959999998</v>
      </c>
    </row>
    <row r="1574" spans="1:4" x14ac:dyDescent="0.3">
      <c r="A1574" t="s">
        <v>3022</v>
      </c>
      <c r="B1574" t="s">
        <v>3386</v>
      </c>
      <c r="C1574" t="s">
        <v>3358</v>
      </c>
      <c r="D1574">
        <v>2.9788085999999998</v>
      </c>
    </row>
    <row r="1575" spans="1:4" x14ac:dyDescent="0.3">
      <c r="A1575" t="s">
        <v>3022</v>
      </c>
      <c r="B1575" t="s">
        <v>3386</v>
      </c>
      <c r="C1575" t="s">
        <v>3361</v>
      </c>
      <c r="D1575">
        <v>38.99</v>
      </c>
    </row>
    <row r="1576" spans="1:4" x14ac:dyDescent="0.3">
      <c r="A1576" t="s">
        <v>3022</v>
      </c>
      <c r="B1576" t="s">
        <v>3390</v>
      </c>
      <c r="C1576" t="s">
        <v>3355</v>
      </c>
      <c r="D1576">
        <v>281.12932384999993</v>
      </c>
    </row>
    <row r="1577" spans="1:4" x14ac:dyDescent="0.3">
      <c r="A1577" t="s">
        <v>3022</v>
      </c>
      <c r="B1577" t="s">
        <v>3390</v>
      </c>
      <c r="C1577" t="s">
        <v>3575</v>
      </c>
      <c r="D1577">
        <v>321.41605287000004</v>
      </c>
    </row>
    <row r="1578" spans="1:4" x14ac:dyDescent="0.3">
      <c r="A1578" t="s">
        <v>3022</v>
      </c>
      <c r="B1578" t="s">
        <v>3390</v>
      </c>
      <c r="C1578" t="s">
        <v>3356</v>
      </c>
      <c r="D1578">
        <v>517.61757733000036</v>
      </c>
    </row>
    <row r="1579" spans="1:4" x14ac:dyDescent="0.3">
      <c r="A1579" t="s">
        <v>3022</v>
      </c>
      <c r="B1579" t="s">
        <v>3390</v>
      </c>
      <c r="C1579" t="s">
        <v>3357</v>
      </c>
      <c r="D1579">
        <v>746.44746083999951</v>
      </c>
    </row>
    <row r="1580" spans="1:4" x14ac:dyDescent="0.3">
      <c r="A1580" t="s">
        <v>3022</v>
      </c>
      <c r="B1580" t="s">
        <v>3390</v>
      </c>
      <c r="C1580" t="s">
        <v>3358</v>
      </c>
      <c r="D1580">
        <v>191.23858885000007</v>
      </c>
    </row>
    <row r="1581" spans="1:4" x14ac:dyDescent="0.3">
      <c r="A1581" t="s">
        <v>3022</v>
      </c>
      <c r="B1581" t="s">
        <v>3390</v>
      </c>
      <c r="C1581" t="s">
        <v>3359</v>
      </c>
      <c r="D1581">
        <v>426.68649562999997</v>
      </c>
    </row>
    <row r="1582" spans="1:4" x14ac:dyDescent="0.3">
      <c r="A1582" t="s">
        <v>3022</v>
      </c>
      <c r="B1582" t="s">
        <v>3390</v>
      </c>
      <c r="C1582" t="s">
        <v>3360</v>
      </c>
      <c r="D1582">
        <v>35.274415619999999</v>
      </c>
    </row>
    <row r="1583" spans="1:4" x14ac:dyDescent="0.3">
      <c r="A1583" t="s">
        <v>3022</v>
      </c>
      <c r="B1583" t="s">
        <v>3390</v>
      </c>
      <c r="C1583" t="s">
        <v>3361</v>
      </c>
      <c r="D1583">
        <v>56.810629340000006</v>
      </c>
    </row>
    <row r="1584" spans="1:4" x14ac:dyDescent="0.3">
      <c r="A1584" t="s">
        <v>3022</v>
      </c>
      <c r="B1584" t="s">
        <v>3390</v>
      </c>
      <c r="C1584" t="s">
        <v>3362</v>
      </c>
      <c r="D1584">
        <v>4.10728721</v>
      </c>
    </row>
    <row r="1585" spans="1:4" x14ac:dyDescent="0.3">
      <c r="A1585" t="s">
        <v>3022</v>
      </c>
      <c r="B1585" t="s">
        <v>3390</v>
      </c>
      <c r="C1585" t="s">
        <v>3363</v>
      </c>
      <c r="D1585">
        <v>27.525621210000001</v>
      </c>
    </row>
    <row r="1586" spans="1:4" x14ac:dyDescent="0.3">
      <c r="A1586" t="s">
        <v>3022</v>
      </c>
      <c r="B1586" t="s">
        <v>3384</v>
      </c>
      <c r="C1586" t="s">
        <v>3355</v>
      </c>
      <c r="D1586">
        <v>14750.663673349971</v>
      </c>
    </row>
    <row r="1587" spans="1:4" x14ac:dyDescent="0.3">
      <c r="A1587" t="s">
        <v>3022</v>
      </c>
      <c r="B1587" t="s">
        <v>3384</v>
      </c>
      <c r="C1587" t="s">
        <v>3575</v>
      </c>
      <c r="D1587">
        <v>10508.362339090017</v>
      </c>
    </row>
    <row r="1588" spans="1:4" x14ac:dyDescent="0.3">
      <c r="A1588" t="s">
        <v>3022</v>
      </c>
      <c r="B1588" t="s">
        <v>3384</v>
      </c>
      <c r="C1588" t="s">
        <v>3356</v>
      </c>
      <c r="D1588">
        <v>13473.307219709985</v>
      </c>
    </row>
    <row r="1589" spans="1:4" x14ac:dyDescent="0.3">
      <c r="A1589" t="s">
        <v>3022</v>
      </c>
      <c r="B1589" t="s">
        <v>3384</v>
      </c>
      <c r="C1589" t="s">
        <v>3357</v>
      </c>
      <c r="D1589">
        <v>16548.89883081002</v>
      </c>
    </row>
    <row r="1590" spans="1:4" x14ac:dyDescent="0.3">
      <c r="A1590" t="s">
        <v>3022</v>
      </c>
      <c r="B1590" t="s">
        <v>3384</v>
      </c>
      <c r="C1590" t="s">
        <v>3358</v>
      </c>
      <c r="D1590">
        <v>2447.7300191900067</v>
      </c>
    </row>
    <row r="1591" spans="1:4" x14ac:dyDescent="0.3">
      <c r="A1591" t="s">
        <v>3022</v>
      </c>
      <c r="B1591" t="s">
        <v>3384</v>
      </c>
      <c r="C1591" t="s">
        <v>3359</v>
      </c>
      <c r="D1591">
        <v>1652.4121568800008</v>
      </c>
    </row>
    <row r="1592" spans="1:4" x14ac:dyDescent="0.3">
      <c r="A1592" t="s">
        <v>3022</v>
      </c>
      <c r="B1592" t="s">
        <v>3384</v>
      </c>
      <c r="C1592" t="s">
        <v>3360</v>
      </c>
      <c r="D1592">
        <v>824.23276741000041</v>
      </c>
    </row>
    <row r="1593" spans="1:4" x14ac:dyDescent="0.3">
      <c r="A1593" t="s">
        <v>3022</v>
      </c>
      <c r="B1593" t="s">
        <v>3384</v>
      </c>
      <c r="C1593" t="s">
        <v>3361</v>
      </c>
      <c r="D1593">
        <v>529.05755762000024</v>
      </c>
    </row>
    <row r="1594" spans="1:4" x14ac:dyDescent="0.3">
      <c r="A1594" t="s">
        <v>3022</v>
      </c>
      <c r="B1594" t="s">
        <v>3384</v>
      </c>
      <c r="C1594" t="s">
        <v>3362</v>
      </c>
      <c r="D1594">
        <v>752.59437975000048</v>
      </c>
    </row>
    <row r="1595" spans="1:4" x14ac:dyDescent="0.3">
      <c r="A1595" t="s">
        <v>3022</v>
      </c>
      <c r="B1595" t="s">
        <v>3384</v>
      </c>
      <c r="C1595" t="s">
        <v>3363</v>
      </c>
      <c r="D1595">
        <v>901.05309767999984</v>
      </c>
    </row>
    <row r="1596" spans="1:4" x14ac:dyDescent="0.3">
      <c r="A1596" t="s">
        <v>3017</v>
      </c>
      <c r="B1596" t="s">
        <v>3389</v>
      </c>
      <c r="C1596" t="s">
        <v>3381</v>
      </c>
      <c r="D1596">
        <v>16.322887239595229</v>
      </c>
    </row>
    <row r="1597" spans="1:4" x14ac:dyDescent="0.3">
      <c r="A1597" t="s">
        <v>3017</v>
      </c>
      <c r="B1597" t="s">
        <v>3385</v>
      </c>
      <c r="C1597" t="s">
        <v>3381</v>
      </c>
      <c r="D1597">
        <v>46.115317571959473</v>
      </c>
    </row>
    <row r="1598" spans="1:4" x14ac:dyDescent="0.3">
      <c r="A1598" t="s">
        <v>3017</v>
      </c>
      <c r="B1598" t="s">
        <v>3383</v>
      </c>
      <c r="C1598" t="s">
        <v>3381</v>
      </c>
      <c r="D1598">
        <v>24.754042281028109</v>
      </c>
    </row>
    <row r="1599" spans="1:4" x14ac:dyDescent="0.3">
      <c r="A1599" t="s">
        <v>3017</v>
      </c>
      <c r="B1599" t="s">
        <v>3387</v>
      </c>
      <c r="C1599" t="s">
        <v>3381</v>
      </c>
      <c r="D1599">
        <v>48.523884898800709</v>
      </c>
    </row>
    <row r="1600" spans="1:4" x14ac:dyDescent="0.3">
      <c r="A1600" t="s">
        <v>3017</v>
      </c>
      <c r="B1600" t="s">
        <v>3388</v>
      </c>
      <c r="C1600" t="s">
        <v>3381</v>
      </c>
      <c r="D1600">
        <v>34.256947605939509</v>
      </c>
    </row>
    <row r="1601" spans="1:4" x14ac:dyDescent="0.3">
      <c r="A1601" t="s">
        <v>3017</v>
      </c>
      <c r="B1601" t="s">
        <v>3391</v>
      </c>
      <c r="C1601" t="s">
        <v>3381</v>
      </c>
      <c r="D1601">
        <v>6.6535142841099786</v>
      </c>
    </row>
    <row r="1602" spans="1:4" x14ac:dyDescent="0.3">
      <c r="A1602" t="s">
        <v>3017</v>
      </c>
      <c r="B1602" t="s">
        <v>3382</v>
      </c>
      <c r="C1602" t="s">
        <v>3381</v>
      </c>
      <c r="D1602">
        <v>32.620647025259842</v>
      </c>
    </row>
    <row r="1603" spans="1:4" x14ac:dyDescent="0.3">
      <c r="A1603" t="s">
        <v>3017</v>
      </c>
      <c r="B1603" t="s">
        <v>3386</v>
      </c>
      <c r="C1603" t="s">
        <v>3381</v>
      </c>
      <c r="D1603">
        <v>39.701727386890703</v>
      </c>
    </row>
    <row r="1604" spans="1:4" x14ac:dyDescent="0.3">
      <c r="A1604" t="s">
        <v>3017</v>
      </c>
      <c r="B1604" t="s">
        <v>3390</v>
      </c>
      <c r="C1604" t="s">
        <v>3381</v>
      </c>
      <c r="D1604">
        <v>31.365848768483403</v>
      </c>
    </row>
    <row r="1605" spans="1:4" x14ac:dyDescent="0.3">
      <c r="A1605" t="s">
        <v>3017</v>
      </c>
      <c r="B1605" t="s">
        <v>3384</v>
      </c>
      <c r="C1605" t="s">
        <v>3381</v>
      </c>
      <c r="D1605">
        <v>20.044208641015519</v>
      </c>
    </row>
    <row r="1606" spans="1:4" x14ac:dyDescent="0.3">
      <c r="A1606" t="s">
        <v>3018</v>
      </c>
      <c r="B1606" t="s">
        <v>3389</v>
      </c>
      <c r="C1606" t="s">
        <v>3381</v>
      </c>
      <c r="D1606">
        <v>39.698021284485748</v>
      </c>
    </row>
    <row r="1607" spans="1:4" x14ac:dyDescent="0.3">
      <c r="A1607" t="s">
        <v>3018</v>
      </c>
      <c r="B1607" t="s">
        <v>3385</v>
      </c>
      <c r="C1607" t="s">
        <v>3381</v>
      </c>
      <c r="D1607">
        <v>33.868976213729432</v>
      </c>
    </row>
    <row r="1608" spans="1:4" x14ac:dyDescent="0.3">
      <c r="A1608" t="s">
        <v>3018</v>
      </c>
      <c r="B1608" t="s">
        <v>3383</v>
      </c>
      <c r="C1608" t="s">
        <v>3381</v>
      </c>
      <c r="D1608">
        <v>50.935664998197467</v>
      </c>
    </row>
    <row r="1609" spans="1:4" x14ac:dyDescent="0.3">
      <c r="A1609" t="s">
        <v>3018</v>
      </c>
      <c r="B1609" t="s">
        <v>3387</v>
      </c>
      <c r="C1609" t="s">
        <v>3381</v>
      </c>
      <c r="D1609">
        <v>42.541518229582607</v>
      </c>
    </row>
    <row r="1610" spans="1:4" x14ac:dyDescent="0.3">
      <c r="A1610" t="s">
        <v>3018</v>
      </c>
      <c r="B1610" t="s">
        <v>3388</v>
      </c>
      <c r="C1610" t="s">
        <v>3381</v>
      </c>
      <c r="D1610">
        <v>38.428713081286908</v>
      </c>
    </row>
    <row r="1611" spans="1:4" x14ac:dyDescent="0.3">
      <c r="A1611" t="s">
        <v>3018</v>
      </c>
      <c r="B1611" t="s">
        <v>3391</v>
      </c>
      <c r="C1611" t="s">
        <v>3381</v>
      </c>
      <c r="D1611">
        <v>45.848409360224956</v>
      </c>
    </row>
    <row r="1612" spans="1:4" x14ac:dyDescent="0.3">
      <c r="A1612" t="s">
        <v>3018</v>
      </c>
      <c r="B1612" t="s">
        <v>3382</v>
      </c>
      <c r="C1612" t="s">
        <v>3381</v>
      </c>
      <c r="D1612">
        <v>59.387462128473835</v>
      </c>
    </row>
    <row r="1613" spans="1:4" x14ac:dyDescent="0.3">
      <c r="A1613" t="s">
        <v>3018</v>
      </c>
      <c r="B1613" t="s">
        <v>3386</v>
      </c>
      <c r="C1613" t="s">
        <v>3381</v>
      </c>
      <c r="D1613">
        <v>49.23169606466886</v>
      </c>
    </row>
    <row r="1614" spans="1:4" x14ac:dyDescent="0.3">
      <c r="A1614" t="s">
        <v>3018</v>
      </c>
      <c r="B1614" t="s">
        <v>3390</v>
      </c>
      <c r="C1614" t="s">
        <v>3381</v>
      </c>
      <c r="D1614">
        <v>36.900466367455316</v>
      </c>
    </row>
    <row r="1615" spans="1:4" x14ac:dyDescent="0.3">
      <c r="A1615" t="s">
        <v>3018</v>
      </c>
      <c r="B1615" t="s">
        <v>3384</v>
      </c>
      <c r="C1615" t="s">
        <v>3381</v>
      </c>
      <c r="D1615">
        <v>39.026413094838524</v>
      </c>
    </row>
    <row r="1616" spans="1:4" x14ac:dyDescent="0.3">
      <c r="A1616" t="s">
        <v>3019</v>
      </c>
      <c r="B1616" t="s">
        <v>3389</v>
      </c>
      <c r="C1616" t="s">
        <v>3381</v>
      </c>
      <c r="D1616">
        <v>64.543852505695526</v>
      </c>
    </row>
    <row r="1617" spans="1:4" x14ac:dyDescent="0.3">
      <c r="A1617" t="s">
        <v>3019</v>
      </c>
      <c r="B1617" t="s">
        <v>3385</v>
      </c>
      <c r="C1617" t="s">
        <v>3381</v>
      </c>
      <c r="D1617">
        <v>64.067615586231796</v>
      </c>
    </row>
    <row r="1618" spans="1:4" x14ac:dyDescent="0.3">
      <c r="A1618" t="s">
        <v>3019</v>
      </c>
      <c r="B1618" t="s">
        <v>3383</v>
      </c>
      <c r="C1618" t="s">
        <v>3381</v>
      </c>
      <c r="D1618">
        <v>29.856692395707093</v>
      </c>
    </row>
    <row r="1619" spans="1:4" x14ac:dyDescent="0.3">
      <c r="A1619" t="s">
        <v>3019</v>
      </c>
      <c r="B1619" t="s">
        <v>3387</v>
      </c>
      <c r="C1619" t="s">
        <v>3381</v>
      </c>
      <c r="D1619">
        <v>50.301333690188116</v>
      </c>
    </row>
    <row r="1620" spans="1:4" x14ac:dyDescent="0.3">
      <c r="A1620" t="s">
        <v>3019</v>
      </c>
      <c r="B1620" t="s">
        <v>3388</v>
      </c>
      <c r="C1620" t="s">
        <v>3381</v>
      </c>
      <c r="D1620">
        <v>54.009131896568448</v>
      </c>
    </row>
    <row r="1621" spans="1:4" x14ac:dyDescent="0.3">
      <c r="A1621" t="s">
        <v>3019</v>
      </c>
      <c r="B1621" t="s">
        <v>3391</v>
      </c>
      <c r="C1621" t="s">
        <v>3381</v>
      </c>
      <c r="D1621">
        <v>42.818141229114694</v>
      </c>
    </row>
    <row r="1622" spans="1:4" x14ac:dyDescent="0.3">
      <c r="A1622" t="s">
        <v>3019</v>
      </c>
      <c r="B1622" t="s">
        <v>3382</v>
      </c>
      <c r="C1622" t="s">
        <v>3381</v>
      </c>
      <c r="D1622">
        <v>57.368324027964775</v>
      </c>
    </row>
    <row r="1623" spans="1:4" x14ac:dyDescent="0.3">
      <c r="A1623" t="s">
        <v>3019</v>
      </c>
      <c r="B1623" t="s">
        <v>3386</v>
      </c>
      <c r="C1623" t="s">
        <v>3381</v>
      </c>
      <c r="D1623">
        <v>65.534079601275437</v>
      </c>
    </row>
    <row r="1624" spans="1:4" x14ac:dyDescent="0.3">
      <c r="A1624" t="s">
        <v>3019</v>
      </c>
      <c r="B1624" t="s">
        <v>3390</v>
      </c>
      <c r="C1624" t="s">
        <v>3381</v>
      </c>
      <c r="D1624">
        <v>50.698257511229535</v>
      </c>
    </row>
    <row r="1625" spans="1:4" x14ac:dyDescent="0.3">
      <c r="A1625" t="s">
        <v>3019</v>
      </c>
      <c r="B1625" t="s">
        <v>3384</v>
      </c>
      <c r="C1625" t="s">
        <v>3381</v>
      </c>
      <c r="D1625">
        <v>37.455873336633495</v>
      </c>
    </row>
    <row r="1626" spans="1:4" x14ac:dyDescent="0.3">
      <c r="A1626" t="s">
        <v>3020</v>
      </c>
      <c r="B1626" t="s">
        <v>3389</v>
      </c>
      <c r="C1626" t="s">
        <v>3381</v>
      </c>
      <c r="D1626">
        <v>49.415048239577978</v>
      </c>
    </row>
    <row r="1627" spans="1:4" x14ac:dyDescent="0.3">
      <c r="A1627" t="s">
        <v>3020</v>
      </c>
      <c r="B1627" t="s">
        <v>3385</v>
      </c>
      <c r="C1627" t="s">
        <v>3381</v>
      </c>
      <c r="D1627">
        <v>44.796294308300439</v>
      </c>
    </row>
    <row r="1628" spans="1:4" x14ac:dyDescent="0.3">
      <c r="A1628" t="s">
        <v>3020</v>
      </c>
      <c r="B1628" t="s">
        <v>3383</v>
      </c>
      <c r="C1628" t="s">
        <v>3381</v>
      </c>
      <c r="D1628">
        <v>50.55070862291285</v>
      </c>
    </row>
    <row r="1629" spans="1:4" x14ac:dyDescent="0.3">
      <c r="A1629" t="s">
        <v>3020</v>
      </c>
      <c r="B1629" t="s">
        <v>3387</v>
      </c>
      <c r="C1629" t="s">
        <v>3381</v>
      </c>
      <c r="D1629">
        <v>39.277565351847365</v>
      </c>
    </row>
    <row r="1630" spans="1:4" x14ac:dyDescent="0.3">
      <c r="A1630" t="s">
        <v>3020</v>
      </c>
      <c r="B1630" t="s">
        <v>3388</v>
      </c>
      <c r="C1630" t="s">
        <v>3381</v>
      </c>
      <c r="D1630">
        <v>44.543791064120661</v>
      </c>
    </row>
    <row r="1631" spans="1:4" x14ac:dyDescent="0.3">
      <c r="A1631" t="s">
        <v>3020</v>
      </c>
      <c r="B1631" t="s">
        <v>3391</v>
      </c>
      <c r="C1631" t="s">
        <v>3381</v>
      </c>
      <c r="D1631">
        <v>38.175037196672811</v>
      </c>
    </row>
    <row r="1632" spans="1:4" x14ac:dyDescent="0.3">
      <c r="A1632" t="s">
        <v>3020</v>
      </c>
      <c r="B1632" t="s">
        <v>3382</v>
      </c>
      <c r="C1632" t="s">
        <v>3381</v>
      </c>
      <c r="D1632">
        <v>58.65202701230178</v>
      </c>
    </row>
    <row r="1633" spans="1:4" x14ac:dyDescent="0.3">
      <c r="A1633" t="s">
        <v>3020</v>
      </c>
      <c r="B1633" t="s">
        <v>3386</v>
      </c>
      <c r="C1633" t="s">
        <v>3381</v>
      </c>
      <c r="D1633">
        <v>55.105576608009265</v>
      </c>
    </row>
    <row r="1634" spans="1:4" x14ac:dyDescent="0.3">
      <c r="A1634" t="s">
        <v>3020</v>
      </c>
      <c r="B1634" t="s">
        <v>3390</v>
      </c>
      <c r="C1634" t="s">
        <v>3381</v>
      </c>
      <c r="D1634">
        <v>35.25078590525812</v>
      </c>
    </row>
    <row r="1635" spans="1:4" x14ac:dyDescent="0.3">
      <c r="A1635" t="s">
        <v>3020</v>
      </c>
      <c r="B1635" t="s">
        <v>3384</v>
      </c>
      <c r="C1635" t="s">
        <v>3381</v>
      </c>
      <c r="D1635">
        <v>49.927760595671877</v>
      </c>
    </row>
    <row r="1636" spans="1:4" x14ac:dyDescent="0.3">
      <c r="A1636" t="s">
        <v>3021</v>
      </c>
      <c r="B1636" t="s">
        <v>3389</v>
      </c>
      <c r="C1636" t="s">
        <v>3381</v>
      </c>
      <c r="D1636">
        <v>54.926328596564645</v>
      </c>
    </row>
    <row r="1637" spans="1:4" x14ac:dyDescent="0.3">
      <c r="A1637" t="s">
        <v>3021</v>
      </c>
      <c r="B1637" t="s">
        <v>3385</v>
      </c>
      <c r="C1637" t="s">
        <v>3381</v>
      </c>
      <c r="D1637">
        <v>70.639470776069317</v>
      </c>
    </row>
    <row r="1638" spans="1:4" x14ac:dyDescent="0.3">
      <c r="A1638" t="s">
        <v>3021</v>
      </c>
      <c r="B1638" t="s">
        <v>3383</v>
      </c>
      <c r="C1638" t="s">
        <v>3381</v>
      </c>
      <c r="D1638">
        <v>36.23153176238776</v>
      </c>
    </row>
    <row r="1639" spans="1:4" x14ac:dyDescent="0.3">
      <c r="A1639" t="s">
        <v>3021</v>
      </c>
      <c r="B1639" t="s">
        <v>3387</v>
      </c>
      <c r="C1639" t="s">
        <v>3381</v>
      </c>
      <c r="D1639">
        <v>44.343861246051254</v>
      </c>
    </row>
    <row r="1640" spans="1:4" x14ac:dyDescent="0.3">
      <c r="A1640" t="s">
        <v>3021</v>
      </c>
      <c r="B1640" t="s">
        <v>3388</v>
      </c>
      <c r="C1640" t="s">
        <v>3381</v>
      </c>
      <c r="D1640">
        <v>52.843224831140901</v>
      </c>
    </row>
    <row r="1641" spans="1:4" x14ac:dyDescent="0.3">
      <c r="A1641" t="s">
        <v>3021</v>
      </c>
      <c r="B1641" t="s">
        <v>3391</v>
      </c>
      <c r="C1641" t="s">
        <v>3381</v>
      </c>
      <c r="D1641">
        <v>31.510159214902895</v>
      </c>
    </row>
    <row r="1642" spans="1:4" x14ac:dyDescent="0.3">
      <c r="A1642" t="s">
        <v>3021</v>
      </c>
      <c r="B1642" t="s">
        <v>3382</v>
      </c>
      <c r="C1642" t="s">
        <v>3381</v>
      </c>
      <c r="D1642">
        <v>59.133539933273589</v>
      </c>
    </row>
    <row r="1643" spans="1:4" x14ac:dyDescent="0.3">
      <c r="A1643" t="s">
        <v>3021</v>
      </c>
      <c r="B1643" t="s">
        <v>3386</v>
      </c>
      <c r="C1643" t="s">
        <v>3381</v>
      </c>
      <c r="D1643">
        <v>68.973137875905607</v>
      </c>
    </row>
    <row r="1644" spans="1:4" x14ac:dyDescent="0.3">
      <c r="A1644" t="s">
        <v>3021</v>
      </c>
      <c r="B1644" t="s">
        <v>3390</v>
      </c>
      <c r="C1644" t="s">
        <v>3381</v>
      </c>
      <c r="D1644">
        <v>69.127220905830427</v>
      </c>
    </row>
    <row r="1645" spans="1:4" x14ac:dyDescent="0.3">
      <c r="A1645" t="s">
        <v>3021</v>
      </c>
      <c r="B1645" t="s">
        <v>3384</v>
      </c>
      <c r="C1645" t="s">
        <v>3381</v>
      </c>
      <c r="D1645">
        <v>46.356510156808916</v>
      </c>
    </row>
    <row r="1646" spans="1:4" x14ac:dyDescent="0.3">
      <c r="A1646" t="s">
        <v>3022</v>
      </c>
      <c r="B1646" t="s">
        <v>3389</v>
      </c>
      <c r="C1646" t="s">
        <v>3381</v>
      </c>
      <c r="D1646">
        <v>4.9336882631015051</v>
      </c>
    </row>
    <row r="1647" spans="1:4" x14ac:dyDescent="0.3">
      <c r="A1647" t="s">
        <v>3022</v>
      </c>
      <c r="B1647" t="s">
        <v>3385</v>
      </c>
      <c r="C1647" t="s">
        <v>3381</v>
      </c>
      <c r="D1647">
        <v>26.783721182575121</v>
      </c>
    </row>
    <row r="1648" spans="1:4" x14ac:dyDescent="0.3">
      <c r="A1648" t="s">
        <v>3022</v>
      </c>
      <c r="B1648" t="s">
        <v>3383</v>
      </c>
      <c r="C1648" t="s">
        <v>3381</v>
      </c>
      <c r="D1648">
        <v>20.668032637748976</v>
      </c>
    </row>
    <row r="1649" spans="1:4" x14ac:dyDescent="0.3">
      <c r="A1649" t="s">
        <v>3022</v>
      </c>
      <c r="B1649" t="s">
        <v>3387</v>
      </c>
      <c r="C1649" t="s">
        <v>3381</v>
      </c>
      <c r="D1649">
        <v>19.793575004970027</v>
      </c>
    </row>
    <row r="1650" spans="1:4" x14ac:dyDescent="0.3">
      <c r="A1650" t="s">
        <v>3022</v>
      </c>
      <c r="B1650" t="s">
        <v>3388</v>
      </c>
      <c r="C1650" t="s">
        <v>3381</v>
      </c>
      <c r="D1650">
        <v>53.246693318797362</v>
      </c>
    </row>
    <row r="1651" spans="1:4" x14ac:dyDescent="0.3">
      <c r="A1651" t="s">
        <v>3022</v>
      </c>
      <c r="B1651" t="s">
        <v>3391</v>
      </c>
      <c r="C1651" t="s">
        <v>3381</v>
      </c>
      <c r="D1651">
        <v>0</v>
      </c>
    </row>
    <row r="1652" spans="1:4" x14ac:dyDescent="0.3">
      <c r="A1652" t="s">
        <v>3022</v>
      </c>
      <c r="B1652" t="s">
        <v>3382</v>
      </c>
      <c r="C1652" t="s">
        <v>3381</v>
      </c>
      <c r="D1652">
        <v>26.455138392641263</v>
      </c>
    </row>
    <row r="1653" spans="1:4" x14ac:dyDescent="0.3">
      <c r="A1653" t="s">
        <v>3022</v>
      </c>
      <c r="B1653" t="s">
        <v>3386</v>
      </c>
      <c r="C1653" t="s">
        <v>3381</v>
      </c>
      <c r="D1653">
        <v>62.522723677787326</v>
      </c>
    </row>
    <row r="1654" spans="1:4" x14ac:dyDescent="0.3">
      <c r="A1654" t="s">
        <v>3022</v>
      </c>
      <c r="B1654" t="s">
        <v>3390</v>
      </c>
      <c r="C1654" t="s">
        <v>3381</v>
      </c>
      <c r="D1654">
        <v>58.110894165598609</v>
      </c>
    </row>
    <row r="1655" spans="1:4" x14ac:dyDescent="0.3">
      <c r="A1655" t="s">
        <v>3022</v>
      </c>
      <c r="B1655" t="s">
        <v>3384</v>
      </c>
      <c r="C1655" t="s">
        <v>3381</v>
      </c>
      <c r="D1655">
        <v>52.145613842789075</v>
      </c>
    </row>
    <row r="1656" spans="1:4" x14ac:dyDescent="0.3">
      <c r="A1656" t="s">
        <v>3017</v>
      </c>
      <c r="B1656" t="s">
        <v>3392</v>
      </c>
      <c r="C1656" t="s">
        <v>3381</v>
      </c>
      <c r="D1656">
        <v>38.987069307605665</v>
      </c>
    </row>
    <row r="1657" spans="1:4" x14ac:dyDescent="0.3">
      <c r="A1657" t="s">
        <v>3018</v>
      </c>
      <c r="B1657" t="s">
        <v>3392</v>
      </c>
      <c r="C1657" t="s">
        <v>3381</v>
      </c>
      <c r="D1657">
        <v>55.61798616005899</v>
      </c>
    </row>
    <row r="1658" spans="1:4" x14ac:dyDescent="0.3">
      <c r="A1658" t="s">
        <v>3019</v>
      </c>
      <c r="B1658" t="s">
        <v>3392</v>
      </c>
      <c r="C1658" t="s">
        <v>3381</v>
      </c>
      <c r="D1658">
        <v>59.131648843284673</v>
      </c>
    </row>
    <row r="1659" spans="1:4" x14ac:dyDescent="0.3">
      <c r="A1659" t="s">
        <v>3020</v>
      </c>
      <c r="B1659" t="s">
        <v>3392</v>
      </c>
      <c r="C1659" t="s">
        <v>3381</v>
      </c>
      <c r="D1659">
        <v>54.422393335276624</v>
      </c>
    </row>
    <row r="1660" spans="1:4" x14ac:dyDescent="0.3">
      <c r="A1660" t="s">
        <v>3021</v>
      </c>
      <c r="B1660" t="s">
        <v>3392</v>
      </c>
      <c r="C1660" t="s">
        <v>3381</v>
      </c>
      <c r="D1660">
        <v>64.043108534121671</v>
      </c>
    </row>
    <row r="1661" spans="1:4" x14ac:dyDescent="0.3">
      <c r="A1661" t="s">
        <v>3022</v>
      </c>
      <c r="B1661" t="s">
        <v>3392</v>
      </c>
      <c r="C1661" t="s">
        <v>3381</v>
      </c>
      <c r="D1661">
        <v>51.013180636006922</v>
      </c>
    </row>
    <row r="1662" spans="1:4" x14ac:dyDescent="0.3">
      <c r="A1662" t="s">
        <v>3017</v>
      </c>
      <c r="B1662" t="s">
        <v>3436</v>
      </c>
      <c r="C1662" t="s">
        <v>3342</v>
      </c>
      <c r="D1662">
        <v>16.785765489999999</v>
      </c>
    </row>
    <row r="1663" spans="1:4" x14ac:dyDescent="0.3">
      <c r="A1663" t="s">
        <v>3017</v>
      </c>
      <c r="B1663" t="s">
        <v>3446</v>
      </c>
      <c r="C1663" t="s">
        <v>757</v>
      </c>
      <c r="D1663">
        <v>4.7551319799999998</v>
      </c>
    </row>
    <row r="1664" spans="1:4" x14ac:dyDescent="0.3">
      <c r="A1664" t="s">
        <v>3017</v>
      </c>
      <c r="B1664" t="s">
        <v>3446</v>
      </c>
      <c r="C1664" t="s">
        <v>3342</v>
      </c>
      <c r="D1664">
        <v>605.55700000000013</v>
      </c>
    </row>
    <row r="1665" spans="1:4" x14ac:dyDescent="0.3">
      <c r="A1665" t="s">
        <v>3017</v>
      </c>
      <c r="B1665" t="s">
        <v>3446</v>
      </c>
      <c r="C1665" t="s">
        <v>3344</v>
      </c>
      <c r="D1665">
        <v>2922.9500000000003</v>
      </c>
    </row>
    <row r="1666" spans="1:4" x14ac:dyDescent="0.3">
      <c r="A1666" t="s">
        <v>3017</v>
      </c>
      <c r="B1666" t="s">
        <v>3446</v>
      </c>
      <c r="C1666" t="s">
        <v>3345</v>
      </c>
      <c r="D1666">
        <v>28.368637499999998</v>
      </c>
    </row>
    <row r="1667" spans="1:4" x14ac:dyDescent="0.3">
      <c r="A1667" t="s">
        <v>3017</v>
      </c>
      <c r="B1667" t="s">
        <v>3446</v>
      </c>
      <c r="C1667" t="s">
        <v>3343</v>
      </c>
      <c r="D1667">
        <v>21.847999999999999</v>
      </c>
    </row>
    <row r="1668" spans="1:4" x14ac:dyDescent="0.3">
      <c r="A1668" t="s">
        <v>3017</v>
      </c>
      <c r="B1668" t="s">
        <v>3448</v>
      </c>
      <c r="C1668" t="s">
        <v>757</v>
      </c>
      <c r="D1668">
        <v>2.6007129500000001</v>
      </c>
    </row>
    <row r="1669" spans="1:4" x14ac:dyDescent="0.3">
      <c r="A1669" t="s">
        <v>3017</v>
      </c>
      <c r="B1669" t="s">
        <v>3448</v>
      </c>
      <c r="C1669" t="s">
        <v>3339</v>
      </c>
      <c r="D1669">
        <v>0.62712186999999997</v>
      </c>
    </row>
    <row r="1670" spans="1:4" x14ac:dyDescent="0.3">
      <c r="A1670" t="s">
        <v>3017</v>
      </c>
      <c r="B1670" t="s">
        <v>3448</v>
      </c>
      <c r="C1670" t="s">
        <v>3343</v>
      </c>
      <c r="D1670">
        <v>2.016</v>
      </c>
    </row>
    <row r="1671" spans="1:4" x14ac:dyDescent="0.3">
      <c r="A1671" t="s">
        <v>3017</v>
      </c>
      <c r="B1671" t="s">
        <v>3454</v>
      </c>
      <c r="C1671" t="s">
        <v>757</v>
      </c>
      <c r="D1671">
        <v>8.2030937299999973</v>
      </c>
    </row>
    <row r="1672" spans="1:4" x14ac:dyDescent="0.3">
      <c r="A1672" t="s">
        <v>3017</v>
      </c>
      <c r="B1672" t="s">
        <v>3454</v>
      </c>
      <c r="C1672" t="s">
        <v>3342</v>
      </c>
      <c r="D1672">
        <v>3.13871039</v>
      </c>
    </row>
    <row r="1673" spans="1:4" x14ac:dyDescent="0.3">
      <c r="A1673" t="s">
        <v>3017</v>
      </c>
      <c r="B1673" t="s">
        <v>3454</v>
      </c>
      <c r="C1673" t="s">
        <v>3340</v>
      </c>
      <c r="D1673">
        <v>45.777529700000017</v>
      </c>
    </row>
    <row r="1674" spans="1:4" x14ac:dyDescent="0.3">
      <c r="A1674" t="s">
        <v>3017</v>
      </c>
      <c r="B1674" t="s">
        <v>3454</v>
      </c>
      <c r="C1674" t="s">
        <v>3344</v>
      </c>
      <c r="D1674">
        <v>1.1528369700000001</v>
      </c>
    </row>
    <row r="1675" spans="1:4" x14ac:dyDescent="0.3">
      <c r="A1675" t="s">
        <v>3017</v>
      </c>
      <c r="B1675" t="s">
        <v>3454</v>
      </c>
      <c r="C1675" t="s">
        <v>3345</v>
      </c>
      <c r="D1675">
        <v>25.216013220000008</v>
      </c>
    </row>
    <row r="1676" spans="1:4" x14ac:dyDescent="0.3">
      <c r="A1676" t="s">
        <v>3017</v>
      </c>
      <c r="B1676" t="s">
        <v>3454</v>
      </c>
      <c r="C1676" t="s">
        <v>123</v>
      </c>
      <c r="D1676">
        <v>0.35421993000000002</v>
      </c>
    </row>
    <row r="1677" spans="1:4" x14ac:dyDescent="0.3">
      <c r="A1677" t="s">
        <v>3017</v>
      </c>
      <c r="B1677" t="s">
        <v>3454</v>
      </c>
      <c r="C1677" t="s">
        <v>3339</v>
      </c>
      <c r="D1677">
        <v>809.08047958000202</v>
      </c>
    </row>
    <row r="1678" spans="1:4" x14ac:dyDescent="0.3">
      <c r="A1678" t="s">
        <v>3017</v>
      </c>
      <c r="B1678" t="s">
        <v>3454</v>
      </c>
      <c r="C1678" t="s">
        <v>3343</v>
      </c>
      <c r="D1678">
        <v>41.162834550000007</v>
      </c>
    </row>
    <row r="1679" spans="1:4" x14ac:dyDescent="0.3">
      <c r="A1679" t="s">
        <v>3017</v>
      </c>
      <c r="B1679" t="s">
        <v>3454</v>
      </c>
      <c r="C1679" t="s">
        <v>3346</v>
      </c>
      <c r="D1679">
        <v>23.81933175</v>
      </c>
    </row>
    <row r="1680" spans="1:4" x14ac:dyDescent="0.3">
      <c r="A1680" t="s">
        <v>3017</v>
      </c>
      <c r="B1680" t="s">
        <v>3454</v>
      </c>
      <c r="C1680" t="s">
        <v>3341</v>
      </c>
      <c r="D1680">
        <v>107.89813511999998</v>
      </c>
    </row>
    <row r="1681" spans="1:4" x14ac:dyDescent="0.3">
      <c r="A1681" t="s">
        <v>3017</v>
      </c>
      <c r="B1681" t="s">
        <v>3456</v>
      </c>
      <c r="C1681" t="s">
        <v>3342</v>
      </c>
      <c r="D1681">
        <v>11.78036363</v>
      </c>
    </row>
    <row r="1682" spans="1:4" x14ac:dyDescent="0.3">
      <c r="A1682" t="s">
        <v>3017</v>
      </c>
      <c r="B1682" t="s">
        <v>3456</v>
      </c>
      <c r="C1682" t="s">
        <v>123</v>
      </c>
      <c r="D1682">
        <v>0.19593135000000003</v>
      </c>
    </row>
    <row r="1683" spans="1:4" x14ac:dyDescent="0.3">
      <c r="A1683" t="s">
        <v>3017</v>
      </c>
      <c r="B1683" t="s">
        <v>3456</v>
      </c>
      <c r="C1683" t="s">
        <v>3346</v>
      </c>
      <c r="D1683">
        <v>2.4555540200000001</v>
      </c>
    </row>
    <row r="1684" spans="1:4" x14ac:dyDescent="0.3">
      <c r="A1684" t="s">
        <v>3017</v>
      </c>
      <c r="B1684" t="s">
        <v>3461</v>
      </c>
      <c r="C1684" t="s">
        <v>757</v>
      </c>
      <c r="D1684">
        <v>1.8270463200000002</v>
      </c>
    </row>
    <row r="1685" spans="1:4" x14ac:dyDescent="0.3">
      <c r="A1685" t="s">
        <v>3017</v>
      </c>
      <c r="B1685" t="s">
        <v>3461</v>
      </c>
      <c r="C1685" t="s">
        <v>3342</v>
      </c>
      <c r="D1685">
        <v>5.8352739600000003</v>
      </c>
    </row>
    <row r="1686" spans="1:4" x14ac:dyDescent="0.3">
      <c r="A1686" t="s">
        <v>3017</v>
      </c>
      <c r="B1686" t="s">
        <v>3461</v>
      </c>
      <c r="C1686" t="s">
        <v>3344</v>
      </c>
      <c r="D1686">
        <v>185.45385314999999</v>
      </c>
    </row>
    <row r="1687" spans="1:4" x14ac:dyDescent="0.3">
      <c r="A1687" t="s">
        <v>3017</v>
      </c>
      <c r="B1687" t="s">
        <v>3461</v>
      </c>
      <c r="C1687" t="s">
        <v>3345</v>
      </c>
      <c r="D1687">
        <v>86.636507320000007</v>
      </c>
    </row>
    <row r="1688" spans="1:4" x14ac:dyDescent="0.3">
      <c r="A1688" t="s">
        <v>3017</v>
      </c>
      <c r="B1688" t="s">
        <v>3461</v>
      </c>
      <c r="C1688" t="s">
        <v>123</v>
      </c>
      <c r="D1688">
        <v>4.7429221799999999</v>
      </c>
    </row>
    <row r="1689" spans="1:4" x14ac:dyDescent="0.3">
      <c r="A1689" t="s">
        <v>3017</v>
      </c>
      <c r="B1689" t="s">
        <v>3461</v>
      </c>
      <c r="C1689" t="s">
        <v>3339</v>
      </c>
      <c r="D1689">
        <v>5.93906168</v>
      </c>
    </row>
    <row r="1690" spans="1:4" x14ac:dyDescent="0.3">
      <c r="A1690" t="s">
        <v>3017</v>
      </c>
      <c r="B1690" t="s">
        <v>3461</v>
      </c>
      <c r="C1690" t="s">
        <v>3343</v>
      </c>
      <c r="D1690">
        <v>81.30574771000002</v>
      </c>
    </row>
    <row r="1691" spans="1:4" x14ac:dyDescent="0.3">
      <c r="A1691" t="s">
        <v>3017</v>
      </c>
      <c r="B1691" t="s">
        <v>3461</v>
      </c>
      <c r="C1691" t="s">
        <v>3346</v>
      </c>
      <c r="D1691">
        <v>18.6260315</v>
      </c>
    </row>
    <row r="1692" spans="1:4" x14ac:dyDescent="0.3">
      <c r="A1692" t="s">
        <v>3017</v>
      </c>
      <c r="B1692" t="s">
        <v>3462</v>
      </c>
      <c r="C1692" t="s">
        <v>757</v>
      </c>
      <c r="D1692">
        <v>112.67790106999998</v>
      </c>
    </row>
    <row r="1693" spans="1:4" x14ac:dyDescent="0.3">
      <c r="A1693" t="s">
        <v>3017</v>
      </c>
      <c r="B1693" t="s">
        <v>3462</v>
      </c>
      <c r="C1693" t="s">
        <v>3342</v>
      </c>
      <c r="D1693">
        <v>59.597565610000011</v>
      </c>
    </row>
    <row r="1694" spans="1:4" x14ac:dyDescent="0.3">
      <c r="A1694" t="s">
        <v>3017</v>
      </c>
      <c r="B1694" t="s">
        <v>3462</v>
      </c>
      <c r="C1694" t="s">
        <v>3340</v>
      </c>
      <c r="D1694">
        <v>120.00270395999999</v>
      </c>
    </row>
    <row r="1695" spans="1:4" x14ac:dyDescent="0.3">
      <c r="A1695" t="s">
        <v>3017</v>
      </c>
      <c r="B1695" t="s">
        <v>3462</v>
      </c>
      <c r="C1695" t="s">
        <v>3344</v>
      </c>
      <c r="D1695">
        <v>1.9539623800000001</v>
      </c>
    </row>
    <row r="1696" spans="1:4" x14ac:dyDescent="0.3">
      <c r="A1696" t="s">
        <v>3017</v>
      </c>
      <c r="B1696" t="s">
        <v>3462</v>
      </c>
      <c r="C1696" t="s">
        <v>3345</v>
      </c>
      <c r="D1696">
        <v>37.906816429999992</v>
      </c>
    </row>
    <row r="1697" spans="1:4" x14ac:dyDescent="0.3">
      <c r="A1697" t="s">
        <v>3017</v>
      </c>
      <c r="B1697" t="s">
        <v>3462</v>
      </c>
      <c r="C1697" t="s">
        <v>123</v>
      </c>
      <c r="D1697">
        <v>4.2224819999999996E-2</v>
      </c>
    </row>
    <row r="1698" spans="1:4" x14ac:dyDescent="0.3">
      <c r="A1698" t="s">
        <v>3017</v>
      </c>
      <c r="B1698" t="s">
        <v>3462</v>
      </c>
      <c r="C1698" t="s">
        <v>3339</v>
      </c>
      <c r="D1698">
        <v>3106.1554059199957</v>
      </c>
    </row>
    <row r="1699" spans="1:4" x14ac:dyDescent="0.3">
      <c r="A1699" t="s">
        <v>3017</v>
      </c>
      <c r="B1699" t="s">
        <v>3462</v>
      </c>
      <c r="C1699" t="s">
        <v>3343</v>
      </c>
      <c r="D1699">
        <v>72.69550912000004</v>
      </c>
    </row>
    <row r="1700" spans="1:4" x14ac:dyDescent="0.3">
      <c r="A1700" t="s">
        <v>3017</v>
      </c>
      <c r="B1700" t="s">
        <v>3462</v>
      </c>
      <c r="C1700" t="s">
        <v>3346</v>
      </c>
      <c r="D1700">
        <v>66.257746400000002</v>
      </c>
    </row>
    <row r="1701" spans="1:4" x14ac:dyDescent="0.3">
      <c r="A1701" t="s">
        <v>3017</v>
      </c>
      <c r="B1701" t="s">
        <v>3462</v>
      </c>
      <c r="C1701" t="s">
        <v>3341</v>
      </c>
      <c r="D1701">
        <v>34.740329250000002</v>
      </c>
    </row>
    <row r="1702" spans="1:4" x14ac:dyDescent="0.3">
      <c r="A1702" t="s">
        <v>3018</v>
      </c>
      <c r="B1702" t="s">
        <v>3432</v>
      </c>
      <c r="C1702" t="s">
        <v>757</v>
      </c>
      <c r="D1702">
        <v>3502.7970143199987</v>
      </c>
    </row>
    <row r="1703" spans="1:4" x14ac:dyDescent="0.3">
      <c r="A1703" t="s">
        <v>3018</v>
      </c>
      <c r="B1703" t="s">
        <v>3432</v>
      </c>
      <c r="C1703" t="s">
        <v>3342</v>
      </c>
      <c r="D1703">
        <v>6950.1283519400013</v>
      </c>
    </row>
    <row r="1704" spans="1:4" x14ac:dyDescent="0.3">
      <c r="A1704" t="s">
        <v>3018</v>
      </c>
      <c r="B1704" t="s">
        <v>3432</v>
      </c>
      <c r="C1704" t="s">
        <v>3340</v>
      </c>
      <c r="D1704">
        <v>5662.6033670499937</v>
      </c>
    </row>
    <row r="1705" spans="1:4" x14ac:dyDescent="0.3">
      <c r="A1705" t="s">
        <v>3018</v>
      </c>
      <c r="B1705" t="s">
        <v>3432</v>
      </c>
      <c r="C1705" t="s">
        <v>3344</v>
      </c>
      <c r="D1705">
        <v>3.9790000000000001</v>
      </c>
    </row>
    <row r="1706" spans="1:4" x14ac:dyDescent="0.3">
      <c r="A1706" t="s">
        <v>3018</v>
      </c>
      <c r="B1706" t="s">
        <v>3432</v>
      </c>
      <c r="C1706" t="s">
        <v>3345</v>
      </c>
      <c r="D1706">
        <v>4776.9811778499989</v>
      </c>
    </row>
    <row r="1707" spans="1:4" x14ac:dyDescent="0.3">
      <c r="A1707" t="s">
        <v>3018</v>
      </c>
      <c r="B1707" t="s">
        <v>3432</v>
      </c>
      <c r="C1707" t="s">
        <v>123</v>
      </c>
      <c r="D1707">
        <v>19.970999999999997</v>
      </c>
    </row>
    <row r="1708" spans="1:4" x14ac:dyDescent="0.3">
      <c r="A1708" t="s">
        <v>3018</v>
      </c>
      <c r="B1708" t="s">
        <v>3432</v>
      </c>
      <c r="C1708" t="s">
        <v>3339</v>
      </c>
      <c r="D1708">
        <v>116047.90306738044</v>
      </c>
    </row>
    <row r="1709" spans="1:4" x14ac:dyDescent="0.3">
      <c r="A1709" t="s">
        <v>3018</v>
      </c>
      <c r="B1709" t="s">
        <v>3432</v>
      </c>
      <c r="C1709" t="s">
        <v>3343</v>
      </c>
      <c r="D1709">
        <v>15471.055834299965</v>
      </c>
    </row>
    <row r="1710" spans="1:4" x14ac:dyDescent="0.3">
      <c r="A1710" t="s">
        <v>3018</v>
      </c>
      <c r="B1710" t="s">
        <v>3432</v>
      </c>
      <c r="C1710" t="s">
        <v>3346</v>
      </c>
      <c r="D1710">
        <v>36.650999999999996</v>
      </c>
    </row>
    <row r="1711" spans="1:4" x14ac:dyDescent="0.3">
      <c r="A1711" t="s">
        <v>3018</v>
      </c>
      <c r="B1711" t="s">
        <v>3432</v>
      </c>
      <c r="C1711" t="s">
        <v>3341</v>
      </c>
      <c r="D1711">
        <v>9.49</v>
      </c>
    </row>
    <row r="1712" spans="1:4" x14ac:dyDescent="0.3">
      <c r="A1712" t="s">
        <v>3018</v>
      </c>
      <c r="B1712" t="s">
        <v>3446</v>
      </c>
      <c r="C1712" t="s">
        <v>757</v>
      </c>
      <c r="D1712">
        <v>1.2348887</v>
      </c>
    </row>
    <row r="1713" spans="1:4" x14ac:dyDescent="0.3">
      <c r="A1713" t="s">
        <v>3018</v>
      </c>
      <c r="B1713" t="s">
        <v>3446</v>
      </c>
      <c r="C1713" t="s">
        <v>3342</v>
      </c>
      <c r="D1713">
        <v>499.79200000000003</v>
      </c>
    </row>
    <row r="1714" spans="1:4" x14ac:dyDescent="0.3">
      <c r="A1714" t="s">
        <v>3018</v>
      </c>
      <c r="B1714" t="s">
        <v>3446</v>
      </c>
      <c r="C1714" t="s">
        <v>3345</v>
      </c>
      <c r="D1714">
        <v>114.97200000000001</v>
      </c>
    </row>
    <row r="1715" spans="1:4" x14ac:dyDescent="0.3">
      <c r="A1715" t="s">
        <v>3018</v>
      </c>
      <c r="B1715" t="s">
        <v>3446</v>
      </c>
      <c r="C1715" t="s">
        <v>3339</v>
      </c>
      <c r="D1715">
        <v>1.5579999999999998</v>
      </c>
    </row>
    <row r="1716" spans="1:4" x14ac:dyDescent="0.3">
      <c r="A1716" t="s">
        <v>3018</v>
      </c>
      <c r="B1716" t="s">
        <v>3446</v>
      </c>
      <c r="C1716" t="s">
        <v>3343</v>
      </c>
      <c r="D1716">
        <v>3.8449999999999998</v>
      </c>
    </row>
    <row r="1717" spans="1:4" x14ac:dyDescent="0.3">
      <c r="A1717" t="s">
        <v>3018</v>
      </c>
      <c r="B1717" t="s">
        <v>3448</v>
      </c>
      <c r="C1717" t="s">
        <v>3339</v>
      </c>
      <c r="D1717">
        <v>59.024461249999995</v>
      </c>
    </row>
    <row r="1718" spans="1:4" x14ac:dyDescent="0.3">
      <c r="A1718" t="s">
        <v>3018</v>
      </c>
      <c r="B1718" t="s">
        <v>3454</v>
      </c>
      <c r="C1718" t="s">
        <v>757</v>
      </c>
      <c r="D1718">
        <v>1444.0290068000013</v>
      </c>
    </row>
    <row r="1719" spans="1:4" x14ac:dyDescent="0.3">
      <c r="A1719" t="s">
        <v>3018</v>
      </c>
      <c r="B1719" t="s">
        <v>3454</v>
      </c>
      <c r="C1719" t="s">
        <v>3342</v>
      </c>
      <c r="D1719">
        <v>11624.936044349966</v>
      </c>
    </row>
    <row r="1720" spans="1:4" x14ac:dyDescent="0.3">
      <c r="A1720" t="s">
        <v>3018</v>
      </c>
      <c r="B1720" t="s">
        <v>3454</v>
      </c>
      <c r="C1720" t="s">
        <v>3340</v>
      </c>
      <c r="D1720">
        <v>16487.618923540085</v>
      </c>
    </row>
    <row r="1721" spans="1:4" x14ac:dyDescent="0.3">
      <c r="A1721" t="s">
        <v>3018</v>
      </c>
      <c r="B1721" t="s">
        <v>3454</v>
      </c>
      <c r="C1721" t="s">
        <v>3344</v>
      </c>
      <c r="D1721">
        <v>2688.3054882399992</v>
      </c>
    </row>
    <row r="1722" spans="1:4" x14ac:dyDescent="0.3">
      <c r="A1722" t="s">
        <v>3018</v>
      </c>
      <c r="B1722" t="s">
        <v>3454</v>
      </c>
      <c r="C1722" t="s">
        <v>3345</v>
      </c>
      <c r="D1722">
        <v>14288.742996470019</v>
      </c>
    </row>
    <row r="1723" spans="1:4" x14ac:dyDescent="0.3">
      <c r="A1723" t="s">
        <v>3018</v>
      </c>
      <c r="B1723" t="s">
        <v>3454</v>
      </c>
      <c r="C1723" t="s">
        <v>123</v>
      </c>
      <c r="D1723">
        <v>5986.7072486299994</v>
      </c>
    </row>
    <row r="1724" spans="1:4" x14ac:dyDescent="0.3">
      <c r="A1724" t="s">
        <v>3018</v>
      </c>
      <c r="B1724" t="s">
        <v>3454</v>
      </c>
      <c r="C1724" t="s">
        <v>3339</v>
      </c>
      <c r="D1724">
        <v>315007.57050947205</v>
      </c>
    </row>
    <row r="1725" spans="1:4" x14ac:dyDescent="0.3">
      <c r="A1725" t="s">
        <v>3018</v>
      </c>
      <c r="B1725" t="s">
        <v>3454</v>
      </c>
      <c r="C1725" t="s">
        <v>3343</v>
      </c>
      <c r="D1725">
        <v>10914.569653579963</v>
      </c>
    </row>
    <row r="1726" spans="1:4" x14ac:dyDescent="0.3">
      <c r="A1726" t="s">
        <v>3018</v>
      </c>
      <c r="B1726" t="s">
        <v>3454</v>
      </c>
      <c r="C1726" t="s">
        <v>3346</v>
      </c>
      <c r="D1726">
        <v>4828.9919796500008</v>
      </c>
    </row>
    <row r="1727" spans="1:4" x14ac:dyDescent="0.3">
      <c r="A1727" t="s">
        <v>3018</v>
      </c>
      <c r="B1727" t="s">
        <v>3454</v>
      </c>
      <c r="C1727" t="s">
        <v>3341</v>
      </c>
      <c r="D1727">
        <v>20722.933637479877</v>
      </c>
    </row>
    <row r="1728" spans="1:4" x14ac:dyDescent="0.3">
      <c r="A1728" t="s">
        <v>3018</v>
      </c>
      <c r="B1728" t="s">
        <v>3461</v>
      </c>
      <c r="C1728" t="s">
        <v>757</v>
      </c>
      <c r="D1728">
        <v>1.4072912</v>
      </c>
    </row>
    <row r="1729" spans="1:4" x14ac:dyDescent="0.3">
      <c r="A1729" t="s">
        <v>3018</v>
      </c>
      <c r="B1729" t="s">
        <v>3461</v>
      </c>
      <c r="C1729" t="s">
        <v>3340</v>
      </c>
      <c r="D1729">
        <v>0.35715302000000004</v>
      </c>
    </row>
    <row r="1730" spans="1:4" x14ac:dyDescent="0.3">
      <c r="A1730" t="s">
        <v>3018</v>
      </c>
      <c r="B1730" t="s">
        <v>3461</v>
      </c>
      <c r="C1730" t="s">
        <v>3344</v>
      </c>
      <c r="D1730">
        <v>3.2231953600000001</v>
      </c>
    </row>
    <row r="1731" spans="1:4" x14ac:dyDescent="0.3">
      <c r="A1731" t="s">
        <v>3018</v>
      </c>
      <c r="B1731" t="s">
        <v>3461</v>
      </c>
      <c r="C1731" t="s">
        <v>3345</v>
      </c>
      <c r="D1731">
        <v>49.505428750000007</v>
      </c>
    </row>
    <row r="1732" spans="1:4" x14ac:dyDescent="0.3">
      <c r="A1732" t="s">
        <v>3018</v>
      </c>
      <c r="B1732" t="s">
        <v>3461</v>
      </c>
      <c r="C1732" t="s">
        <v>3339</v>
      </c>
      <c r="D1732">
        <v>3.7661525000000005</v>
      </c>
    </row>
    <row r="1733" spans="1:4" x14ac:dyDescent="0.3">
      <c r="A1733" t="s">
        <v>3018</v>
      </c>
      <c r="B1733" t="s">
        <v>3461</v>
      </c>
      <c r="C1733" t="s">
        <v>3343</v>
      </c>
      <c r="D1733">
        <v>36.439801129999999</v>
      </c>
    </row>
    <row r="1734" spans="1:4" x14ac:dyDescent="0.3">
      <c r="A1734" t="s">
        <v>3018</v>
      </c>
      <c r="B1734" t="s">
        <v>3461</v>
      </c>
      <c r="C1734" t="s">
        <v>3346</v>
      </c>
      <c r="D1734">
        <v>4.3536678999999996</v>
      </c>
    </row>
    <row r="1735" spans="1:4" x14ac:dyDescent="0.3">
      <c r="A1735" t="s">
        <v>3018</v>
      </c>
      <c r="B1735" t="s">
        <v>3462</v>
      </c>
      <c r="C1735" t="s">
        <v>757</v>
      </c>
      <c r="D1735">
        <v>0.28284994000000002</v>
      </c>
    </row>
    <row r="1736" spans="1:4" x14ac:dyDescent="0.3">
      <c r="A1736" t="s">
        <v>3018</v>
      </c>
      <c r="B1736" t="s">
        <v>3462</v>
      </c>
      <c r="C1736" t="s">
        <v>3340</v>
      </c>
      <c r="D1736">
        <v>6.0443802499999997</v>
      </c>
    </row>
    <row r="1737" spans="1:4" x14ac:dyDescent="0.3">
      <c r="A1737" t="s">
        <v>3018</v>
      </c>
      <c r="B1737" t="s">
        <v>3462</v>
      </c>
      <c r="C1737" t="s">
        <v>3345</v>
      </c>
      <c r="D1737">
        <v>1.28596376</v>
      </c>
    </row>
    <row r="1738" spans="1:4" x14ac:dyDescent="0.3">
      <c r="A1738" t="s">
        <v>3018</v>
      </c>
      <c r="B1738" t="s">
        <v>3462</v>
      </c>
      <c r="C1738" t="s">
        <v>3339</v>
      </c>
      <c r="D1738">
        <v>190.73209447000008</v>
      </c>
    </row>
    <row r="1739" spans="1:4" x14ac:dyDescent="0.3">
      <c r="A1739" t="s">
        <v>3018</v>
      </c>
      <c r="B1739" t="s">
        <v>3462</v>
      </c>
      <c r="C1739" t="s">
        <v>3343</v>
      </c>
      <c r="D1739">
        <v>0.65941432</v>
      </c>
    </row>
    <row r="1740" spans="1:4" x14ac:dyDescent="0.3">
      <c r="A1740" t="s">
        <v>3019</v>
      </c>
      <c r="B1740" t="s">
        <v>3436</v>
      </c>
      <c r="C1740" t="s">
        <v>757</v>
      </c>
      <c r="D1740">
        <v>5.1506532299999996</v>
      </c>
    </row>
    <row r="1741" spans="1:4" x14ac:dyDescent="0.3">
      <c r="A1741" t="s">
        <v>3019</v>
      </c>
      <c r="B1741" t="s">
        <v>3436</v>
      </c>
      <c r="C1741" t="s">
        <v>3342</v>
      </c>
      <c r="D1741">
        <v>35.397388999999997</v>
      </c>
    </row>
    <row r="1742" spans="1:4" x14ac:dyDescent="0.3">
      <c r="A1742" t="s">
        <v>3019</v>
      </c>
      <c r="B1742" t="s">
        <v>3436</v>
      </c>
      <c r="C1742" t="s">
        <v>123</v>
      </c>
      <c r="D1742">
        <v>3.4992416400000002</v>
      </c>
    </row>
    <row r="1743" spans="1:4" x14ac:dyDescent="0.3">
      <c r="A1743" t="s">
        <v>3019</v>
      </c>
      <c r="B1743" t="s">
        <v>3436</v>
      </c>
      <c r="C1743" t="s">
        <v>3343</v>
      </c>
      <c r="D1743">
        <v>4.7695555199999999</v>
      </c>
    </row>
    <row r="1744" spans="1:4" x14ac:dyDescent="0.3">
      <c r="A1744" t="s">
        <v>3019</v>
      </c>
      <c r="B1744" t="s">
        <v>3438</v>
      </c>
      <c r="C1744" t="s">
        <v>757</v>
      </c>
      <c r="D1744">
        <v>27.967482780000005</v>
      </c>
    </row>
    <row r="1745" spans="1:4" x14ac:dyDescent="0.3">
      <c r="A1745" t="s">
        <v>3019</v>
      </c>
      <c r="B1745" t="s">
        <v>3438</v>
      </c>
      <c r="C1745" t="s">
        <v>3342</v>
      </c>
      <c r="D1745">
        <v>122.55287417999999</v>
      </c>
    </row>
    <row r="1746" spans="1:4" x14ac:dyDescent="0.3">
      <c r="A1746" t="s">
        <v>3019</v>
      </c>
      <c r="B1746" t="s">
        <v>3438</v>
      </c>
      <c r="C1746" t="s">
        <v>3344</v>
      </c>
      <c r="D1746">
        <v>1024.9883857899999</v>
      </c>
    </row>
    <row r="1747" spans="1:4" x14ac:dyDescent="0.3">
      <c r="A1747" t="s">
        <v>3019</v>
      </c>
      <c r="B1747" t="s">
        <v>3438</v>
      </c>
      <c r="C1747" t="s">
        <v>3345</v>
      </c>
      <c r="D1747">
        <v>170.86757106000002</v>
      </c>
    </row>
    <row r="1748" spans="1:4" x14ac:dyDescent="0.3">
      <c r="A1748" t="s">
        <v>3019</v>
      </c>
      <c r="B1748" t="s">
        <v>3438</v>
      </c>
      <c r="C1748" t="s">
        <v>3339</v>
      </c>
      <c r="D1748">
        <v>5.6871020199999993</v>
      </c>
    </row>
    <row r="1749" spans="1:4" x14ac:dyDescent="0.3">
      <c r="A1749" t="s">
        <v>3019</v>
      </c>
      <c r="B1749" t="s">
        <v>3438</v>
      </c>
      <c r="C1749" t="s">
        <v>3343</v>
      </c>
      <c r="D1749">
        <v>51.820988380000003</v>
      </c>
    </row>
    <row r="1750" spans="1:4" x14ac:dyDescent="0.3">
      <c r="A1750" t="s">
        <v>3019</v>
      </c>
      <c r="B1750" t="s">
        <v>3438</v>
      </c>
      <c r="C1750" t="s">
        <v>3346</v>
      </c>
      <c r="D1750">
        <v>18.734467350000003</v>
      </c>
    </row>
    <row r="1751" spans="1:4" x14ac:dyDescent="0.3">
      <c r="A1751" t="s">
        <v>3019</v>
      </c>
      <c r="B1751" t="s">
        <v>3440</v>
      </c>
      <c r="C1751" t="s">
        <v>757</v>
      </c>
      <c r="D1751">
        <v>6.2234607999999998</v>
      </c>
    </row>
    <row r="1752" spans="1:4" x14ac:dyDescent="0.3">
      <c r="A1752" t="s">
        <v>3019</v>
      </c>
      <c r="B1752" t="s">
        <v>3440</v>
      </c>
      <c r="C1752" t="s">
        <v>3342</v>
      </c>
      <c r="D1752">
        <v>41.364560329999989</v>
      </c>
    </row>
    <row r="1753" spans="1:4" x14ac:dyDescent="0.3">
      <c r="A1753" t="s">
        <v>3019</v>
      </c>
      <c r="B1753" t="s">
        <v>3440</v>
      </c>
      <c r="C1753" t="s">
        <v>3344</v>
      </c>
      <c r="D1753">
        <v>86.26793327</v>
      </c>
    </row>
    <row r="1754" spans="1:4" x14ac:dyDescent="0.3">
      <c r="A1754" t="s">
        <v>3019</v>
      </c>
      <c r="B1754" t="s">
        <v>3440</v>
      </c>
      <c r="C1754" t="s">
        <v>3345</v>
      </c>
      <c r="D1754">
        <v>2.41829421</v>
      </c>
    </row>
    <row r="1755" spans="1:4" x14ac:dyDescent="0.3">
      <c r="A1755" t="s">
        <v>3019</v>
      </c>
      <c r="B1755" t="s">
        <v>3440</v>
      </c>
      <c r="C1755" t="s">
        <v>3339</v>
      </c>
      <c r="D1755">
        <v>0.53350180000000003</v>
      </c>
    </row>
    <row r="1756" spans="1:4" x14ac:dyDescent="0.3">
      <c r="A1756" t="s">
        <v>3019</v>
      </c>
      <c r="B1756" t="s">
        <v>3440</v>
      </c>
      <c r="C1756" t="s">
        <v>3343</v>
      </c>
      <c r="D1756">
        <v>9.836445470000001</v>
      </c>
    </row>
    <row r="1757" spans="1:4" x14ac:dyDescent="0.3">
      <c r="A1757" t="s">
        <v>3019</v>
      </c>
      <c r="B1757" t="s">
        <v>3446</v>
      </c>
      <c r="C1757" t="s">
        <v>757</v>
      </c>
      <c r="D1757">
        <v>2016.0825004999997</v>
      </c>
    </row>
    <row r="1758" spans="1:4" x14ac:dyDescent="0.3">
      <c r="A1758" t="s">
        <v>3019</v>
      </c>
      <c r="B1758" t="s">
        <v>3446</v>
      </c>
      <c r="C1758" t="s">
        <v>3342</v>
      </c>
      <c r="D1758">
        <v>2649.7974063499987</v>
      </c>
    </row>
    <row r="1759" spans="1:4" x14ac:dyDescent="0.3">
      <c r="A1759" t="s">
        <v>3019</v>
      </c>
      <c r="B1759" t="s">
        <v>3446</v>
      </c>
      <c r="C1759" t="s">
        <v>3344</v>
      </c>
      <c r="D1759">
        <v>2045.6567612199999</v>
      </c>
    </row>
    <row r="1760" spans="1:4" x14ac:dyDescent="0.3">
      <c r="A1760" t="s">
        <v>3019</v>
      </c>
      <c r="B1760" t="s">
        <v>3446</v>
      </c>
      <c r="C1760" t="s">
        <v>3345</v>
      </c>
      <c r="D1760">
        <v>2048.0434013100012</v>
      </c>
    </row>
    <row r="1761" spans="1:4" x14ac:dyDescent="0.3">
      <c r="A1761" t="s">
        <v>3019</v>
      </c>
      <c r="B1761" t="s">
        <v>3446</v>
      </c>
      <c r="C1761" t="s">
        <v>123</v>
      </c>
      <c r="D1761">
        <v>46.608680399999997</v>
      </c>
    </row>
    <row r="1762" spans="1:4" x14ac:dyDescent="0.3">
      <c r="A1762" t="s">
        <v>3019</v>
      </c>
      <c r="B1762" t="s">
        <v>3446</v>
      </c>
      <c r="C1762" t="s">
        <v>3339</v>
      </c>
      <c r="D1762">
        <v>21.115042110000001</v>
      </c>
    </row>
    <row r="1763" spans="1:4" x14ac:dyDescent="0.3">
      <c r="A1763" t="s">
        <v>3019</v>
      </c>
      <c r="B1763" t="s">
        <v>3446</v>
      </c>
      <c r="C1763" t="s">
        <v>3343</v>
      </c>
      <c r="D1763">
        <v>619.49041616</v>
      </c>
    </row>
    <row r="1764" spans="1:4" x14ac:dyDescent="0.3">
      <c r="A1764" t="s">
        <v>3019</v>
      </c>
      <c r="B1764" t="s">
        <v>3446</v>
      </c>
      <c r="C1764" t="s">
        <v>3346</v>
      </c>
      <c r="D1764">
        <v>539.62059862000001</v>
      </c>
    </row>
    <row r="1765" spans="1:4" x14ac:dyDescent="0.3">
      <c r="A1765" t="s">
        <v>3019</v>
      </c>
      <c r="B1765" t="s">
        <v>3446</v>
      </c>
      <c r="C1765" t="s">
        <v>3341</v>
      </c>
      <c r="D1765">
        <v>21.466314130000001</v>
      </c>
    </row>
    <row r="1766" spans="1:4" x14ac:dyDescent="0.3">
      <c r="A1766" t="s">
        <v>3019</v>
      </c>
      <c r="B1766" t="s">
        <v>3454</v>
      </c>
      <c r="C1766" t="s">
        <v>757</v>
      </c>
      <c r="D1766">
        <v>0.14268742000000001</v>
      </c>
    </row>
    <row r="1767" spans="1:4" x14ac:dyDescent="0.3">
      <c r="A1767" t="s">
        <v>3019</v>
      </c>
      <c r="B1767" t="s">
        <v>3454</v>
      </c>
      <c r="C1767" t="s">
        <v>3342</v>
      </c>
      <c r="D1767">
        <v>1.0764275400000001</v>
      </c>
    </row>
    <row r="1768" spans="1:4" x14ac:dyDescent="0.3">
      <c r="A1768" t="s">
        <v>3019</v>
      </c>
      <c r="B1768" t="s">
        <v>3454</v>
      </c>
      <c r="C1768" t="s">
        <v>3345</v>
      </c>
      <c r="D1768">
        <v>0.63530531000000001</v>
      </c>
    </row>
    <row r="1769" spans="1:4" x14ac:dyDescent="0.3">
      <c r="A1769" t="s">
        <v>3019</v>
      </c>
      <c r="B1769" t="s">
        <v>3454</v>
      </c>
      <c r="C1769" t="s">
        <v>3343</v>
      </c>
      <c r="D1769">
        <v>1.3787722499999999</v>
      </c>
    </row>
    <row r="1770" spans="1:4" x14ac:dyDescent="0.3">
      <c r="A1770" t="s">
        <v>3019</v>
      </c>
      <c r="B1770" t="s">
        <v>3456</v>
      </c>
      <c r="C1770" t="s">
        <v>757</v>
      </c>
      <c r="D1770">
        <v>411.90193670000008</v>
      </c>
    </row>
    <row r="1771" spans="1:4" x14ac:dyDescent="0.3">
      <c r="A1771" t="s">
        <v>3019</v>
      </c>
      <c r="B1771" t="s">
        <v>3456</v>
      </c>
      <c r="C1771" t="s">
        <v>3342</v>
      </c>
      <c r="D1771">
        <v>84.364083879999967</v>
      </c>
    </row>
    <row r="1772" spans="1:4" x14ac:dyDescent="0.3">
      <c r="A1772" t="s">
        <v>3019</v>
      </c>
      <c r="B1772" t="s">
        <v>3456</v>
      </c>
      <c r="C1772" t="s">
        <v>3344</v>
      </c>
      <c r="D1772">
        <v>259.76758660999997</v>
      </c>
    </row>
    <row r="1773" spans="1:4" x14ac:dyDescent="0.3">
      <c r="A1773" t="s">
        <v>3019</v>
      </c>
      <c r="B1773" t="s">
        <v>3456</v>
      </c>
      <c r="C1773" t="s">
        <v>3345</v>
      </c>
      <c r="D1773">
        <v>908.42229509999993</v>
      </c>
    </row>
    <row r="1774" spans="1:4" x14ac:dyDescent="0.3">
      <c r="A1774" t="s">
        <v>3019</v>
      </c>
      <c r="B1774" t="s">
        <v>3456</v>
      </c>
      <c r="C1774" t="s">
        <v>123</v>
      </c>
      <c r="D1774">
        <v>46.749935739999991</v>
      </c>
    </row>
    <row r="1775" spans="1:4" x14ac:dyDescent="0.3">
      <c r="A1775" t="s">
        <v>3019</v>
      </c>
      <c r="B1775" t="s">
        <v>3456</v>
      </c>
      <c r="C1775" t="s">
        <v>3339</v>
      </c>
      <c r="D1775">
        <v>72.178572299999985</v>
      </c>
    </row>
    <row r="1776" spans="1:4" x14ac:dyDescent="0.3">
      <c r="A1776" t="s">
        <v>3019</v>
      </c>
      <c r="B1776" t="s">
        <v>3456</v>
      </c>
      <c r="C1776" t="s">
        <v>3343</v>
      </c>
      <c r="D1776">
        <v>877.96418506000043</v>
      </c>
    </row>
    <row r="1777" spans="1:4" x14ac:dyDescent="0.3">
      <c r="A1777" t="s">
        <v>3019</v>
      </c>
      <c r="B1777" t="s">
        <v>3456</v>
      </c>
      <c r="C1777" t="s">
        <v>3346</v>
      </c>
      <c r="D1777">
        <v>88.331791390000021</v>
      </c>
    </row>
    <row r="1778" spans="1:4" x14ac:dyDescent="0.3">
      <c r="A1778" t="s">
        <v>3019</v>
      </c>
      <c r="B1778" t="s">
        <v>3457</v>
      </c>
      <c r="C1778" t="s">
        <v>757</v>
      </c>
      <c r="D1778">
        <v>848.68887243000017</v>
      </c>
    </row>
    <row r="1779" spans="1:4" x14ac:dyDescent="0.3">
      <c r="A1779" t="s">
        <v>3019</v>
      </c>
      <c r="B1779" t="s">
        <v>3457</v>
      </c>
      <c r="C1779" t="s">
        <v>3342</v>
      </c>
      <c r="D1779">
        <v>161.37969975999994</v>
      </c>
    </row>
    <row r="1780" spans="1:4" x14ac:dyDescent="0.3">
      <c r="A1780" t="s">
        <v>3019</v>
      </c>
      <c r="B1780" t="s">
        <v>3457</v>
      </c>
      <c r="C1780" t="s">
        <v>3344</v>
      </c>
      <c r="D1780">
        <v>283.97335250999987</v>
      </c>
    </row>
    <row r="1781" spans="1:4" x14ac:dyDescent="0.3">
      <c r="A1781" t="s">
        <v>3019</v>
      </c>
      <c r="B1781" t="s">
        <v>3457</v>
      </c>
      <c r="C1781" t="s">
        <v>3345</v>
      </c>
      <c r="D1781">
        <v>1691.4758193399987</v>
      </c>
    </row>
    <row r="1782" spans="1:4" x14ac:dyDescent="0.3">
      <c r="A1782" t="s">
        <v>3019</v>
      </c>
      <c r="B1782" t="s">
        <v>3457</v>
      </c>
      <c r="C1782" t="s">
        <v>123</v>
      </c>
      <c r="D1782">
        <v>98.861456130000022</v>
      </c>
    </row>
    <row r="1783" spans="1:4" x14ac:dyDescent="0.3">
      <c r="A1783" t="s">
        <v>3019</v>
      </c>
      <c r="B1783" t="s">
        <v>3457</v>
      </c>
      <c r="C1783" t="s">
        <v>3339</v>
      </c>
      <c r="D1783">
        <v>123.01760606000003</v>
      </c>
    </row>
    <row r="1784" spans="1:4" x14ac:dyDescent="0.3">
      <c r="A1784" t="s">
        <v>3019</v>
      </c>
      <c r="B1784" t="s">
        <v>3457</v>
      </c>
      <c r="C1784" t="s">
        <v>3343</v>
      </c>
      <c r="D1784">
        <v>1849.1814942800045</v>
      </c>
    </row>
    <row r="1785" spans="1:4" x14ac:dyDescent="0.3">
      <c r="A1785" t="s">
        <v>3019</v>
      </c>
      <c r="B1785" t="s">
        <v>3457</v>
      </c>
      <c r="C1785" t="s">
        <v>3346</v>
      </c>
      <c r="D1785">
        <v>284.11915852999988</v>
      </c>
    </row>
    <row r="1786" spans="1:4" x14ac:dyDescent="0.3">
      <c r="A1786" t="s">
        <v>3019</v>
      </c>
      <c r="B1786" t="s">
        <v>3458</v>
      </c>
      <c r="C1786" t="s">
        <v>757</v>
      </c>
      <c r="D1786">
        <v>429.7280551299998</v>
      </c>
    </row>
    <row r="1787" spans="1:4" x14ac:dyDescent="0.3">
      <c r="A1787" t="s">
        <v>3019</v>
      </c>
      <c r="B1787" t="s">
        <v>3458</v>
      </c>
      <c r="C1787" t="s">
        <v>3342</v>
      </c>
      <c r="D1787">
        <v>142.99942810000007</v>
      </c>
    </row>
    <row r="1788" spans="1:4" x14ac:dyDescent="0.3">
      <c r="A1788" t="s">
        <v>3019</v>
      </c>
      <c r="B1788" t="s">
        <v>3458</v>
      </c>
      <c r="C1788" t="s">
        <v>3344</v>
      </c>
      <c r="D1788">
        <v>143.44948793999993</v>
      </c>
    </row>
    <row r="1789" spans="1:4" x14ac:dyDescent="0.3">
      <c r="A1789" t="s">
        <v>3019</v>
      </c>
      <c r="B1789" t="s">
        <v>3458</v>
      </c>
      <c r="C1789" t="s">
        <v>3345</v>
      </c>
      <c r="D1789">
        <v>742.99777904999985</v>
      </c>
    </row>
    <row r="1790" spans="1:4" x14ac:dyDescent="0.3">
      <c r="A1790" t="s">
        <v>3019</v>
      </c>
      <c r="B1790" t="s">
        <v>3458</v>
      </c>
      <c r="C1790" t="s">
        <v>123</v>
      </c>
      <c r="D1790">
        <v>56.496675449999998</v>
      </c>
    </row>
    <row r="1791" spans="1:4" x14ac:dyDescent="0.3">
      <c r="A1791" t="s">
        <v>3019</v>
      </c>
      <c r="B1791" t="s">
        <v>3458</v>
      </c>
      <c r="C1791" t="s">
        <v>3339</v>
      </c>
      <c r="D1791">
        <v>66.140777939999992</v>
      </c>
    </row>
    <row r="1792" spans="1:4" x14ac:dyDescent="0.3">
      <c r="A1792" t="s">
        <v>3019</v>
      </c>
      <c r="B1792" t="s">
        <v>3458</v>
      </c>
      <c r="C1792" t="s">
        <v>3343</v>
      </c>
      <c r="D1792">
        <v>1163.6740697999996</v>
      </c>
    </row>
    <row r="1793" spans="1:4" x14ac:dyDescent="0.3">
      <c r="A1793" t="s">
        <v>3019</v>
      </c>
      <c r="B1793" t="s">
        <v>3458</v>
      </c>
      <c r="C1793" t="s">
        <v>3346</v>
      </c>
      <c r="D1793">
        <v>165.65412945999998</v>
      </c>
    </row>
    <row r="1794" spans="1:4" x14ac:dyDescent="0.3">
      <c r="A1794" t="s">
        <v>3019</v>
      </c>
      <c r="B1794" t="s">
        <v>3459</v>
      </c>
      <c r="C1794" t="s">
        <v>3343</v>
      </c>
      <c r="D1794">
        <v>5.0352213099999998</v>
      </c>
    </row>
    <row r="1795" spans="1:4" x14ac:dyDescent="0.3">
      <c r="A1795" t="s">
        <v>3019</v>
      </c>
      <c r="B1795" t="s">
        <v>3461</v>
      </c>
      <c r="C1795" t="s">
        <v>757</v>
      </c>
      <c r="D1795">
        <v>13401.182170559985</v>
      </c>
    </row>
    <row r="1796" spans="1:4" x14ac:dyDescent="0.3">
      <c r="A1796" t="s">
        <v>3019</v>
      </c>
      <c r="B1796" t="s">
        <v>3461</v>
      </c>
      <c r="C1796" t="s">
        <v>3342</v>
      </c>
      <c r="D1796">
        <v>111.07605442000001</v>
      </c>
    </row>
    <row r="1797" spans="1:4" x14ac:dyDescent="0.3">
      <c r="A1797" t="s">
        <v>3019</v>
      </c>
      <c r="B1797" t="s">
        <v>3461</v>
      </c>
      <c r="C1797" t="s">
        <v>3340</v>
      </c>
      <c r="D1797">
        <v>4.9141743000000009</v>
      </c>
    </row>
    <row r="1798" spans="1:4" x14ac:dyDescent="0.3">
      <c r="A1798" t="s">
        <v>3019</v>
      </c>
      <c r="B1798" t="s">
        <v>3461</v>
      </c>
      <c r="C1798" t="s">
        <v>3344</v>
      </c>
      <c r="D1798">
        <v>3575.2438693300005</v>
      </c>
    </row>
    <row r="1799" spans="1:4" x14ac:dyDescent="0.3">
      <c r="A1799" t="s">
        <v>3019</v>
      </c>
      <c r="B1799" t="s">
        <v>3461</v>
      </c>
      <c r="C1799" t="s">
        <v>3345</v>
      </c>
      <c r="D1799">
        <v>10697.217375289998</v>
      </c>
    </row>
    <row r="1800" spans="1:4" x14ac:dyDescent="0.3">
      <c r="A1800" t="s">
        <v>3019</v>
      </c>
      <c r="B1800" t="s">
        <v>3461</v>
      </c>
      <c r="C1800" t="s">
        <v>123</v>
      </c>
      <c r="D1800">
        <v>589.51477363999993</v>
      </c>
    </row>
    <row r="1801" spans="1:4" x14ac:dyDescent="0.3">
      <c r="A1801" t="s">
        <v>3019</v>
      </c>
      <c r="B1801" t="s">
        <v>3461</v>
      </c>
      <c r="C1801" t="s">
        <v>3339</v>
      </c>
      <c r="D1801">
        <v>352.01621976000007</v>
      </c>
    </row>
    <row r="1802" spans="1:4" x14ac:dyDescent="0.3">
      <c r="A1802" t="s">
        <v>3019</v>
      </c>
      <c r="B1802" t="s">
        <v>3461</v>
      </c>
      <c r="C1802" t="s">
        <v>3343</v>
      </c>
      <c r="D1802">
        <v>8024.9817400999982</v>
      </c>
    </row>
    <row r="1803" spans="1:4" x14ac:dyDescent="0.3">
      <c r="A1803" t="s">
        <v>3019</v>
      </c>
      <c r="B1803" t="s">
        <v>3461</v>
      </c>
      <c r="C1803" t="s">
        <v>3346</v>
      </c>
      <c r="D1803">
        <v>1827.591394359999</v>
      </c>
    </row>
    <row r="1804" spans="1:4" x14ac:dyDescent="0.3">
      <c r="A1804" t="s">
        <v>3019</v>
      </c>
      <c r="B1804" t="s">
        <v>3461</v>
      </c>
      <c r="C1804" t="s">
        <v>3341</v>
      </c>
      <c r="D1804">
        <v>51.372925440000003</v>
      </c>
    </row>
    <row r="1805" spans="1:4" x14ac:dyDescent="0.3">
      <c r="A1805" t="s">
        <v>3020</v>
      </c>
      <c r="B1805" t="s">
        <v>3432</v>
      </c>
      <c r="C1805" t="s">
        <v>3340</v>
      </c>
      <c r="D1805">
        <v>1035.5358503299985</v>
      </c>
    </row>
    <row r="1806" spans="1:4" x14ac:dyDescent="0.3">
      <c r="A1806" t="s">
        <v>3020</v>
      </c>
      <c r="B1806" t="s">
        <v>3432</v>
      </c>
      <c r="C1806" t="s">
        <v>3339</v>
      </c>
      <c r="D1806">
        <v>14028.943535189856</v>
      </c>
    </row>
    <row r="1807" spans="1:4" x14ac:dyDescent="0.3">
      <c r="A1807" t="s">
        <v>3020</v>
      </c>
      <c r="B1807" t="s">
        <v>3436</v>
      </c>
      <c r="C1807" t="s">
        <v>757</v>
      </c>
      <c r="D1807">
        <v>2503.6366184599983</v>
      </c>
    </row>
    <row r="1808" spans="1:4" x14ac:dyDescent="0.3">
      <c r="A1808" t="s">
        <v>3020</v>
      </c>
      <c r="B1808" t="s">
        <v>3436</v>
      </c>
      <c r="C1808" t="s">
        <v>3342</v>
      </c>
      <c r="D1808">
        <v>625.99787169000035</v>
      </c>
    </row>
    <row r="1809" spans="1:4" x14ac:dyDescent="0.3">
      <c r="A1809" t="s">
        <v>3020</v>
      </c>
      <c r="B1809" t="s">
        <v>3436</v>
      </c>
      <c r="C1809" t="s">
        <v>3340</v>
      </c>
      <c r="D1809">
        <v>2459.1262165399953</v>
      </c>
    </row>
    <row r="1810" spans="1:4" x14ac:dyDescent="0.3">
      <c r="A1810" t="s">
        <v>3020</v>
      </c>
      <c r="B1810" t="s">
        <v>3436</v>
      </c>
      <c r="C1810" t="s">
        <v>3344</v>
      </c>
      <c r="D1810">
        <v>725.9385650600002</v>
      </c>
    </row>
    <row r="1811" spans="1:4" x14ac:dyDescent="0.3">
      <c r="A1811" t="s">
        <v>3020</v>
      </c>
      <c r="B1811" t="s">
        <v>3436</v>
      </c>
      <c r="C1811" t="s">
        <v>3345</v>
      </c>
      <c r="D1811">
        <v>1098.1115715000001</v>
      </c>
    </row>
    <row r="1812" spans="1:4" x14ac:dyDescent="0.3">
      <c r="A1812" t="s">
        <v>3020</v>
      </c>
      <c r="B1812" t="s">
        <v>3436</v>
      </c>
      <c r="C1812" t="s">
        <v>123</v>
      </c>
      <c r="D1812">
        <v>3.0597694300000002</v>
      </c>
    </row>
    <row r="1813" spans="1:4" x14ac:dyDescent="0.3">
      <c r="A1813" t="s">
        <v>3020</v>
      </c>
      <c r="B1813" t="s">
        <v>3436</v>
      </c>
      <c r="C1813" t="s">
        <v>3339</v>
      </c>
      <c r="D1813">
        <v>34020.436629149604</v>
      </c>
    </row>
    <row r="1814" spans="1:4" x14ac:dyDescent="0.3">
      <c r="A1814" t="s">
        <v>3020</v>
      </c>
      <c r="B1814" t="s">
        <v>3436</v>
      </c>
      <c r="C1814" t="s">
        <v>3343</v>
      </c>
      <c r="D1814">
        <v>8080.2081417700074</v>
      </c>
    </row>
    <row r="1815" spans="1:4" x14ac:dyDescent="0.3">
      <c r="A1815" t="s">
        <v>3020</v>
      </c>
      <c r="B1815" t="s">
        <v>3436</v>
      </c>
      <c r="C1815" t="s">
        <v>3346</v>
      </c>
      <c r="D1815">
        <v>26.959454280000003</v>
      </c>
    </row>
    <row r="1816" spans="1:4" x14ac:dyDescent="0.3">
      <c r="A1816" t="s">
        <v>3020</v>
      </c>
      <c r="B1816" t="s">
        <v>3438</v>
      </c>
      <c r="C1816" t="s">
        <v>757</v>
      </c>
      <c r="D1816">
        <v>3681.3059701500028</v>
      </c>
    </row>
    <row r="1817" spans="1:4" x14ac:dyDescent="0.3">
      <c r="A1817" t="s">
        <v>3020</v>
      </c>
      <c r="B1817" t="s">
        <v>3438</v>
      </c>
      <c r="C1817" t="s">
        <v>3342</v>
      </c>
      <c r="D1817">
        <v>1009.7972525000004</v>
      </c>
    </row>
    <row r="1818" spans="1:4" x14ac:dyDescent="0.3">
      <c r="A1818" t="s">
        <v>3020</v>
      </c>
      <c r="B1818" t="s">
        <v>3438</v>
      </c>
      <c r="C1818" t="s">
        <v>3340</v>
      </c>
      <c r="D1818">
        <v>4003.3025352499953</v>
      </c>
    </row>
    <row r="1819" spans="1:4" x14ac:dyDescent="0.3">
      <c r="A1819" t="s">
        <v>3020</v>
      </c>
      <c r="B1819" t="s">
        <v>3438</v>
      </c>
      <c r="C1819" t="s">
        <v>3344</v>
      </c>
      <c r="D1819">
        <v>1672.0197121199997</v>
      </c>
    </row>
    <row r="1820" spans="1:4" x14ac:dyDescent="0.3">
      <c r="A1820" t="s">
        <v>3020</v>
      </c>
      <c r="B1820" t="s">
        <v>3438</v>
      </c>
      <c r="C1820" t="s">
        <v>3345</v>
      </c>
      <c r="D1820">
        <v>6319.4731055699995</v>
      </c>
    </row>
    <row r="1821" spans="1:4" x14ac:dyDescent="0.3">
      <c r="A1821" t="s">
        <v>3020</v>
      </c>
      <c r="B1821" t="s">
        <v>3438</v>
      </c>
      <c r="C1821" t="s">
        <v>123</v>
      </c>
      <c r="D1821">
        <v>58.423451630000002</v>
      </c>
    </row>
    <row r="1822" spans="1:4" x14ac:dyDescent="0.3">
      <c r="A1822" t="s">
        <v>3020</v>
      </c>
      <c r="B1822" t="s">
        <v>3438</v>
      </c>
      <c r="C1822" t="s">
        <v>3339</v>
      </c>
      <c r="D1822">
        <v>63018.765609790033</v>
      </c>
    </row>
    <row r="1823" spans="1:4" x14ac:dyDescent="0.3">
      <c r="A1823" t="s">
        <v>3020</v>
      </c>
      <c r="B1823" t="s">
        <v>3438</v>
      </c>
      <c r="C1823" t="s">
        <v>3343</v>
      </c>
      <c r="D1823">
        <v>19168.490521810061</v>
      </c>
    </row>
    <row r="1824" spans="1:4" x14ac:dyDescent="0.3">
      <c r="A1824" t="s">
        <v>3020</v>
      </c>
      <c r="B1824" t="s">
        <v>3438</v>
      </c>
      <c r="C1824" t="s">
        <v>3346</v>
      </c>
      <c r="D1824">
        <v>38.055192339999998</v>
      </c>
    </row>
    <row r="1825" spans="1:4" x14ac:dyDescent="0.3">
      <c r="A1825" t="s">
        <v>3020</v>
      </c>
      <c r="B1825" t="s">
        <v>3440</v>
      </c>
      <c r="C1825" t="s">
        <v>757</v>
      </c>
      <c r="D1825">
        <v>1668.8386433300007</v>
      </c>
    </row>
    <row r="1826" spans="1:4" x14ac:dyDescent="0.3">
      <c r="A1826" t="s">
        <v>3020</v>
      </c>
      <c r="B1826" t="s">
        <v>3440</v>
      </c>
      <c r="C1826" t="s">
        <v>3342</v>
      </c>
      <c r="D1826">
        <v>1604.3838902899988</v>
      </c>
    </row>
    <row r="1827" spans="1:4" x14ac:dyDescent="0.3">
      <c r="A1827" t="s">
        <v>3020</v>
      </c>
      <c r="B1827" t="s">
        <v>3440</v>
      </c>
      <c r="C1827" t="s">
        <v>3340</v>
      </c>
      <c r="D1827">
        <v>1561.6360733900017</v>
      </c>
    </row>
    <row r="1828" spans="1:4" x14ac:dyDescent="0.3">
      <c r="A1828" t="s">
        <v>3020</v>
      </c>
      <c r="B1828" t="s">
        <v>3440</v>
      </c>
      <c r="C1828" t="s">
        <v>3344</v>
      </c>
      <c r="D1828">
        <v>181.36717656000002</v>
      </c>
    </row>
    <row r="1829" spans="1:4" x14ac:dyDescent="0.3">
      <c r="A1829" t="s">
        <v>3020</v>
      </c>
      <c r="B1829" t="s">
        <v>3440</v>
      </c>
      <c r="C1829" t="s">
        <v>3345</v>
      </c>
      <c r="D1829">
        <v>3732.2444714399981</v>
      </c>
    </row>
    <row r="1830" spans="1:4" x14ac:dyDescent="0.3">
      <c r="A1830" t="s">
        <v>3020</v>
      </c>
      <c r="B1830" t="s">
        <v>3440</v>
      </c>
      <c r="C1830" t="s">
        <v>123</v>
      </c>
      <c r="D1830">
        <v>159.59373073</v>
      </c>
    </row>
    <row r="1831" spans="1:4" x14ac:dyDescent="0.3">
      <c r="A1831" t="s">
        <v>3020</v>
      </c>
      <c r="B1831" t="s">
        <v>3440</v>
      </c>
      <c r="C1831" t="s">
        <v>3339</v>
      </c>
      <c r="D1831">
        <v>22344.999420540047</v>
      </c>
    </row>
    <row r="1832" spans="1:4" x14ac:dyDescent="0.3">
      <c r="A1832" t="s">
        <v>3020</v>
      </c>
      <c r="B1832" t="s">
        <v>3440</v>
      </c>
      <c r="C1832" t="s">
        <v>3343</v>
      </c>
      <c r="D1832">
        <v>14055.786405769999</v>
      </c>
    </row>
    <row r="1833" spans="1:4" x14ac:dyDescent="0.3">
      <c r="A1833" t="s">
        <v>3020</v>
      </c>
      <c r="B1833" t="s">
        <v>3440</v>
      </c>
      <c r="C1833" t="s">
        <v>3346</v>
      </c>
      <c r="D1833">
        <v>107.98005884000001</v>
      </c>
    </row>
    <row r="1834" spans="1:4" x14ac:dyDescent="0.3">
      <c r="A1834" t="s">
        <v>3020</v>
      </c>
      <c r="B1834" t="s">
        <v>3442</v>
      </c>
      <c r="C1834" t="s">
        <v>757</v>
      </c>
      <c r="D1834">
        <v>91.931551459999994</v>
      </c>
    </row>
    <row r="1835" spans="1:4" x14ac:dyDescent="0.3">
      <c r="A1835" t="s">
        <v>3020</v>
      </c>
      <c r="B1835" t="s">
        <v>3442</v>
      </c>
      <c r="C1835" t="s">
        <v>3342</v>
      </c>
      <c r="D1835">
        <v>1275.8027147100006</v>
      </c>
    </row>
    <row r="1836" spans="1:4" x14ac:dyDescent="0.3">
      <c r="A1836" t="s">
        <v>3020</v>
      </c>
      <c r="B1836" t="s">
        <v>3442</v>
      </c>
      <c r="C1836" t="s">
        <v>3340</v>
      </c>
      <c r="D1836">
        <v>25.576977759999998</v>
      </c>
    </row>
    <row r="1837" spans="1:4" x14ac:dyDescent="0.3">
      <c r="A1837" t="s">
        <v>3020</v>
      </c>
      <c r="B1837" t="s">
        <v>3442</v>
      </c>
      <c r="C1837" t="s">
        <v>3345</v>
      </c>
      <c r="D1837">
        <v>66.021178649999996</v>
      </c>
    </row>
    <row r="1838" spans="1:4" x14ac:dyDescent="0.3">
      <c r="A1838" t="s">
        <v>3020</v>
      </c>
      <c r="B1838" t="s">
        <v>3442</v>
      </c>
      <c r="C1838" t="s">
        <v>3339</v>
      </c>
      <c r="D1838">
        <v>185.27503328000003</v>
      </c>
    </row>
    <row r="1839" spans="1:4" x14ac:dyDescent="0.3">
      <c r="A1839" t="s">
        <v>3020</v>
      </c>
      <c r="B1839" t="s">
        <v>3442</v>
      </c>
      <c r="C1839" t="s">
        <v>3343</v>
      </c>
      <c r="D1839">
        <v>2872.3397617500004</v>
      </c>
    </row>
    <row r="1840" spans="1:4" x14ac:dyDescent="0.3">
      <c r="A1840" t="s">
        <v>3020</v>
      </c>
      <c r="B1840" t="s">
        <v>3446</v>
      </c>
      <c r="C1840" t="s">
        <v>757</v>
      </c>
      <c r="D1840">
        <v>36500.787334220106</v>
      </c>
    </row>
    <row r="1841" spans="1:4" x14ac:dyDescent="0.3">
      <c r="A1841" t="s">
        <v>3020</v>
      </c>
      <c r="B1841" t="s">
        <v>3446</v>
      </c>
      <c r="C1841" t="s">
        <v>3342</v>
      </c>
      <c r="D1841">
        <v>4340.0408840799982</v>
      </c>
    </row>
    <row r="1842" spans="1:4" x14ac:dyDescent="0.3">
      <c r="A1842" t="s">
        <v>3020</v>
      </c>
      <c r="B1842" t="s">
        <v>3446</v>
      </c>
      <c r="C1842" t="s">
        <v>3340</v>
      </c>
      <c r="D1842">
        <v>6548.0001720300124</v>
      </c>
    </row>
    <row r="1843" spans="1:4" x14ac:dyDescent="0.3">
      <c r="A1843" t="s">
        <v>3020</v>
      </c>
      <c r="B1843" t="s">
        <v>3446</v>
      </c>
      <c r="C1843" t="s">
        <v>3344</v>
      </c>
      <c r="D1843">
        <v>8155.98015158</v>
      </c>
    </row>
    <row r="1844" spans="1:4" x14ac:dyDescent="0.3">
      <c r="A1844" t="s">
        <v>3020</v>
      </c>
      <c r="B1844" t="s">
        <v>3446</v>
      </c>
      <c r="C1844" t="s">
        <v>3345</v>
      </c>
      <c r="D1844">
        <v>56533.316713389991</v>
      </c>
    </row>
    <row r="1845" spans="1:4" x14ac:dyDescent="0.3">
      <c r="A1845" t="s">
        <v>3020</v>
      </c>
      <c r="B1845" t="s">
        <v>3446</v>
      </c>
      <c r="C1845" t="s">
        <v>123</v>
      </c>
      <c r="D1845">
        <v>1904.0441488300005</v>
      </c>
    </row>
    <row r="1846" spans="1:4" x14ac:dyDescent="0.3">
      <c r="A1846" t="s">
        <v>3020</v>
      </c>
      <c r="B1846" t="s">
        <v>3446</v>
      </c>
      <c r="C1846" t="s">
        <v>3339</v>
      </c>
      <c r="D1846">
        <v>97431.545093380832</v>
      </c>
    </row>
    <row r="1847" spans="1:4" x14ac:dyDescent="0.3">
      <c r="A1847" t="s">
        <v>3020</v>
      </c>
      <c r="B1847" t="s">
        <v>3446</v>
      </c>
      <c r="C1847" t="s">
        <v>3343</v>
      </c>
      <c r="D1847">
        <v>62592.858111740163</v>
      </c>
    </row>
    <row r="1848" spans="1:4" x14ac:dyDescent="0.3">
      <c r="A1848" t="s">
        <v>3020</v>
      </c>
      <c r="B1848" t="s">
        <v>3446</v>
      </c>
      <c r="C1848" t="s">
        <v>3346</v>
      </c>
      <c r="D1848">
        <v>2693.2829394299997</v>
      </c>
    </row>
    <row r="1849" spans="1:4" x14ac:dyDescent="0.3">
      <c r="A1849" t="s">
        <v>3020</v>
      </c>
      <c r="B1849" t="s">
        <v>3446</v>
      </c>
      <c r="C1849" t="s">
        <v>3341</v>
      </c>
      <c r="D1849">
        <v>11.90439074</v>
      </c>
    </row>
    <row r="1850" spans="1:4" x14ac:dyDescent="0.3">
      <c r="A1850" t="s">
        <v>3020</v>
      </c>
      <c r="B1850" t="s">
        <v>3448</v>
      </c>
      <c r="C1850" t="s">
        <v>757</v>
      </c>
      <c r="D1850">
        <v>181.03076517999992</v>
      </c>
    </row>
    <row r="1851" spans="1:4" x14ac:dyDescent="0.3">
      <c r="A1851" t="s">
        <v>3020</v>
      </c>
      <c r="B1851" t="s">
        <v>3448</v>
      </c>
      <c r="C1851" t="s">
        <v>3342</v>
      </c>
      <c r="D1851">
        <v>81.268079360000002</v>
      </c>
    </row>
    <row r="1852" spans="1:4" x14ac:dyDescent="0.3">
      <c r="A1852" t="s">
        <v>3020</v>
      </c>
      <c r="B1852" t="s">
        <v>3448</v>
      </c>
      <c r="C1852" t="s">
        <v>3340</v>
      </c>
      <c r="D1852">
        <v>447.5789179100002</v>
      </c>
    </row>
    <row r="1853" spans="1:4" x14ac:dyDescent="0.3">
      <c r="A1853" t="s">
        <v>3020</v>
      </c>
      <c r="B1853" t="s">
        <v>3448</v>
      </c>
      <c r="C1853" t="s">
        <v>3344</v>
      </c>
      <c r="D1853">
        <v>1.302</v>
      </c>
    </row>
    <row r="1854" spans="1:4" x14ac:dyDescent="0.3">
      <c r="A1854" t="s">
        <v>3020</v>
      </c>
      <c r="B1854" t="s">
        <v>3448</v>
      </c>
      <c r="C1854" t="s">
        <v>3345</v>
      </c>
      <c r="D1854">
        <v>13.531522840000001</v>
      </c>
    </row>
    <row r="1855" spans="1:4" x14ac:dyDescent="0.3">
      <c r="A1855" t="s">
        <v>3020</v>
      </c>
      <c r="B1855" t="s">
        <v>3448</v>
      </c>
      <c r="C1855" t="s">
        <v>123</v>
      </c>
      <c r="D1855">
        <v>1.3879999999999999</v>
      </c>
    </row>
    <row r="1856" spans="1:4" x14ac:dyDescent="0.3">
      <c r="A1856" t="s">
        <v>3020</v>
      </c>
      <c r="B1856" t="s">
        <v>3448</v>
      </c>
      <c r="C1856" t="s">
        <v>3339</v>
      </c>
      <c r="D1856">
        <v>12360.145025910029</v>
      </c>
    </row>
    <row r="1857" spans="1:4" x14ac:dyDescent="0.3">
      <c r="A1857" t="s">
        <v>3020</v>
      </c>
      <c r="B1857" t="s">
        <v>3448</v>
      </c>
      <c r="C1857" t="s">
        <v>3343</v>
      </c>
      <c r="D1857">
        <v>110.55700000000002</v>
      </c>
    </row>
    <row r="1858" spans="1:4" x14ac:dyDescent="0.3">
      <c r="A1858" t="s">
        <v>3020</v>
      </c>
      <c r="B1858" t="s">
        <v>3454</v>
      </c>
      <c r="C1858" t="s">
        <v>3340</v>
      </c>
      <c r="D1858">
        <v>141.53150417000012</v>
      </c>
    </row>
    <row r="1859" spans="1:4" x14ac:dyDescent="0.3">
      <c r="A1859" t="s">
        <v>3020</v>
      </c>
      <c r="B1859" t="s">
        <v>3454</v>
      </c>
      <c r="C1859" t="s">
        <v>3339</v>
      </c>
      <c r="D1859">
        <v>2337.3141833700015</v>
      </c>
    </row>
    <row r="1860" spans="1:4" x14ac:dyDescent="0.3">
      <c r="A1860" t="s">
        <v>3020</v>
      </c>
      <c r="B1860" t="s">
        <v>3456</v>
      </c>
      <c r="C1860" t="s">
        <v>757</v>
      </c>
      <c r="D1860">
        <v>1133.300567240002</v>
      </c>
    </row>
    <row r="1861" spans="1:4" x14ac:dyDescent="0.3">
      <c r="A1861" t="s">
        <v>3020</v>
      </c>
      <c r="B1861" t="s">
        <v>3456</v>
      </c>
      <c r="C1861" t="s">
        <v>3342</v>
      </c>
      <c r="D1861">
        <v>212.29109469000014</v>
      </c>
    </row>
    <row r="1862" spans="1:4" x14ac:dyDescent="0.3">
      <c r="A1862" t="s">
        <v>3020</v>
      </c>
      <c r="B1862" t="s">
        <v>3456</v>
      </c>
      <c r="C1862" t="s">
        <v>3340</v>
      </c>
      <c r="D1862">
        <v>2054.6387397600015</v>
      </c>
    </row>
    <row r="1863" spans="1:4" x14ac:dyDescent="0.3">
      <c r="A1863" t="s">
        <v>3020</v>
      </c>
      <c r="B1863" t="s">
        <v>3456</v>
      </c>
      <c r="C1863" t="s">
        <v>3344</v>
      </c>
      <c r="D1863">
        <v>398.0347536300003</v>
      </c>
    </row>
    <row r="1864" spans="1:4" x14ac:dyDescent="0.3">
      <c r="A1864" t="s">
        <v>3020</v>
      </c>
      <c r="B1864" t="s">
        <v>3456</v>
      </c>
      <c r="C1864" t="s">
        <v>3345</v>
      </c>
      <c r="D1864">
        <v>2260.2553048600003</v>
      </c>
    </row>
    <row r="1865" spans="1:4" x14ac:dyDescent="0.3">
      <c r="A1865" t="s">
        <v>3020</v>
      </c>
      <c r="B1865" t="s">
        <v>3456</v>
      </c>
      <c r="C1865" t="s">
        <v>123</v>
      </c>
      <c r="D1865">
        <v>101.74661041999998</v>
      </c>
    </row>
    <row r="1866" spans="1:4" x14ac:dyDescent="0.3">
      <c r="A1866" t="s">
        <v>3020</v>
      </c>
      <c r="B1866" t="s">
        <v>3456</v>
      </c>
      <c r="C1866" t="s">
        <v>3339</v>
      </c>
      <c r="D1866">
        <v>27999.274786579666</v>
      </c>
    </row>
    <row r="1867" spans="1:4" x14ac:dyDescent="0.3">
      <c r="A1867" t="s">
        <v>3020</v>
      </c>
      <c r="B1867" t="s">
        <v>3456</v>
      </c>
      <c r="C1867" t="s">
        <v>3343</v>
      </c>
      <c r="D1867">
        <v>2577.5890534999967</v>
      </c>
    </row>
    <row r="1868" spans="1:4" x14ac:dyDescent="0.3">
      <c r="A1868" t="s">
        <v>3020</v>
      </c>
      <c r="B1868" t="s">
        <v>3456</v>
      </c>
      <c r="C1868" t="s">
        <v>3346</v>
      </c>
      <c r="D1868">
        <v>363.40761853999965</v>
      </c>
    </row>
    <row r="1869" spans="1:4" x14ac:dyDescent="0.3">
      <c r="A1869" t="s">
        <v>3020</v>
      </c>
      <c r="B1869" t="s">
        <v>3456</v>
      </c>
      <c r="C1869" t="s">
        <v>3341</v>
      </c>
      <c r="D1869">
        <v>524.55873937999991</v>
      </c>
    </row>
    <row r="1870" spans="1:4" x14ac:dyDescent="0.3">
      <c r="A1870" t="s">
        <v>3020</v>
      </c>
      <c r="B1870" t="s">
        <v>3457</v>
      </c>
      <c r="C1870" t="s">
        <v>757</v>
      </c>
      <c r="D1870">
        <v>1152.1691900299991</v>
      </c>
    </row>
    <row r="1871" spans="1:4" x14ac:dyDescent="0.3">
      <c r="A1871" t="s">
        <v>3020</v>
      </c>
      <c r="B1871" t="s">
        <v>3457</v>
      </c>
      <c r="C1871" t="s">
        <v>3342</v>
      </c>
      <c r="D1871">
        <v>278.17415850999998</v>
      </c>
    </row>
    <row r="1872" spans="1:4" x14ac:dyDescent="0.3">
      <c r="A1872" t="s">
        <v>3020</v>
      </c>
      <c r="B1872" t="s">
        <v>3457</v>
      </c>
      <c r="C1872" t="s">
        <v>3340</v>
      </c>
      <c r="D1872">
        <v>3633.6003224999849</v>
      </c>
    </row>
    <row r="1873" spans="1:4" x14ac:dyDescent="0.3">
      <c r="A1873" t="s">
        <v>3020</v>
      </c>
      <c r="B1873" t="s">
        <v>3457</v>
      </c>
      <c r="C1873" t="s">
        <v>3344</v>
      </c>
      <c r="D1873">
        <v>640.73421771999961</v>
      </c>
    </row>
    <row r="1874" spans="1:4" x14ac:dyDescent="0.3">
      <c r="A1874" t="s">
        <v>3020</v>
      </c>
      <c r="B1874" t="s">
        <v>3457</v>
      </c>
      <c r="C1874" t="s">
        <v>3345</v>
      </c>
      <c r="D1874">
        <v>4375.269592790004</v>
      </c>
    </row>
    <row r="1875" spans="1:4" x14ac:dyDescent="0.3">
      <c r="A1875" t="s">
        <v>3020</v>
      </c>
      <c r="B1875" t="s">
        <v>3457</v>
      </c>
      <c r="C1875" t="s">
        <v>123</v>
      </c>
      <c r="D1875">
        <v>568.23653441000022</v>
      </c>
    </row>
    <row r="1876" spans="1:4" x14ac:dyDescent="0.3">
      <c r="A1876" t="s">
        <v>3020</v>
      </c>
      <c r="B1876" t="s">
        <v>3457</v>
      </c>
      <c r="C1876" t="s">
        <v>3339</v>
      </c>
      <c r="D1876">
        <v>60676.476339981076</v>
      </c>
    </row>
    <row r="1877" spans="1:4" x14ac:dyDescent="0.3">
      <c r="A1877" t="s">
        <v>3020</v>
      </c>
      <c r="B1877" t="s">
        <v>3457</v>
      </c>
      <c r="C1877" t="s">
        <v>3343</v>
      </c>
      <c r="D1877">
        <v>4542.6383073199868</v>
      </c>
    </row>
    <row r="1878" spans="1:4" x14ac:dyDescent="0.3">
      <c r="A1878" t="s">
        <v>3020</v>
      </c>
      <c r="B1878" t="s">
        <v>3457</v>
      </c>
      <c r="C1878" t="s">
        <v>3346</v>
      </c>
      <c r="D1878">
        <v>220.48923324999996</v>
      </c>
    </row>
    <row r="1879" spans="1:4" x14ac:dyDescent="0.3">
      <c r="A1879" t="s">
        <v>3020</v>
      </c>
      <c r="B1879" t="s">
        <v>3457</v>
      </c>
      <c r="C1879" t="s">
        <v>3341</v>
      </c>
      <c r="D1879">
        <v>742.18805160999989</v>
      </c>
    </row>
    <row r="1880" spans="1:4" x14ac:dyDescent="0.3">
      <c r="A1880" t="s">
        <v>3020</v>
      </c>
      <c r="B1880" t="s">
        <v>3458</v>
      </c>
      <c r="C1880" t="s">
        <v>757</v>
      </c>
      <c r="D1880">
        <v>286.21378828000013</v>
      </c>
    </row>
    <row r="1881" spans="1:4" x14ac:dyDescent="0.3">
      <c r="A1881" t="s">
        <v>3020</v>
      </c>
      <c r="B1881" t="s">
        <v>3458</v>
      </c>
      <c r="C1881" t="s">
        <v>3342</v>
      </c>
      <c r="D1881">
        <v>175.47347140999995</v>
      </c>
    </row>
    <row r="1882" spans="1:4" x14ac:dyDescent="0.3">
      <c r="A1882" t="s">
        <v>3020</v>
      </c>
      <c r="B1882" t="s">
        <v>3458</v>
      </c>
      <c r="C1882" t="s">
        <v>3340</v>
      </c>
      <c r="D1882">
        <v>1595.0069202800023</v>
      </c>
    </row>
    <row r="1883" spans="1:4" x14ac:dyDescent="0.3">
      <c r="A1883" t="s">
        <v>3020</v>
      </c>
      <c r="B1883" t="s">
        <v>3458</v>
      </c>
      <c r="C1883" t="s">
        <v>3344</v>
      </c>
      <c r="D1883">
        <v>324.93376186</v>
      </c>
    </row>
    <row r="1884" spans="1:4" x14ac:dyDescent="0.3">
      <c r="A1884" t="s">
        <v>3020</v>
      </c>
      <c r="B1884" t="s">
        <v>3458</v>
      </c>
      <c r="C1884" t="s">
        <v>3345</v>
      </c>
      <c r="D1884">
        <v>2330.6122751699936</v>
      </c>
    </row>
    <row r="1885" spans="1:4" x14ac:dyDescent="0.3">
      <c r="A1885" t="s">
        <v>3020</v>
      </c>
      <c r="B1885" t="s">
        <v>3458</v>
      </c>
      <c r="C1885" t="s">
        <v>123</v>
      </c>
      <c r="D1885">
        <v>708.0201360899996</v>
      </c>
    </row>
    <row r="1886" spans="1:4" x14ac:dyDescent="0.3">
      <c r="A1886" t="s">
        <v>3020</v>
      </c>
      <c r="B1886" t="s">
        <v>3458</v>
      </c>
      <c r="C1886" t="s">
        <v>3339</v>
      </c>
      <c r="D1886">
        <v>25812.745017270194</v>
      </c>
    </row>
    <row r="1887" spans="1:4" x14ac:dyDescent="0.3">
      <c r="A1887" t="s">
        <v>3020</v>
      </c>
      <c r="B1887" t="s">
        <v>3458</v>
      </c>
      <c r="C1887" t="s">
        <v>3343</v>
      </c>
      <c r="D1887">
        <v>2373.1572454699985</v>
      </c>
    </row>
    <row r="1888" spans="1:4" x14ac:dyDescent="0.3">
      <c r="A1888" t="s">
        <v>3020</v>
      </c>
      <c r="B1888" t="s">
        <v>3458</v>
      </c>
      <c r="C1888" t="s">
        <v>3346</v>
      </c>
      <c r="D1888">
        <v>109.27307107999998</v>
      </c>
    </row>
    <row r="1889" spans="1:4" x14ac:dyDescent="0.3">
      <c r="A1889" t="s">
        <v>3020</v>
      </c>
      <c r="B1889" t="s">
        <v>3458</v>
      </c>
      <c r="C1889" t="s">
        <v>3341</v>
      </c>
      <c r="D1889">
        <v>1215.4757425700002</v>
      </c>
    </row>
    <row r="1890" spans="1:4" x14ac:dyDescent="0.3">
      <c r="A1890" t="s">
        <v>3020</v>
      </c>
      <c r="B1890" t="s">
        <v>3459</v>
      </c>
      <c r="C1890" t="s">
        <v>757</v>
      </c>
      <c r="D1890">
        <v>11.792499830000001</v>
      </c>
    </row>
    <row r="1891" spans="1:4" x14ac:dyDescent="0.3">
      <c r="A1891" t="s">
        <v>3020</v>
      </c>
      <c r="B1891" t="s">
        <v>3459</v>
      </c>
      <c r="C1891" t="s">
        <v>3342</v>
      </c>
      <c r="D1891">
        <v>71.870350489999979</v>
      </c>
    </row>
    <row r="1892" spans="1:4" x14ac:dyDescent="0.3">
      <c r="A1892" t="s">
        <v>3020</v>
      </c>
      <c r="B1892" t="s">
        <v>3459</v>
      </c>
      <c r="C1892" t="s">
        <v>3340</v>
      </c>
      <c r="D1892">
        <v>7.6964009200000003</v>
      </c>
    </row>
    <row r="1893" spans="1:4" x14ac:dyDescent="0.3">
      <c r="A1893" t="s">
        <v>3020</v>
      </c>
      <c r="B1893" t="s">
        <v>3459</v>
      </c>
      <c r="C1893" t="s">
        <v>3344</v>
      </c>
      <c r="D1893">
        <v>26.840565399999999</v>
      </c>
    </row>
    <row r="1894" spans="1:4" x14ac:dyDescent="0.3">
      <c r="A1894" t="s">
        <v>3020</v>
      </c>
      <c r="B1894" t="s">
        <v>3459</v>
      </c>
      <c r="C1894" t="s">
        <v>3345</v>
      </c>
      <c r="D1894">
        <v>677.38337564999972</v>
      </c>
    </row>
    <row r="1895" spans="1:4" x14ac:dyDescent="0.3">
      <c r="A1895" t="s">
        <v>3020</v>
      </c>
      <c r="B1895" t="s">
        <v>3459</v>
      </c>
      <c r="C1895" t="s">
        <v>123</v>
      </c>
      <c r="D1895">
        <v>18.942610500000001</v>
      </c>
    </row>
    <row r="1896" spans="1:4" x14ac:dyDescent="0.3">
      <c r="A1896" t="s">
        <v>3020</v>
      </c>
      <c r="B1896" t="s">
        <v>3459</v>
      </c>
      <c r="C1896" t="s">
        <v>3339</v>
      </c>
      <c r="D1896">
        <v>237.09728769999981</v>
      </c>
    </row>
    <row r="1897" spans="1:4" x14ac:dyDescent="0.3">
      <c r="A1897" t="s">
        <v>3020</v>
      </c>
      <c r="B1897" t="s">
        <v>3459</v>
      </c>
      <c r="C1897" t="s">
        <v>3343</v>
      </c>
      <c r="D1897">
        <v>227.67281095999996</v>
      </c>
    </row>
    <row r="1898" spans="1:4" x14ac:dyDescent="0.3">
      <c r="A1898" t="s">
        <v>3020</v>
      </c>
      <c r="B1898" t="s">
        <v>3459</v>
      </c>
      <c r="C1898" t="s">
        <v>3346</v>
      </c>
      <c r="D1898">
        <v>8.5302948599999997</v>
      </c>
    </row>
    <row r="1899" spans="1:4" x14ac:dyDescent="0.3">
      <c r="A1899" t="s">
        <v>3020</v>
      </c>
      <c r="B1899" t="s">
        <v>3459</v>
      </c>
      <c r="C1899" t="s">
        <v>3341</v>
      </c>
      <c r="D1899">
        <v>107.25928541999998</v>
      </c>
    </row>
    <row r="1900" spans="1:4" x14ac:dyDescent="0.3">
      <c r="A1900" t="s">
        <v>3020</v>
      </c>
      <c r="B1900" t="s">
        <v>3461</v>
      </c>
      <c r="C1900" t="s">
        <v>757</v>
      </c>
      <c r="D1900">
        <v>5481.7487123900028</v>
      </c>
    </row>
    <row r="1901" spans="1:4" x14ac:dyDescent="0.3">
      <c r="A1901" t="s">
        <v>3020</v>
      </c>
      <c r="B1901" t="s">
        <v>3461</v>
      </c>
      <c r="C1901" t="s">
        <v>3342</v>
      </c>
      <c r="D1901">
        <v>100.69624975000002</v>
      </c>
    </row>
    <row r="1902" spans="1:4" x14ac:dyDescent="0.3">
      <c r="A1902" t="s">
        <v>3020</v>
      </c>
      <c r="B1902" t="s">
        <v>3461</v>
      </c>
      <c r="C1902" t="s">
        <v>3340</v>
      </c>
      <c r="D1902">
        <v>5131.9671465199917</v>
      </c>
    </row>
    <row r="1903" spans="1:4" x14ac:dyDescent="0.3">
      <c r="A1903" t="s">
        <v>3020</v>
      </c>
      <c r="B1903" t="s">
        <v>3461</v>
      </c>
      <c r="C1903" t="s">
        <v>3344</v>
      </c>
      <c r="D1903">
        <v>4375.0522429699877</v>
      </c>
    </row>
    <row r="1904" spans="1:4" x14ac:dyDescent="0.3">
      <c r="A1904" t="s">
        <v>3020</v>
      </c>
      <c r="B1904" t="s">
        <v>3461</v>
      </c>
      <c r="C1904" t="s">
        <v>3345</v>
      </c>
      <c r="D1904">
        <v>24353.525525569996</v>
      </c>
    </row>
    <row r="1905" spans="1:4" x14ac:dyDescent="0.3">
      <c r="A1905" t="s">
        <v>3020</v>
      </c>
      <c r="B1905" t="s">
        <v>3461</v>
      </c>
      <c r="C1905" t="s">
        <v>123</v>
      </c>
      <c r="D1905">
        <v>4174.6839835499977</v>
      </c>
    </row>
    <row r="1906" spans="1:4" x14ac:dyDescent="0.3">
      <c r="A1906" t="s">
        <v>3020</v>
      </c>
      <c r="B1906" t="s">
        <v>3461</v>
      </c>
      <c r="C1906" t="s">
        <v>3339</v>
      </c>
      <c r="D1906">
        <v>68389.386513800244</v>
      </c>
    </row>
    <row r="1907" spans="1:4" x14ac:dyDescent="0.3">
      <c r="A1907" t="s">
        <v>3020</v>
      </c>
      <c r="B1907" t="s">
        <v>3461</v>
      </c>
      <c r="C1907" t="s">
        <v>3343</v>
      </c>
      <c r="D1907">
        <v>10687.107215160037</v>
      </c>
    </row>
    <row r="1908" spans="1:4" x14ac:dyDescent="0.3">
      <c r="A1908" t="s">
        <v>3020</v>
      </c>
      <c r="B1908" t="s">
        <v>3461</v>
      </c>
      <c r="C1908" t="s">
        <v>3346</v>
      </c>
      <c r="D1908">
        <v>1483.7380757599994</v>
      </c>
    </row>
    <row r="1909" spans="1:4" x14ac:dyDescent="0.3">
      <c r="A1909" t="s">
        <v>3020</v>
      </c>
      <c r="B1909" t="s">
        <v>3461</v>
      </c>
      <c r="C1909" t="s">
        <v>3341</v>
      </c>
      <c r="D1909">
        <v>149.5060316</v>
      </c>
    </row>
    <row r="1910" spans="1:4" x14ac:dyDescent="0.3">
      <c r="A1910" t="s">
        <v>3020</v>
      </c>
      <c r="B1910" t="s">
        <v>3462</v>
      </c>
      <c r="C1910" t="s">
        <v>757</v>
      </c>
      <c r="D1910">
        <v>137.44604281000002</v>
      </c>
    </row>
    <row r="1911" spans="1:4" x14ac:dyDescent="0.3">
      <c r="A1911" t="s">
        <v>3020</v>
      </c>
      <c r="B1911" t="s">
        <v>3462</v>
      </c>
      <c r="C1911" t="s">
        <v>3342</v>
      </c>
      <c r="D1911">
        <v>42.416492029999993</v>
      </c>
    </row>
    <row r="1912" spans="1:4" x14ac:dyDescent="0.3">
      <c r="A1912" t="s">
        <v>3020</v>
      </c>
      <c r="B1912" t="s">
        <v>3462</v>
      </c>
      <c r="C1912" t="s">
        <v>3340</v>
      </c>
      <c r="D1912">
        <v>711.57735689999879</v>
      </c>
    </row>
    <row r="1913" spans="1:4" x14ac:dyDescent="0.3">
      <c r="A1913" t="s">
        <v>3020</v>
      </c>
      <c r="B1913" t="s">
        <v>3462</v>
      </c>
      <c r="C1913" t="s">
        <v>3344</v>
      </c>
      <c r="D1913">
        <v>11.484092870000001</v>
      </c>
    </row>
    <row r="1914" spans="1:4" x14ac:dyDescent="0.3">
      <c r="A1914" t="s">
        <v>3020</v>
      </c>
      <c r="B1914" t="s">
        <v>3462</v>
      </c>
      <c r="C1914" t="s">
        <v>3345</v>
      </c>
      <c r="D1914">
        <v>86.322709629999935</v>
      </c>
    </row>
    <row r="1915" spans="1:4" x14ac:dyDescent="0.3">
      <c r="A1915" t="s">
        <v>3020</v>
      </c>
      <c r="B1915" t="s">
        <v>3462</v>
      </c>
      <c r="C1915" t="s">
        <v>123</v>
      </c>
      <c r="D1915">
        <v>0.47374243000000005</v>
      </c>
    </row>
    <row r="1916" spans="1:4" x14ac:dyDescent="0.3">
      <c r="A1916" t="s">
        <v>3020</v>
      </c>
      <c r="B1916" t="s">
        <v>3462</v>
      </c>
      <c r="C1916" t="s">
        <v>3339</v>
      </c>
      <c r="D1916">
        <v>14902.596186169927</v>
      </c>
    </row>
    <row r="1917" spans="1:4" x14ac:dyDescent="0.3">
      <c r="A1917" t="s">
        <v>3020</v>
      </c>
      <c r="B1917" t="s">
        <v>3462</v>
      </c>
      <c r="C1917" t="s">
        <v>3343</v>
      </c>
      <c r="D1917">
        <v>257.75464502000028</v>
      </c>
    </row>
    <row r="1918" spans="1:4" x14ac:dyDescent="0.3">
      <c r="A1918" t="s">
        <v>3020</v>
      </c>
      <c r="B1918" t="s">
        <v>3462</v>
      </c>
      <c r="C1918" t="s">
        <v>3346</v>
      </c>
      <c r="D1918">
        <v>42.577235069999993</v>
      </c>
    </row>
    <row r="1919" spans="1:4" x14ac:dyDescent="0.3">
      <c r="A1919" t="s">
        <v>3021</v>
      </c>
      <c r="B1919" t="s">
        <v>3454</v>
      </c>
      <c r="C1919" t="s">
        <v>757</v>
      </c>
      <c r="D1919">
        <v>181.15920760000003</v>
      </c>
    </row>
    <row r="1920" spans="1:4" x14ac:dyDescent="0.3">
      <c r="A1920" t="s">
        <v>3021</v>
      </c>
      <c r="B1920" t="s">
        <v>3454</v>
      </c>
      <c r="C1920" t="s">
        <v>3342</v>
      </c>
      <c r="D1920">
        <v>963.35267131999922</v>
      </c>
    </row>
    <row r="1921" spans="1:4" x14ac:dyDescent="0.3">
      <c r="A1921" t="s">
        <v>3021</v>
      </c>
      <c r="B1921" t="s">
        <v>3454</v>
      </c>
      <c r="C1921" t="s">
        <v>3340</v>
      </c>
      <c r="D1921">
        <v>3.4019197499999998</v>
      </c>
    </row>
    <row r="1922" spans="1:4" x14ac:dyDescent="0.3">
      <c r="A1922" t="s">
        <v>3021</v>
      </c>
      <c r="B1922" t="s">
        <v>3454</v>
      </c>
      <c r="C1922" t="s">
        <v>3344</v>
      </c>
      <c r="D1922">
        <v>70.591658579999987</v>
      </c>
    </row>
    <row r="1923" spans="1:4" x14ac:dyDescent="0.3">
      <c r="A1923" t="s">
        <v>3021</v>
      </c>
      <c r="B1923" t="s">
        <v>3454</v>
      </c>
      <c r="C1923" t="s">
        <v>3345</v>
      </c>
      <c r="D1923">
        <v>682.35061820999999</v>
      </c>
    </row>
    <row r="1924" spans="1:4" x14ac:dyDescent="0.3">
      <c r="A1924" t="s">
        <v>3021</v>
      </c>
      <c r="B1924" t="s">
        <v>3454</v>
      </c>
      <c r="C1924" t="s">
        <v>123</v>
      </c>
      <c r="D1924">
        <v>7.0090648500000006</v>
      </c>
    </row>
    <row r="1925" spans="1:4" x14ac:dyDescent="0.3">
      <c r="A1925" t="s">
        <v>3021</v>
      </c>
      <c r="B1925" t="s">
        <v>3454</v>
      </c>
      <c r="C1925" t="s">
        <v>3339</v>
      </c>
      <c r="D1925">
        <v>134.81549546999997</v>
      </c>
    </row>
    <row r="1926" spans="1:4" x14ac:dyDescent="0.3">
      <c r="A1926" t="s">
        <v>3021</v>
      </c>
      <c r="B1926" t="s">
        <v>3454</v>
      </c>
      <c r="C1926" t="s">
        <v>3343</v>
      </c>
      <c r="D1926">
        <v>588.46710278000046</v>
      </c>
    </row>
    <row r="1927" spans="1:4" x14ac:dyDescent="0.3">
      <c r="A1927" t="s">
        <v>3021</v>
      </c>
      <c r="B1927" t="s">
        <v>3454</v>
      </c>
      <c r="C1927" t="s">
        <v>3346</v>
      </c>
      <c r="D1927">
        <v>584.42729043000008</v>
      </c>
    </row>
    <row r="1928" spans="1:4" x14ac:dyDescent="0.3">
      <c r="A1928" t="s">
        <v>3021</v>
      </c>
      <c r="B1928" t="s">
        <v>3454</v>
      </c>
      <c r="C1928" t="s">
        <v>3341</v>
      </c>
      <c r="D1928">
        <v>31.555775270000002</v>
      </c>
    </row>
    <row r="1929" spans="1:4" x14ac:dyDescent="0.3">
      <c r="A1929" t="s">
        <v>3022</v>
      </c>
      <c r="B1929" t="s">
        <v>3432</v>
      </c>
      <c r="C1929" t="s">
        <v>3342</v>
      </c>
      <c r="D1929">
        <v>192.65899999999999</v>
      </c>
    </row>
    <row r="1930" spans="1:4" x14ac:dyDescent="0.3">
      <c r="A1930" t="s">
        <v>3022</v>
      </c>
      <c r="B1930" t="s">
        <v>3432</v>
      </c>
      <c r="C1930" t="s">
        <v>3343</v>
      </c>
      <c r="D1930">
        <v>38.99</v>
      </c>
    </row>
    <row r="1931" spans="1:4" x14ac:dyDescent="0.3">
      <c r="A1931" t="s">
        <v>3022</v>
      </c>
      <c r="B1931" t="s">
        <v>3432</v>
      </c>
      <c r="C1931" t="s">
        <v>3346</v>
      </c>
      <c r="D1931">
        <v>114.919</v>
      </c>
    </row>
    <row r="1932" spans="1:4" x14ac:dyDescent="0.3">
      <c r="A1932" t="s">
        <v>3022</v>
      </c>
      <c r="B1932" t="s">
        <v>3436</v>
      </c>
      <c r="C1932" t="s">
        <v>3342</v>
      </c>
      <c r="D1932">
        <v>4.9169691100000001</v>
      </c>
    </row>
    <row r="1933" spans="1:4" x14ac:dyDescent="0.3">
      <c r="A1933" t="s">
        <v>3022</v>
      </c>
      <c r="B1933" t="s">
        <v>3440</v>
      </c>
      <c r="C1933" t="s">
        <v>3342</v>
      </c>
      <c r="D1933">
        <v>2.6389582599999999</v>
      </c>
    </row>
    <row r="1934" spans="1:4" x14ac:dyDescent="0.3">
      <c r="A1934" t="s">
        <v>3022</v>
      </c>
      <c r="B1934" t="s">
        <v>3440</v>
      </c>
      <c r="C1934" t="s">
        <v>3346</v>
      </c>
      <c r="D1934">
        <v>61.451252519999997</v>
      </c>
    </row>
    <row r="1935" spans="1:4" x14ac:dyDescent="0.3">
      <c r="A1935" t="s">
        <v>3022</v>
      </c>
      <c r="B1935" t="s">
        <v>3453</v>
      </c>
      <c r="C1935" t="s">
        <v>3342</v>
      </c>
      <c r="D1935">
        <v>838.69767220999995</v>
      </c>
    </row>
    <row r="1936" spans="1:4" x14ac:dyDescent="0.3">
      <c r="A1936" t="s">
        <v>3022</v>
      </c>
      <c r="B1936" t="s">
        <v>3453</v>
      </c>
      <c r="C1936" t="s">
        <v>123</v>
      </c>
      <c r="D1936">
        <v>0.41844791000000003</v>
      </c>
    </row>
    <row r="1937" spans="1:4" x14ac:dyDescent="0.3">
      <c r="A1937" t="s">
        <v>3022</v>
      </c>
      <c r="B1937" t="s">
        <v>3453</v>
      </c>
      <c r="C1937" t="s">
        <v>3339</v>
      </c>
      <c r="D1937">
        <v>11.35148204</v>
      </c>
    </row>
    <row r="1938" spans="1:4" x14ac:dyDescent="0.3">
      <c r="A1938" t="s">
        <v>3022</v>
      </c>
      <c r="B1938" t="s">
        <v>3453</v>
      </c>
      <c r="C1938" t="s">
        <v>3343</v>
      </c>
      <c r="D1938">
        <v>15.708070719999998</v>
      </c>
    </row>
    <row r="1939" spans="1:4" x14ac:dyDescent="0.3">
      <c r="A1939" t="s">
        <v>3022</v>
      </c>
      <c r="B1939" t="s">
        <v>3453</v>
      </c>
      <c r="C1939" t="s">
        <v>3346</v>
      </c>
      <c r="D1939">
        <v>26.485303469999998</v>
      </c>
    </row>
    <row r="1940" spans="1:4" x14ac:dyDescent="0.3">
      <c r="A1940" t="s">
        <v>3022</v>
      </c>
      <c r="B1940" t="s">
        <v>3453</v>
      </c>
      <c r="C1940" t="s">
        <v>3341</v>
      </c>
      <c r="D1940">
        <v>13309.470467490026</v>
      </c>
    </row>
    <row r="1941" spans="1:4" x14ac:dyDescent="0.3">
      <c r="A1941" t="s">
        <v>3022</v>
      </c>
      <c r="B1941" t="s">
        <v>3454</v>
      </c>
      <c r="C1941" t="s">
        <v>757</v>
      </c>
      <c r="D1941">
        <v>2.6795920100000004</v>
      </c>
    </row>
    <row r="1942" spans="1:4" x14ac:dyDescent="0.3">
      <c r="A1942" t="s">
        <v>3022</v>
      </c>
      <c r="B1942" t="s">
        <v>3454</v>
      </c>
      <c r="C1942" t="s">
        <v>3342</v>
      </c>
      <c r="D1942">
        <v>701.89611200000036</v>
      </c>
    </row>
    <row r="1943" spans="1:4" x14ac:dyDescent="0.3">
      <c r="A1943" t="s">
        <v>3022</v>
      </c>
      <c r="B1943" t="s">
        <v>3454</v>
      </c>
      <c r="C1943" t="s">
        <v>3340</v>
      </c>
      <c r="D1943">
        <v>16.083273690000002</v>
      </c>
    </row>
    <row r="1944" spans="1:4" x14ac:dyDescent="0.3">
      <c r="A1944" t="s">
        <v>3022</v>
      </c>
      <c r="B1944" t="s">
        <v>3454</v>
      </c>
      <c r="C1944" t="s">
        <v>3344</v>
      </c>
      <c r="D1944">
        <v>0.15933945999999999</v>
      </c>
    </row>
    <row r="1945" spans="1:4" x14ac:dyDescent="0.3">
      <c r="A1945" t="s">
        <v>3022</v>
      </c>
      <c r="B1945" t="s">
        <v>3454</v>
      </c>
      <c r="C1945" t="s">
        <v>3345</v>
      </c>
      <c r="D1945">
        <v>250.64476777000007</v>
      </c>
    </row>
    <row r="1946" spans="1:4" x14ac:dyDescent="0.3">
      <c r="A1946" t="s">
        <v>3022</v>
      </c>
      <c r="B1946" t="s">
        <v>3454</v>
      </c>
      <c r="C1946" t="s">
        <v>3339</v>
      </c>
      <c r="D1946">
        <v>404.19914136000102</v>
      </c>
    </row>
    <row r="1947" spans="1:4" x14ac:dyDescent="0.3">
      <c r="A1947" t="s">
        <v>3022</v>
      </c>
      <c r="B1947" t="s">
        <v>3454</v>
      </c>
      <c r="C1947" t="s">
        <v>3343</v>
      </c>
      <c r="D1947">
        <v>22.768993510000005</v>
      </c>
    </row>
    <row r="1948" spans="1:4" x14ac:dyDescent="0.3">
      <c r="A1948" t="s">
        <v>3022</v>
      </c>
      <c r="B1948" t="s">
        <v>3454</v>
      </c>
      <c r="C1948" t="s">
        <v>3346</v>
      </c>
      <c r="D1948">
        <v>2230.8190360699991</v>
      </c>
    </row>
    <row r="1949" spans="1:4" x14ac:dyDescent="0.3">
      <c r="A1949" t="s">
        <v>3022</v>
      </c>
      <c r="B1949" t="s">
        <v>3454</v>
      </c>
      <c r="C1949" t="s">
        <v>3341</v>
      </c>
      <c r="D1949">
        <v>1075.8358426000027</v>
      </c>
    </row>
    <row r="1950" spans="1:4" x14ac:dyDescent="0.3">
      <c r="A1950" t="s">
        <v>3022</v>
      </c>
      <c r="B1950" t="s">
        <v>3456</v>
      </c>
      <c r="C1950" t="s">
        <v>3345</v>
      </c>
      <c r="D1950">
        <v>0</v>
      </c>
    </row>
    <row r="1951" spans="1:4" x14ac:dyDescent="0.3">
      <c r="A1951" t="s">
        <v>3022</v>
      </c>
      <c r="B1951" t="s">
        <v>3456</v>
      </c>
      <c r="C1951" t="s">
        <v>3346</v>
      </c>
      <c r="D1951">
        <v>10.86183628</v>
      </c>
    </row>
    <row r="1952" spans="1:4" x14ac:dyDescent="0.3">
      <c r="A1952" t="s">
        <v>3022</v>
      </c>
      <c r="B1952" t="s">
        <v>3456</v>
      </c>
      <c r="C1952" t="s">
        <v>3341</v>
      </c>
      <c r="D1952">
        <v>99.942491190000041</v>
      </c>
    </row>
    <row r="1953" spans="1:4" x14ac:dyDescent="0.3">
      <c r="A1953" t="s">
        <v>3022</v>
      </c>
      <c r="B1953" t="s">
        <v>3457</v>
      </c>
      <c r="C1953" t="s">
        <v>3346</v>
      </c>
      <c r="D1953">
        <v>17.878880259999999</v>
      </c>
    </row>
    <row r="1954" spans="1:4" x14ac:dyDescent="0.3">
      <c r="A1954" t="s">
        <v>3022</v>
      </c>
      <c r="B1954" t="s">
        <v>3457</v>
      </c>
      <c r="C1954" t="s">
        <v>3341</v>
      </c>
      <c r="D1954">
        <v>6386.2130514199998</v>
      </c>
    </row>
    <row r="1955" spans="1:4" x14ac:dyDescent="0.3">
      <c r="A1955" t="s">
        <v>3022</v>
      </c>
      <c r="B1955" t="s">
        <v>3458</v>
      </c>
      <c r="C1955" t="s">
        <v>3345</v>
      </c>
      <c r="D1955">
        <v>6.0099081500000002</v>
      </c>
    </row>
    <row r="1956" spans="1:4" x14ac:dyDescent="0.3">
      <c r="A1956" t="s">
        <v>3022</v>
      </c>
      <c r="B1956" t="s">
        <v>3458</v>
      </c>
      <c r="C1956" t="s">
        <v>3343</v>
      </c>
      <c r="D1956">
        <v>5.5631104600000008</v>
      </c>
    </row>
    <row r="1957" spans="1:4" x14ac:dyDescent="0.3">
      <c r="A1957" t="s">
        <v>3022</v>
      </c>
      <c r="B1957" t="s">
        <v>3458</v>
      </c>
      <c r="C1957" t="s">
        <v>3346</v>
      </c>
      <c r="D1957">
        <v>34.901863559999995</v>
      </c>
    </row>
    <row r="1958" spans="1:4" x14ac:dyDescent="0.3">
      <c r="A1958" t="s">
        <v>3022</v>
      </c>
      <c r="B1958" t="s">
        <v>3458</v>
      </c>
      <c r="C1958" t="s">
        <v>3341</v>
      </c>
      <c r="D1958">
        <v>19840.06203171995</v>
      </c>
    </row>
    <row r="1959" spans="1:4" x14ac:dyDescent="0.3">
      <c r="A1959" t="s">
        <v>3022</v>
      </c>
      <c r="B1959" t="s">
        <v>3459</v>
      </c>
      <c r="C1959" t="s">
        <v>3344</v>
      </c>
      <c r="D1959">
        <v>16.235397739999996</v>
      </c>
    </row>
    <row r="1960" spans="1:4" x14ac:dyDescent="0.3">
      <c r="A1960" t="s">
        <v>3022</v>
      </c>
      <c r="B1960" t="s">
        <v>3459</v>
      </c>
      <c r="C1960" t="s">
        <v>3339</v>
      </c>
      <c r="D1960">
        <v>0.26382908999999999</v>
      </c>
    </row>
    <row r="1961" spans="1:4" x14ac:dyDescent="0.3">
      <c r="A1961" t="s">
        <v>3022</v>
      </c>
      <c r="B1961" t="s">
        <v>3459</v>
      </c>
      <c r="C1961" t="s">
        <v>3346</v>
      </c>
      <c r="D1961">
        <v>6.8435951599999996</v>
      </c>
    </row>
    <row r="1962" spans="1:4" x14ac:dyDescent="0.3">
      <c r="A1962" t="s">
        <v>3022</v>
      </c>
      <c r="B1962" t="s">
        <v>3459</v>
      </c>
      <c r="C1962" t="s">
        <v>3341</v>
      </c>
      <c r="D1962">
        <v>21671.380348030038</v>
      </c>
    </row>
    <row r="1963" spans="1:4" x14ac:dyDescent="0.3">
      <c r="A1963" t="s">
        <v>3022</v>
      </c>
      <c r="B1963" t="s">
        <v>3461</v>
      </c>
      <c r="C1963" t="s">
        <v>3346</v>
      </c>
      <c r="D1963">
        <v>36.66245515</v>
      </c>
    </row>
    <row r="1964" spans="1:4" x14ac:dyDescent="0.3">
      <c r="A1964" t="s">
        <v>3022</v>
      </c>
      <c r="B1964" t="s">
        <v>3462</v>
      </c>
      <c r="C1964" t="s">
        <v>3340</v>
      </c>
      <c r="D1964">
        <v>51.718510359999947</v>
      </c>
    </row>
    <row r="1965" spans="1:4" x14ac:dyDescent="0.3">
      <c r="A1965" t="s">
        <v>3022</v>
      </c>
      <c r="B1965" t="s">
        <v>3462</v>
      </c>
      <c r="C1965" t="s">
        <v>3345</v>
      </c>
      <c r="D1965">
        <v>0.92590468000000004</v>
      </c>
    </row>
    <row r="1966" spans="1:4" x14ac:dyDescent="0.3">
      <c r="A1966" t="s">
        <v>3022</v>
      </c>
      <c r="B1966" t="s">
        <v>3462</v>
      </c>
      <c r="C1966" t="s">
        <v>3339</v>
      </c>
      <c r="D1966">
        <v>1449.2044853799975</v>
      </c>
    </row>
    <row r="1967" spans="1:4" x14ac:dyDescent="0.3">
      <c r="A1967" t="s">
        <v>3022</v>
      </c>
      <c r="B1967" t="s">
        <v>3462</v>
      </c>
      <c r="C1967" t="s">
        <v>3346</v>
      </c>
      <c r="D1967">
        <v>67.430230280000004</v>
      </c>
    </row>
    <row r="1968" spans="1:4" x14ac:dyDescent="0.3">
      <c r="A1968" t="s">
        <v>3022</v>
      </c>
      <c r="B1968" t="s">
        <v>3462</v>
      </c>
      <c r="C1968" t="s">
        <v>3341</v>
      </c>
      <c r="D1968">
        <v>5.4078090400000001</v>
      </c>
    </row>
    <row r="1969" spans="1:4" x14ac:dyDescent="0.3">
      <c r="A1969" t="s">
        <v>3017</v>
      </c>
      <c r="B1969" t="s">
        <v>3476</v>
      </c>
      <c r="C1969" t="s">
        <v>757</v>
      </c>
      <c r="D1969">
        <v>130.06388605000001</v>
      </c>
    </row>
    <row r="1970" spans="1:4" x14ac:dyDescent="0.3">
      <c r="A1970" t="s">
        <v>3017</v>
      </c>
      <c r="B1970" t="s">
        <v>3476</v>
      </c>
      <c r="C1970" t="s">
        <v>3342</v>
      </c>
      <c r="D1970">
        <v>702.69467908000024</v>
      </c>
    </row>
    <row r="1971" spans="1:4" x14ac:dyDescent="0.3">
      <c r="A1971" t="s">
        <v>3017</v>
      </c>
      <c r="B1971" t="s">
        <v>3476</v>
      </c>
      <c r="C1971" t="s">
        <v>3340</v>
      </c>
      <c r="D1971">
        <v>165.78023366000008</v>
      </c>
    </row>
    <row r="1972" spans="1:4" x14ac:dyDescent="0.3">
      <c r="A1972" t="s">
        <v>3017</v>
      </c>
      <c r="B1972" t="s">
        <v>3476</v>
      </c>
      <c r="C1972" t="s">
        <v>3344</v>
      </c>
      <c r="D1972">
        <v>3111.5106524999997</v>
      </c>
    </row>
    <row r="1973" spans="1:4" x14ac:dyDescent="0.3">
      <c r="A1973" t="s">
        <v>3017</v>
      </c>
      <c r="B1973" t="s">
        <v>3476</v>
      </c>
      <c r="C1973" t="s">
        <v>3345</v>
      </c>
      <c r="D1973">
        <v>178.12797446999994</v>
      </c>
    </row>
    <row r="1974" spans="1:4" x14ac:dyDescent="0.3">
      <c r="A1974" t="s">
        <v>3017</v>
      </c>
      <c r="B1974" t="s">
        <v>3476</v>
      </c>
      <c r="C1974" t="s">
        <v>123</v>
      </c>
      <c r="D1974">
        <v>5.3352982799999999</v>
      </c>
    </row>
    <row r="1975" spans="1:4" x14ac:dyDescent="0.3">
      <c r="A1975" t="s">
        <v>3017</v>
      </c>
      <c r="B1975" t="s">
        <v>3476</v>
      </c>
      <c r="C1975" t="s">
        <v>3339</v>
      </c>
      <c r="D1975">
        <v>3921.8020690500048</v>
      </c>
    </row>
    <row r="1976" spans="1:4" x14ac:dyDescent="0.3">
      <c r="A1976" t="s">
        <v>3017</v>
      </c>
      <c r="B1976" t="s">
        <v>3476</v>
      </c>
      <c r="C1976" t="s">
        <v>3343</v>
      </c>
      <c r="D1976">
        <v>219.02809137999975</v>
      </c>
    </row>
    <row r="1977" spans="1:4" x14ac:dyDescent="0.3">
      <c r="A1977" t="s">
        <v>3017</v>
      </c>
      <c r="B1977" t="s">
        <v>3476</v>
      </c>
      <c r="C1977" t="s">
        <v>3346</v>
      </c>
      <c r="D1977">
        <v>111.15866367000002</v>
      </c>
    </row>
    <row r="1978" spans="1:4" x14ac:dyDescent="0.3">
      <c r="A1978" t="s">
        <v>3017</v>
      </c>
      <c r="B1978" t="s">
        <v>3476</v>
      </c>
      <c r="C1978" t="s">
        <v>3341</v>
      </c>
      <c r="D1978">
        <v>142.63846437000026</v>
      </c>
    </row>
    <row r="1979" spans="1:4" x14ac:dyDescent="0.3">
      <c r="A1979" t="s">
        <v>3018</v>
      </c>
      <c r="B1979" t="s">
        <v>3470</v>
      </c>
      <c r="C1979" t="s">
        <v>757</v>
      </c>
      <c r="D1979">
        <v>78.480412310000006</v>
      </c>
    </row>
    <row r="1980" spans="1:4" x14ac:dyDescent="0.3">
      <c r="A1980" t="s">
        <v>3018</v>
      </c>
      <c r="B1980" t="s">
        <v>3470</v>
      </c>
      <c r="C1980" t="s">
        <v>3342</v>
      </c>
      <c r="D1980">
        <v>229.91177997</v>
      </c>
    </row>
    <row r="1981" spans="1:4" x14ac:dyDescent="0.3">
      <c r="A1981" t="s">
        <v>3018</v>
      </c>
      <c r="B1981" t="s">
        <v>3470</v>
      </c>
      <c r="C1981" t="s">
        <v>3340</v>
      </c>
      <c r="D1981">
        <v>517.28729370000053</v>
      </c>
    </row>
    <row r="1982" spans="1:4" x14ac:dyDescent="0.3">
      <c r="A1982" t="s">
        <v>3018</v>
      </c>
      <c r="B1982" t="s">
        <v>3470</v>
      </c>
      <c r="C1982" t="s">
        <v>3344</v>
      </c>
      <c r="D1982">
        <v>288.80541305000008</v>
      </c>
    </row>
    <row r="1983" spans="1:4" x14ac:dyDescent="0.3">
      <c r="A1983" t="s">
        <v>3018</v>
      </c>
      <c r="B1983" t="s">
        <v>3470</v>
      </c>
      <c r="C1983" t="s">
        <v>3345</v>
      </c>
      <c r="D1983">
        <v>286.62074590000003</v>
      </c>
    </row>
    <row r="1984" spans="1:4" x14ac:dyDescent="0.3">
      <c r="A1984" t="s">
        <v>3018</v>
      </c>
      <c r="B1984" t="s">
        <v>3470</v>
      </c>
      <c r="C1984" t="s">
        <v>123</v>
      </c>
      <c r="D1984">
        <v>623.10453108000002</v>
      </c>
    </row>
    <row r="1985" spans="1:4" x14ac:dyDescent="0.3">
      <c r="A1985" t="s">
        <v>3018</v>
      </c>
      <c r="B1985" t="s">
        <v>3470</v>
      </c>
      <c r="C1985" t="s">
        <v>3339</v>
      </c>
      <c r="D1985">
        <v>20572.63843899994</v>
      </c>
    </row>
    <row r="1986" spans="1:4" x14ac:dyDescent="0.3">
      <c r="A1986" t="s">
        <v>3018</v>
      </c>
      <c r="B1986" t="s">
        <v>3470</v>
      </c>
      <c r="C1986" t="s">
        <v>3343</v>
      </c>
      <c r="D1986">
        <v>894.07305273999975</v>
      </c>
    </row>
    <row r="1987" spans="1:4" x14ac:dyDescent="0.3">
      <c r="A1987" t="s">
        <v>3018</v>
      </c>
      <c r="B1987" t="s">
        <v>3470</v>
      </c>
      <c r="C1987" t="s">
        <v>3346</v>
      </c>
      <c r="D1987">
        <v>39.368041009999999</v>
      </c>
    </row>
    <row r="1988" spans="1:4" x14ac:dyDescent="0.3">
      <c r="A1988" t="s">
        <v>3018</v>
      </c>
      <c r="B1988" t="s">
        <v>3470</v>
      </c>
      <c r="C1988" t="s">
        <v>3341</v>
      </c>
      <c r="D1988">
        <v>558.86499839999999</v>
      </c>
    </row>
    <row r="1989" spans="1:4" x14ac:dyDescent="0.3">
      <c r="A1989" t="s">
        <v>3018</v>
      </c>
      <c r="B1989" t="s">
        <v>3472</v>
      </c>
      <c r="C1989" t="s">
        <v>757</v>
      </c>
      <c r="D1989">
        <v>64.496385149999995</v>
      </c>
    </row>
    <row r="1990" spans="1:4" x14ac:dyDescent="0.3">
      <c r="A1990" t="s">
        <v>3018</v>
      </c>
      <c r="B1990" t="s">
        <v>3472</v>
      </c>
      <c r="C1990" t="s">
        <v>3342</v>
      </c>
      <c r="D1990">
        <v>209.23871738999995</v>
      </c>
    </row>
    <row r="1991" spans="1:4" x14ac:dyDescent="0.3">
      <c r="A1991" t="s">
        <v>3018</v>
      </c>
      <c r="B1991" t="s">
        <v>3472</v>
      </c>
      <c r="C1991" t="s">
        <v>3340</v>
      </c>
      <c r="D1991">
        <v>535.84480815000052</v>
      </c>
    </row>
    <row r="1992" spans="1:4" x14ac:dyDescent="0.3">
      <c r="A1992" t="s">
        <v>3018</v>
      </c>
      <c r="B1992" t="s">
        <v>3472</v>
      </c>
      <c r="C1992" t="s">
        <v>3344</v>
      </c>
      <c r="D1992">
        <v>211.08062082000001</v>
      </c>
    </row>
    <row r="1993" spans="1:4" x14ac:dyDescent="0.3">
      <c r="A1993" t="s">
        <v>3018</v>
      </c>
      <c r="B1993" t="s">
        <v>3472</v>
      </c>
      <c r="C1993" t="s">
        <v>3345</v>
      </c>
      <c r="D1993">
        <v>901.79126864000034</v>
      </c>
    </row>
    <row r="1994" spans="1:4" x14ac:dyDescent="0.3">
      <c r="A1994" t="s">
        <v>3018</v>
      </c>
      <c r="B1994" t="s">
        <v>3472</v>
      </c>
      <c r="C1994" t="s">
        <v>123</v>
      </c>
      <c r="D1994">
        <v>58.444332289999998</v>
      </c>
    </row>
    <row r="1995" spans="1:4" x14ac:dyDescent="0.3">
      <c r="A1995" t="s">
        <v>3018</v>
      </c>
      <c r="B1995" t="s">
        <v>3472</v>
      </c>
      <c r="C1995" t="s">
        <v>3339</v>
      </c>
      <c r="D1995">
        <v>18185.515318869941</v>
      </c>
    </row>
    <row r="1996" spans="1:4" x14ac:dyDescent="0.3">
      <c r="A1996" t="s">
        <v>3018</v>
      </c>
      <c r="B1996" t="s">
        <v>3472</v>
      </c>
      <c r="C1996" t="s">
        <v>3343</v>
      </c>
      <c r="D1996">
        <v>1187.1700819700006</v>
      </c>
    </row>
    <row r="1997" spans="1:4" x14ac:dyDescent="0.3">
      <c r="A1997" t="s">
        <v>3018</v>
      </c>
      <c r="B1997" t="s">
        <v>3472</v>
      </c>
      <c r="C1997" t="s">
        <v>3346</v>
      </c>
      <c r="D1997">
        <v>81.723533799999984</v>
      </c>
    </row>
    <row r="1998" spans="1:4" x14ac:dyDescent="0.3">
      <c r="A1998" t="s">
        <v>3018</v>
      </c>
      <c r="B1998" t="s">
        <v>3472</v>
      </c>
      <c r="C1998" t="s">
        <v>3341</v>
      </c>
      <c r="D1998">
        <v>234.63288345999999</v>
      </c>
    </row>
    <row r="1999" spans="1:4" x14ac:dyDescent="0.3">
      <c r="A1999" t="s">
        <v>3018</v>
      </c>
      <c r="B1999" t="s">
        <v>3474</v>
      </c>
      <c r="C1999" t="s">
        <v>757</v>
      </c>
      <c r="D1999">
        <v>358.25567564999977</v>
      </c>
    </row>
    <row r="2000" spans="1:4" x14ac:dyDescent="0.3">
      <c r="A2000" t="s">
        <v>3018</v>
      </c>
      <c r="B2000" t="s">
        <v>3474</v>
      </c>
      <c r="C2000" t="s">
        <v>3342</v>
      </c>
      <c r="D2000">
        <v>1165.0845282799999</v>
      </c>
    </row>
    <row r="2001" spans="1:4" x14ac:dyDescent="0.3">
      <c r="A2001" t="s">
        <v>3018</v>
      </c>
      <c r="B2001" t="s">
        <v>3474</v>
      </c>
      <c r="C2001" t="s">
        <v>3340</v>
      </c>
      <c r="D2001">
        <v>2365.741311379993</v>
      </c>
    </row>
    <row r="2002" spans="1:4" x14ac:dyDescent="0.3">
      <c r="A2002" t="s">
        <v>3018</v>
      </c>
      <c r="B2002" t="s">
        <v>3474</v>
      </c>
      <c r="C2002" t="s">
        <v>3344</v>
      </c>
      <c r="D2002">
        <v>316.10974647999996</v>
      </c>
    </row>
    <row r="2003" spans="1:4" x14ac:dyDescent="0.3">
      <c r="A2003" t="s">
        <v>3018</v>
      </c>
      <c r="B2003" t="s">
        <v>3474</v>
      </c>
      <c r="C2003" t="s">
        <v>3345</v>
      </c>
      <c r="D2003">
        <v>3998.8443417500002</v>
      </c>
    </row>
    <row r="2004" spans="1:4" x14ac:dyDescent="0.3">
      <c r="A2004" t="s">
        <v>3018</v>
      </c>
      <c r="B2004" t="s">
        <v>3474</v>
      </c>
      <c r="C2004" t="s">
        <v>123</v>
      </c>
      <c r="D2004">
        <v>1961.4935031799998</v>
      </c>
    </row>
    <row r="2005" spans="1:4" x14ac:dyDescent="0.3">
      <c r="A2005" t="s">
        <v>3018</v>
      </c>
      <c r="B2005" t="s">
        <v>3474</v>
      </c>
      <c r="C2005" t="s">
        <v>3339</v>
      </c>
      <c r="D2005">
        <v>52412.363339729854</v>
      </c>
    </row>
    <row r="2006" spans="1:4" x14ac:dyDescent="0.3">
      <c r="A2006" t="s">
        <v>3018</v>
      </c>
      <c r="B2006" t="s">
        <v>3474</v>
      </c>
      <c r="C2006" t="s">
        <v>3343</v>
      </c>
      <c r="D2006">
        <v>3722.5814741499998</v>
      </c>
    </row>
    <row r="2007" spans="1:4" x14ac:dyDescent="0.3">
      <c r="A2007" t="s">
        <v>3018</v>
      </c>
      <c r="B2007" t="s">
        <v>3474</v>
      </c>
      <c r="C2007" t="s">
        <v>3346</v>
      </c>
      <c r="D2007">
        <v>238.76406365999998</v>
      </c>
    </row>
    <row r="2008" spans="1:4" x14ac:dyDescent="0.3">
      <c r="A2008" t="s">
        <v>3018</v>
      </c>
      <c r="B2008" t="s">
        <v>3474</v>
      </c>
      <c r="C2008" t="s">
        <v>3341</v>
      </c>
      <c r="D2008">
        <v>729.51548148999996</v>
      </c>
    </row>
    <row r="2009" spans="1:4" x14ac:dyDescent="0.3">
      <c r="A2009" t="s">
        <v>3018</v>
      </c>
      <c r="B2009" t="s">
        <v>3476</v>
      </c>
      <c r="C2009" t="s">
        <v>757</v>
      </c>
      <c r="D2009">
        <v>4024.3290523899996</v>
      </c>
    </row>
    <row r="2010" spans="1:4" x14ac:dyDescent="0.3">
      <c r="A2010" t="s">
        <v>3018</v>
      </c>
      <c r="B2010" t="s">
        <v>3476</v>
      </c>
      <c r="C2010" t="s">
        <v>3342</v>
      </c>
      <c r="D2010">
        <v>15595.113763439989</v>
      </c>
    </row>
    <row r="2011" spans="1:4" x14ac:dyDescent="0.3">
      <c r="A2011" t="s">
        <v>3018</v>
      </c>
      <c r="B2011" t="s">
        <v>3476</v>
      </c>
      <c r="C2011" t="s">
        <v>3340</v>
      </c>
      <c r="D2011">
        <v>14937.073388080045</v>
      </c>
    </row>
    <row r="2012" spans="1:4" x14ac:dyDescent="0.3">
      <c r="A2012" t="s">
        <v>3018</v>
      </c>
      <c r="B2012" t="s">
        <v>3476</v>
      </c>
      <c r="C2012" t="s">
        <v>3344</v>
      </c>
      <c r="D2012">
        <v>1446.2901602799996</v>
      </c>
    </row>
    <row r="2013" spans="1:4" x14ac:dyDescent="0.3">
      <c r="A2013" t="s">
        <v>3018</v>
      </c>
      <c r="B2013" t="s">
        <v>3476</v>
      </c>
      <c r="C2013" t="s">
        <v>3345</v>
      </c>
      <c r="D2013">
        <v>12313.73521897002</v>
      </c>
    </row>
    <row r="2014" spans="1:4" x14ac:dyDescent="0.3">
      <c r="A2014" t="s">
        <v>3018</v>
      </c>
      <c r="B2014" t="s">
        <v>3476</v>
      </c>
      <c r="C2014" t="s">
        <v>123</v>
      </c>
      <c r="D2014">
        <v>1548.5381060899995</v>
      </c>
    </row>
    <row r="2015" spans="1:4" x14ac:dyDescent="0.3">
      <c r="A2015" t="s">
        <v>3018</v>
      </c>
      <c r="B2015" t="s">
        <v>3476</v>
      </c>
      <c r="C2015" t="s">
        <v>3339</v>
      </c>
      <c r="D2015">
        <v>255861.4833752118</v>
      </c>
    </row>
    <row r="2016" spans="1:4" x14ac:dyDescent="0.3">
      <c r="A2016" t="s">
        <v>3018</v>
      </c>
      <c r="B2016" t="s">
        <v>3476</v>
      </c>
      <c r="C2016" t="s">
        <v>3343</v>
      </c>
      <c r="D2016">
        <v>17204.590995269868</v>
      </c>
    </row>
    <row r="2017" spans="1:4" x14ac:dyDescent="0.3">
      <c r="A2017" t="s">
        <v>3018</v>
      </c>
      <c r="B2017" t="s">
        <v>3476</v>
      </c>
      <c r="C2017" t="s">
        <v>3346</v>
      </c>
      <c r="D2017">
        <v>4217.8561601700003</v>
      </c>
    </row>
    <row r="2018" spans="1:4" x14ac:dyDescent="0.3">
      <c r="A2018" t="s">
        <v>3018</v>
      </c>
      <c r="B2018" t="s">
        <v>3476</v>
      </c>
      <c r="C2018" t="s">
        <v>3341</v>
      </c>
      <c r="D2018">
        <v>16247.730243299986</v>
      </c>
    </row>
    <row r="2019" spans="1:4" x14ac:dyDescent="0.3">
      <c r="A2019" t="s">
        <v>3018</v>
      </c>
      <c r="B2019" t="s">
        <v>3468</v>
      </c>
      <c r="C2019" t="s">
        <v>757</v>
      </c>
      <c r="D2019">
        <v>424.18952546000014</v>
      </c>
    </row>
    <row r="2020" spans="1:4" x14ac:dyDescent="0.3">
      <c r="A2020" t="s">
        <v>3018</v>
      </c>
      <c r="B2020" t="s">
        <v>3468</v>
      </c>
      <c r="C2020" t="s">
        <v>3342</v>
      </c>
      <c r="D2020">
        <v>1875.5076072100003</v>
      </c>
    </row>
    <row r="2021" spans="1:4" x14ac:dyDescent="0.3">
      <c r="A2021" t="s">
        <v>3018</v>
      </c>
      <c r="B2021" t="s">
        <v>3468</v>
      </c>
      <c r="C2021" t="s">
        <v>3340</v>
      </c>
      <c r="D2021">
        <v>3800.6770225499999</v>
      </c>
    </row>
    <row r="2022" spans="1:4" x14ac:dyDescent="0.3">
      <c r="A2022" t="s">
        <v>3018</v>
      </c>
      <c r="B2022" t="s">
        <v>3468</v>
      </c>
      <c r="C2022" t="s">
        <v>3344</v>
      </c>
      <c r="D2022">
        <v>433.22174296999992</v>
      </c>
    </row>
    <row r="2023" spans="1:4" x14ac:dyDescent="0.3">
      <c r="A2023" t="s">
        <v>3018</v>
      </c>
      <c r="B2023" t="s">
        <v>3468</v>
      </c>
      <c r="C2023" t="s">
        <v>3345</v>
      </c>
      <c r="D2023">
        <v>1730.4959915700013</v>
      </c>
    </row>
    <row r="2024" spans="1:4" x14ac:dyDescent="0.3">
      <c r="A2024" t="s">
        <v>3018</v>
      </c>
      <c r="B2024" t="s">
        <v>3468</v>
      </c>
      <c r="C2024" t="s">
        <v>123</v>
      </c>
      <c r="D2024">
        <v>1815.0977759899997</v>
      </c>
    </row>
    <row r="2025" spans="1:4" x14ac:dyDescent="0.3">
      <c r="A2025" t="s">
        <v>3018</v>
      </c>
      <c r="B2025" t="s">
        <v>3468</v>
      </c>
      <c r="C2025" t="s">
        <v>3339</v>
      </c>
      <c r="D2025">
        <v>84278.553812249287</v>
      </c>
    </row>
    <row r="2026" spans="1:4" x14ac:dyDescent="0.3">
      <c r="A2026" t="s">
        <v>3018</v>
      </c>
      <c r="B2026" t="s">
        <v>3468</v>
      </c>
      <c r="C2026" t="s">
        <v>3343</v>
      </c>
      <c r="D2026">
        <v>3418.1540992000032</v>
      </c>
    </row>
    <row r="2027" spans="1:4" x14ac:dyDescent="0.3">
      <c r="A2027" t="s">
        <v>3018</v>
      </c>
      <c r="B2027" t="s">
        <v>3468</v>
      </c>
      <c r="C2027" t="s">
        <v>3346</v>
      </c>
      <c r="D2027">
        <v>292.28484891000005</v>
      </c>
    </row>
    <row r="2028" spans="1:4" x14ac:dyDescent="0.3">
      <c r="A2028" t="s">
        <v>3018</v>
      </c>
      <c r="B2028" t="s">
        <v>3468</v>
      </c>
      <c r="C2028" t="s">
        <v>3341</v>
      </c>
      <c r="D2028">
        <v>2961.6800308300017</v>
      </c>
    </row>
    <row r="2029" spans="1:4" x14ac:dyDescent="0.3">
      <c r="A2029" t="s">
        <v>3019</v>
      </c>
      <c r="B2029" t="s">
        <v>3470</v>
      </c>
      <c r="C2029" t="s">
        <v>757</v>
      </c>
      <c r="D2029">
        <v>509.18790615999967</v>
      </c>
    </row>
    <row r="2030" spans="1:4" x14ac:dyDescent="0.3">
      <c r="A2030" t="s">
        <v>3019</v>
      </c>
      <c r="B2030" t="s">
        <v>3470</v>
      </c>
      <c r="C2030" t="s">
        <v>3342</v>
      </c>
      <c r="D2030">
        <v>4.1024831499999994</v>
      </c>
    </row>
    <row r="2031" spans="1:4" x14ac:dyDescent="0.3">
      <c r="A2031" t="s">
        <v>3019</v>
      </c>
      <c r="B2031" t="s">
        <v>3470</v>
      </c>
      <c r="C2031" t="s">
        <v>3344</v>
      </c>
      <c r="D2031">
        <v>154.62696321999999</v>
      </c>
    </row>
    <row r="2032" spans="1:4" x14ac:dyDescent="0.3">
      <c r="A2032" t="s">
        <v>3019</v>
      </c>
      <c r="B2032" t="s">
        <v>3470</v>
      </c>
      <c r="C2032" t="s">
        <v>3345</v>
      </c>
      <c r="D2032">
        <v>242.51781673999997</v>
      </c>
    </row>
    <row r="2033" spans="1:4" x14ac:dyDescent="0.3">
      <c r="A2033" t="s">
        <v>3019</v>
      </c>
      <c r="B2033" t="s">
        <v>3470</v>
      </c>
      <c r="C2033" t="s">
        <v>3339</v>
      </c>
      <c r="D2033">
        <v>17.227067860000002</v>
      </c>
    </row>
    <row r="2034" spans="1:4" x14ac:dyDescent="0.3">
      <c r="A2034" t="s">
        <v>3019</v>
      </c>
      <c r="B2034" t="s">
        <v>3470</v>
      </c>
      <c r="C2034" t="s">
        <v>3343</v>
      </c>
      <c r="D2034">
        <v>417.5201613000001</v>
      </c>
    </row>
    <row r="2035" spans="1:4" x14ac:dyDescent="0.3">
      <c r="A2035" t="s">
        <v>3019</v>
      </c>
      <c r="B2035" t="s">
        <v>3470</v>
      </c>
      <c r="C2035" t="s">
        <v>3346</v>
      </c>
      <c r="D2035">
        <v>12.32124439</v>
      </c>
    </row>
    <row r="2036" spans="1:4" x14ac:dyDescent="0.3">
      <c r="A2036" t="s">
        <v>3019</v>
      </c>
      <c r="B2036" t="s">
        <v>3472</v>
      </c>
      <c r="C2036" t="s">
        <v>757</v>
      </c>
      <c r="D2036">
        <v>488.32328049000006</v>
      </c>
    </row>
    <row r="2037" spans="1:4" x14ac:dyDescent="0.3">
      <c r="A2037" t="s">
        <v>3019</v>
      </c>
      <c r="B2037" t="s">
        <v>3472</v>
      </c>
      <c r="C2037" t="s">
        <v>3342</v>
      </c>
      <c r="D2037">
        <v>30.09465269</v>
      </c>
    </row>
    <row r="2038" spans="1:4" x14ac:dyDescent="0.3">
      <c r="A2038" t="s">
        <v>3019</v>
      </c>
      <c r="B2038" t="s">
        <v>3472</v>
      </c>
      <c r="C2038" t="s">
        <v>3344</v>
      </c>
      <c r="D2038">
        <v>481.52003140000016</v>
      </c>
    </row>
    <row r="2039" spans="1:4" x14ac:dyDescent="0.3">
      <c r="A2039" t="s">
        <v>3019</v>
      </c>
      <c r="B2039" t="s">
        <v>3472</v>
      </c>
      <c r="C2039" t="s">
        <v>3345</v>
      </c>
      <c r="D2039">
        <v>2441.0845358000024</v>
      </c>
    </row>
    <row r="2040" spans="1:4" x14ac:dyDescent="0.3">
      <c r="A2040" t="s">
        <v>3019</v>
      </c>
      <c r="B2040" t="s">
        <v>3472</v>
      </c>
      <c r="C2040" t="s">
        <v>123</v>
      </c>
      <c r="D2040">
        <v>21.447344949999998</v>
      </c>
    </row>
    <row r="2041" spans="1:4" x14ac:dyDescent="0.3">
      <c r="A2041" t="s">
        <v>3019</v>
      </c>
      <c r="B2041" t="s">
        <v>3472</v>
      </c>
      <c r="C2041" t="s">
        <v>3339</v>
      </c>
      <c r="D2041">
        <v>3.3370555500000001</v>
      </c>
    </row>
    <row r="2042" spans="1:4" x14ac:dyDescent="0.3">
      <c r="A2042" t="s">
        <v>3019</v>
      </c>
      <c r="B2042" t="s">
        <v>3472</v>
      </c>
      <c r="C2042" t="s">
        <v>3343</v>
      </c>
      <c r="D2042">
        <v>997.82123468999953</v>
      </c>
    </row>
    <row r="2043" spans="1:4" x14ac:dyDescent="0.3">
      <c r="A2043" t="s">
        <v>3019</v>
      </c>
      <c r="B2043" t="s">
        <v>3472</v>
      </c>
      <c r="C2043" t="s">
        <v>3346</v>
      </c>
      <c r="D2043">
        <v>28.332186219999997</v>
      </c>
    </row>
    <row r="2044" spans="1:4" x14ac:dyDescent="0.3">
      <c r="A2044" t="s">
        <v>3019</v>
      </c>
      <c r="B2044" t="s">
        <v>3474</v>
      </c>
      <c r="C2044" t="s">
        <v>757</v>
      </c>
      <c r="D2044">
        <v>861.16022666000015</v>
      </c>
    </row>
    <row r="2045" spans="1:4" x14ac:dyDescent="0.3">
      <c r="A2045" t="s">
        <v>3019</v>
      </c>
      <c r="B2045" t="s">
        <v>3474</v>
      </c>
      <c r="C2045" t="s">
        <v>3344</v>
      </c>
      <c r="D2045">
        <v>737.69322170999999</v>
      </c>
    </row>
    <row r="2046" spans="1:4" x14ac:dyDescent="0.3">
      <c r="A2046" t="s">
        <v>3019</v>
      </c>
      <c r="B2046" t="s">
        <v>3474</v>
      </c>
      <c r="C2046" t="s">
        <v>3345</v>
      </c>
      <c r="D2046">
        <v>1346.8918840700005</v>
      </c>
    </row>
    <row r="2047" spans="1:4" x14ac:dyDescent="0.3">
      <c r="A2047" t="s">
        <v>3019</v>
      </c>
      <c r="B2047" t="s">
        <v>3474</v>
      </c>
      <c r="C2047" t="s">
        <v>123</v>
      </c>
      <c r="D2047">
        <v>157.92379247999997</v>
      </c>
    </row>
    <row r="2048" spans="1:4" x14ac:dyDescent="0.3">
      <c r="A2048" t="s">
        <v>3019</v>
      </c>
      <c r="B2048" t="s">
        <v>3474</v>
      </c>
      <c r="C2048" t="s">
        <v>3339</v>
      </c>
      <c r="D2048">
        <v>35.072305200000002</v>
      </c>
    </row>
    <row r="2049" spans="1:4" x14ac:dyDescent="0.3">
      <c r="A2049" t="s">
        <v>3019</v>
      </c>
      <c r="B2049" t="s">
        <v>3474</v>
      </c>
      <c r="C2049" t="s">
        <v>3343</v>
      </c>
      <c r="D2049">
        <v>1592.9176478500017</v>
      </c>
    </row>
    <row r="2050" spans="1:4" x14ac:dyDescent="0.3">
      <c r="A2050" t="s">
        <v>3019</v>
      </c>
      <c r="B2050" t="s">
        <v>3474</v>
      </c>
      <c r="C2050" t="s">
        <v>3346</v>
      </c>
      <c r="D2050">
        <v>31.644908170000001</v>
      </c>
    </row>
    <row r="2051" spans="1:4" x14ac:dyDescent="0.3">
      <c r="A2051" t="s">
        <v>3019</v>
      </c>
      <c r="B2051" t="s">
        <v>3476</v>
      </c>
      <c r="C2051" t="s">
        <v>757</v>
      </c>
      <c r="D2051">
        <v>13110.794619299981</v>
      </c>
    </row>
    <row r="2052" spans="1:4" x14ac:dyDescent="0.3">
      <c r="A2052" t="s">
        <v>3019</v>
      </c>
      <c r="B2052" t="s">
        <v>3476</v>
      </c>
      <c r="C2052" t="s">
        <v>3342</v>
      </c>
      <c r="D2052">
        <v>3260.6773523599982</v>
      </c>
    </row>
    <row r="2053" spans="1:4" x14ac:dyDescent="0.3">
      <c r="A2053" t="s">
        <v>3019</v>
      </c>
      <c r="B2053" t="s">
        <v>3476</v>
      </c>
      <c r="C2053" t="s">
        <v>3340</v>
      </c>
      <c r="D2053">
        <v>4.9141743000000009</v>
      </c>
    </row>
    <row r="2054" spans="1:4" x14ac:dyDescent="0.3">
      <c r="A2054" t="s">
        <v>3019</v>
      </c>
      <c r="B2054" t="s">
        <v>3476</v>
      </c>
      <c r="C2054" t="s">
        <v>3344</v>
      </c>
      <c r="D2054">
        <v>5612.1936694400047</v>
      </c>
    </row>
    <row r="2055" spans="1:4" x14ac:dyDescent="0.3">
      <c r="A2055" t="s">
        <v>3019</v>
      </c>
      <c r="B2055" t="s">
        <v>3476</v>
      </c>
      <c r="C2055" t="s">
        <v>3345</v>
      </c>
      <c r="D2055">
        <v>10681.215964890007</v>
      </c>
    </row>
    <row r="2056" spans="1:4" x14ac:dyDescent="0.3">
      <c r="A2056" t="s">
        <v>3019</v>
      </c>
      <c r="B2056" t="s">
        <v>3476</v>
      </c>
      <c r="C2056" t="s">
        <v>123</v>
      </c>
      <c r="D2056">
        <v>580.53131224000003</v>
      </c>
    </row>
    <row r="2057" spans="1:4" x14ac:dyDescent="0.3">
      <c r="A2057" t="s">
        <v>3019</v>
      </c>
      <c r="B2057" t="s">
        <v>3476</v>
      </c>
      <c r="C2057" t="s">
        <v>3339</v>
      </c>
      <c r="D2057">
        <v>542.26468432000058</v>
      </c>
    </row>
    <row r="2058" spans="1:4" x14ac:dyDescent="0.3">
      <c r="A2058" t="s">
        <v>3019</v>
      </c>
      <c r="B2058" t="s">
        <v>3476</v>
      </c>
      <c r="C2058" t="s">
        <v>3343</v>
      </c>
      <c r="D2058">
        <v>7411.2948592800039</v>
      </c>
    </row>
    <row r="2059" spans="1:4" x14ac:dyDescent="0.3">
      <c r="A2059" t="s">
        <v>3019</v>
      </c>
      <c r="B2059" t="s">
        <v>3476</v>
      </c>
      <c r="C2059" t="s">
        <v>3346</v>
      </c>
      <c r="D2059">
        <v>2791.482004729995</v>
      </c>
    </row>
    <row r="2060" spans="1:4" x14ac:dyDescent="0.3">
      <c r="A2060" t="s">
        <v>3019</v>
      </c>
      <c r="B2060" t="s">
        <v>3476</v>
      </c>
      <c r="C2060" t="s">
        <v>3341</v>
      </c>
      <c r="D2060">
        <v>72.839239570000004</v>
      </c>
    </row>
    <row r="2061" spans="1:4" x14ac:dyDescent="0.3">
      <c r="A2061" t="s">
        <v>3019</v>
      </c>
      <c r="B2061" t="s">
        <v>3468</v>
      </c>
      <c r="C2061" t="s">
        <v>757</v>
      </c>
      <c r="D2061">
        <v>2177.601786940003</v>
      </c>
    </row>
    <row r="2062" spans="1:4" x14ac:dyDescent="0.3">
      <c r="A2062" t="s">
        <v>3019</v>
      </c>
      <c r="B2062" t="s">
        <v>3468</v>
      </c>
      <c r="C2062" t="s">
        <v>3342</v>
      </c>
      <c r="D2062">
        <v>55.133435360000014</v>
      </c>
    </row>
    <row r="2063" spans="1:4" x14ac:dyDescent="0.3">
      <c r="A2063" t="s">
        <v>3019</v>
      </c>
      <c r="B2063" t="s">
        <v>3468</v>
      </c>
      <c r="C2063" t="s">
        <v>3344</v>
      </c>
      <c r="D2063">
        <v>433.31349090000003</v>
      </c>
    </row>
    <row r="2064" spans="1:4" x14ac:dyDescent="0.3">
      <c r="A2064" t="s">
        <v>3019</v>
      </c>
      <c r="B2064" t="s">
        <v>3468</v>
      </c>
      <c r="C2064" t="s">
        <v>3345</v>
      </c>
      <c r="D2064">
        <v>1550.3676391699996</v>
      </c>
    </row>
    <row r="2065" spans="1:4" x14ac:dyDescent="0.3">
      <c r="A2065" t="s">
        <v>3019</v>
      </c>
      <c r="B2065" t="s">
        <v>3468</v>
      </c>
      <c r="C2065" t="s">
        <v>123</v>
      </c>
      <c r="D2065">
        <v>81.828313330000015</v>
      </c>
    </row>
    <row r="2066" spans="1:4" x14ac:dyDescent="0.3">
      <c r="A2066" t="s">
        <v>3019</v>
      </c>
      <c r="B2066" t="s">
        <v>3468</v>
      </c>
      <c r="C2066" t="s">
        <v>3339</v>
      </c>
      <c r="D2066">
        <v>42.787709059999997</v>
      </c>
    </row>
    <row r="2067" spans="1:4" x14ac:dyDescent="0.3">
      <c r="A2067" t="s">
        <v>3019</v>
      </c>
      <c r="B2067" t="s">
        <v>3468</v>
      </c>
      <c r="C2067" t="s">
        <v>3343</v>
      </c>
      <c r="D2067">
        <v>2188.5789852100006</v>
      </c>
    </row>
    <row r="2068" spans="1:4" x14ac:dyDescent="0.3">
      <c r="A2068" t="s">
        <v>3019</v>
      </c>
      <c r="B2068" t="s">
        <v>3468</v>
      </c>
      <c r="C2068" t="s">
        <v>3346</v>
      </c>
      <c r="D2068">
        <v>60.271196200000006</v>
      </c>
    </row>
    <row r="2069" spans="1:4" x14ac:dyDescent="0.3">
      <c r="A2069" t="s">
        <v>3020</v>
      </c>
      <c r="B2069" t="s">
        <v>3470</v>
      </c>
      <c r="C2069" t="s">
        <v>757</v>
      </c>
      <c r="D2069">
        <v>1638.5768363100001</v>
      </c>
    </row>
    <row r="2070" spans="1:4" x14ac:dyDescent="0.3">
      <c r="A2070" t="s">
        <v>3020</v>
      </c>
      <c r="B2070" t="s">
        <v>3470</v>
      </c>
      <c r="C2070" t="s">
        <v>3342</v>
      </c>
      <c r="D2070">
        <v>51.594523320000008</v>
      </c>
    </row>
    <row r="2071" spans="1:4" x14ac:dyDescent="0.3">
      <c r="A2071" t="s">
        <v>3020</v>
      </c>
      <c r="B2071" t="s">
        <v>3470</v>
      </c>
      <c r="C2071" t="s">
        <v>3340</v>
      </c>
      <c r="D2071">
        <v>576.51221261000012</v>
      </c>
    </row>
    <row r="2072" spans="1:4" x14ac:dyDescent="0.3">
      <c r="A2072" t="s">
        <v>3020</v>
      </c>
      <c r="B2072" t="s">
        <v>3470</v>
      </c>
      <c r="C2072" t="s">
        <v>3344</v>
      </c>
      <c r="D2072">
        <v>694.5706149399997</v>
      </c>
    </row>
    <row r="2073" spans="1:4" x14ac:dyDescent="0.3">
      <c r="A2073" t="s">
        <v>3020</v>
      </c>
      <c r="B2073" t="s">
        <v>3470</v>
      </c>
      <c r="C2073" t="s">
        <v>3345</v>
      </c>
      <c r="D2073">
        <v>3007.1425334500004</v>
      </c>
    </row>
    <row r="2074" spans="1:4" x14ac:dyDescent="0.3">
      <c r="A2074" t="s">
        <v>3020</v>
      </c>
      <c r="B2074" t="s">
        <v>3470</v>
      </c>
      <c r="C2074" t="s">
        <v>123</v>
      </c>
      <c r="D2074">
        <v>50.132068650000001</v>
      </c>
    </row>
    <row r="2075" spans="1:4" x14ac:dyDescent="0.3">
      <c r="A2075" t="s">
        <v>3020</v>
      </c>
      <c r="B2075" t="s">
        <v>3470</v>
      </c>
      <c r="C2075" t="s">
        <v>3339</v>
      </c>
      <c r="D2075">
        <v>13106.686952359993</v>
      </c>
    </row>
    <row r="2076" spans="1:4" x14ac:dyDescent="0.3">
      <c r="A2076" t="s">
        <v>3020</v>
      </c>
      <c r="B2076" t="s">
        <v>3470</v>
      </c>
      <c r="C2076" t="s">
        <v>3343</v>
      </c>
      <c r="D2076">
        <v>6311.0072642600035</v>
      </c>
    </row>
    <row r="2077" spans="1:4" x14ac:dyDescent="0.3">
      <c r="A2077" t="s">
        <v>3020</v>
      </c>
      <c r="B2077" t="s">
        <v>3470</v>
      </c>
      <c r="C2077" t="s">
        <v>3346</v>
      </c>
      <c r="D2077">
        <v>137.17518991</v>
      </c>
    </row>
    <row r="2078" spans="1:4" x14ac:dyDescent="0.3">
      <c r="A2078" t="s">
        <v>3020</v>
      </c>
      <c r="B2078" t="s">
        <v>3470</v>
      </c>
      <c r="C2078" t="s">
        <v>3341</v>
      </c>
      <c r="D2078">
        <v>1.5522805900000001</v>
      </c>
    </row>
    <row r="2079" spans="1:4" x14ac:dyDescent="0.3">
      <c r="A2079" t="s">
        <v>3020</v>
      </c>
      <c r="B2079" t="s">
        <v>3472</v>
      </c>
      <c r="C2079" t="s">
        <v>757</v>
      </c>
      <c r="D2079">
        <v>1932.0201682500001</v>
      </c>
    </row>
    <row r="2080" spans="1:4" x14ac:dyDescent="0.3">
      <c r="A2080" t="s">
        <v>3020</v>
      </c>
      <c r="B2080" t="s">
        <v>3472</v>
      </c>
      <c r="C2080" t="s">
        <v>3342</v>
      </c>
      <c r="D2080">
        <v>156.91681118</v>
      </c>
    </row>
    <row r="2081" spans="1:4" x14ac:dyDescent="0.3">
      <c r="A2081" t="s">
        <v>3020</v>
      </c>
      <c r="B2081" t="s">
        <v>3472</v>
      </c>
      <c r="C2081" t="s">
        <v>3340</v>
      </c>
      <c r="D2081">
        <v>739.15956946999995</v>
      </c>
    </row>
    <row r="2082" spans="1:4" x14ac:dyDescent="0.3">
      <c r="A2082" t="s">
        <v>3020</v>
      </c>
      <c r="B2082" t="s">
        <v>3472</v>
      </c>
      <c r="C2082" t="s">
        <v>3344</v>
      </c>
      <c r="D2082">
        <v>2165.3160732600008</v>
      </c>
    </row>
    <row r="2083" spans="1:4" x14ac:dyDescent="0.3">
      <c r="A2083" t="s">
        <v>3020</v>
      </c>
      <c r="B2083" t="s">
        <v>3472</v>
      </c>
      <c r="C2083" t="s">
        <v>3345</v>
      </c>
      <c r="D2083">
        <v>13748.85436858</v>
      </c>
    </row>
    <row r="2084" spans="1:4" x14ac:dyDescent="0.3">
      <c r="A2084" t="s">
        <v>3020</v>
      </c>
      <c r="B2084" t="s">
        <v>3472</v>
      </c>
      <c r="C2084" t="s">
        <v>123</v>
      </c>
      <c r="D2084">
        <v>117.14079374999999</v>
      </c>
    </row>
    <row r="2085" spans="1:4" x14ac:dyDescent="0.3">
      <c r="A2085" t="s">
        <v>3020</v>
      </c>
      <c r="B2085" t="s">
        <v>3472</v>
      </c>
      <c r="C2085" t="s">
        <v>3339</v>
      </c>
      <c r="D2085">
        <v>16065.064821840009</v>
      </c>
    </row>
    <row r="2086" spans="1:4" x14ac:dyDescent="0.3">
      <c r="A2086" t="s">
        <v>3020</v>
      </c>
      <c r="B2086" t="s">
        <v>3472</v>
      </c>
      <c r="C2086" t="s">
        <v>3343</v>
      </c>
      <c r="D2086">
        <v>13148.361763210007</v>
      </c>
    </row>
    <row r="2087" spans="1:4" x14ac:dyDescent="0.3">
      <c r="A2087" t="s">
        <v>3020</v>
      </c>
      <c r="B2087" t="s">
        <v>3472</v>
      </c>
      <c r="C2087" t="s">
        <v>3346</v>
      </c>
      <c r="D2087">
        <v>166.64483240000001</v>
      </c>
    </row>
    <row r="2088" spans="1:4" x14ac:dyDescent="0.3">
      <c r="A2088" t="s">
        <v>3020</v>
      </c>
      <c r="B2088" t="s">
        <v>3472</v>
      </c>
      <c r="C2088" t="s">
        <v>3341</v>
      </c>
      <c r="D2088">
        <v>218.34732287000003</v>
      </c>
    </row>
    <row r="2089" spans="1:4" x14ac:dyDescent="0.3">
      <c r="A2089" t="s">
        <v>3020</v>
      </c>
      <c r="B2089" t="s">
        <v>3474</v>
      </c>
      <c r="C2089" t="s">
        <v>757</v>
      </c>
      <c r="D2089">
        <v>2798.9825377200045</v>
      </c>
    </row>
    <row r="2090" spans="1:4" x14ac:dyDescent="0.3">
      <c r="A2090" t="s">
        <v>3020</v>
      </c>
      <c r="B2090" t="s">
        <v>3474</v>
      </c>
      <c r="C2090" t="s">
        <v>3342</v>
      </c>
      <c r="D2090">
        <v>160.08202919999999</v>
      </c>
    </row>
    <row r="2091" spans="1:4" x14ac:dyDescent="0.3">
      <c r="A2091" t="s">
        <v>3020</v>
      </c>
      <c r="B2091" t="s">
        <v>3474</v>
      </c>
      <c r="C2091" t="s">
        <v>3340</v>
      </c>
      <c r="D2091">
        <v>2039.1792802000016</v>
      </c>
    </row>
    <row r="2092" spans="1:4" x14ac:dyDescent="0.3">
      <c r="A2092" t="s">
        <v>3020</v>
      </c>
      <c r="B2092" t="s">
        <v>3474</v>
      </c>
      <c r="C2092" t="s">
        <v>3344</v>
      </c>
      <c r="D2092">
        <v>662.79398244000026</v>
      </c>
    </row>
    <row r="2093" spans="1:4" x14ac:dyDescent="0.3">
      <c r="A2093" t="s">
        <v>3020</v>
      </c>
      <c r="B2093" t="s">
        <v>3474</v>
      </c>
      <c r="C2093" t="s">
        <v>3345</v>
      </c>
      <c r="D2093">
        <v>7335.330024739993</v>
      </c>
    </row>
    <row r="2094" spans="1:4" x14ac:dyDescent="0.3">
      <c r="A2094" t="s">
        <v>3020</v>
      </c>
      <c r="B2094" t="s">
        <v>3474</v>
      </c>
      <c r="C2094" t="s">
        <v>123</v>
      </c>
      <c r="D2094">
        <v>955.55016680999984</v>
      </c>
    </row>
    <row r="2095" spans="1:4" x14ac:dyDescent="0.3">
      <c r="A2095" t="s">
        <v>3020</v>
      </c>
      <c r="B2095" t="s">
        <v>3474</v>
      </c>
      <c r="C2095" t="s">
        <v>3339</v>
      </c>
      <c r="D2095">
        <v>38210.173387530362</v>
      </c>
    </row>
    <row r="2096" spans="1:4" x14ac:dyDescent="0.3">
      <c r="A2096" t="s">
        <v>3020</v>
      </c>
      <c r="B2096" t="s">
        <v>3474</v>
      </c>
      <c r="C2096" t="s">
        <v>3343</v>
      </c>
      <c r="D2096">
        <v>18200.136471990074</v>
      </c>
    </row>
    <row r="2097" spans="1:4" x14ac:dyDescent="0.3">
      <c r="A2097" t="s">
        <v>3020</v>
      </c>
      <c r="B2097" t="s">
        <v>3474</v>
      </c>
      <c r="C2097" t="s">
        <v>3346</v>
      </c>
      <c r="D2097">
        <v>39.056521450000005</v>
      </c>
    </row>
    <row r="2098" spans="1:4" x14ac:dyDescent="0.3">
      <c r="A2098" t="s">
        <v>3020</v>
      </c>
      <c r="B2098" t="s">
        <v>3474</v>
      </c>
      <c r="C2098" t="s">
        <v>3341</v>
      </c>
      <c r="D2098">
        <v>552.33465713000021</v>
      </c>
    </row>
    <row r="2099" spans="1:4" x14ac:dyDescent="0.3">
      <c r="A2099" t="s">
        <v>3020</v>
      </c>
      <c r="B2099" t="s">
        <v>3476</v>
      </c>
      <c r="C2099" t="s">
        <v>757</v>
      </c>
      <c r="D2099">
        <v>38765.81222639003</v>
      </c>
    </row>
    <row r="2100" spans="1:4" x14ac:dyDescent="0.3">
      <c r="A2100" t="s">
        <v>3020</v>
      </c>
      <c r="B2100" t="s">
        <v>3476</v>
      </c>
      <c r="C2100" t="s">
        <v>3342</v>
      </c>
      <c r="D2100">
        <v>8594.0961180399827</v>
      </c>
    </row>
    <row r="2101" spans="1:4" x14ac:dyDescent="0.3">
      <c r="A2101" t="s">
        <v>3020</v>
      </c>
      <c r="B2101" t="s">
        <v>3476</v>
      </c>
      <c r="C2101" t="s">
        <v>3340</v>
      </c>
      <c r="D2101">
        <v>21033.385470059959</v>
      </c>
    </row>
    <row r="2102" spans="1:4" x14ac:dyDescent="0.3">
      <c r="A2102" t="s">
        <v>3020</v>
      </c>
      <c r="B2102" t="s">
        <v>3476</v>
      </c>
      <c r="C2102" t="s">
        <v>3344</v>
      </c>
      <c r="D2102">
        <v>11492.577359400018</v>
      </c>
    </row>
    <row r="2103" spans="1:4" x14ac:dyDescent="0.3">
      <c r="A2103" t="s">
        <v>3020</v>
      </c>
      <c r="B2103" t="s">
        <v>3476</v>
      </c>
      <c r="C2103" t="s">
        <v>3345</v>
      </c>
      <c r="D2103">
        <v>66861.270262399907</v>
      </c>
    </row>
    <row r="2104" spans="1:4" x14ac:dyDescent="0.3">
      <c r="A2104" t="s">
        <v>3020</v>
      </c>
      <c r="B2104" t="s">
        <v>3476</v>
      </c>
      <c r="C2104" t="s">
        <v>123</v>
      </c>
      <c r="D2104">
        <v>4075.765326459999</v>
      </c>
    </row>
    <row r="2105" spans="1:4" x14ac:dyDescent="0.3">
      <c r="A2105" t="s">
        <v>3020</v>
      </c>
      <c r="B2105" t="s">
        <v>3476</v>
      </c>
      <c r="C2105" t="s">
        <v>3339</v>
      </c>
      <c r="D2105">
        <v>293426.83644935937</v>
      </c>
    </row>
    <row r="2106" spans="1:4" x14ac:dyDescent="0.3">
      <c r="A2106" t="s">
        <v>3020</v>
      </c>
      <c r="B2106" t="s">
        <v>3476</v>
      </c>
      <c r="C2106" t="s">
        <v>3343</v>
      </c>
      <c r="D2106">
        <v>68764.196605879974</v>
      </c>
    </row>
    <row r="2107" spans="1:4" x14ac:dyDescent="0.3">
      <c r="A2107" t="s">
        <v>3020</v>
      </c>
      <c r="B2107" t="s">
        <v>3476</v>
      </c>
      <c r="C2107" t="s">
        <v>3346</v>
      </c>
      <c r="D2107">
        <v>4583.1016999300064</v>
      </c>
    </row>
    <row r="2108" spans="1:4" x14ac:dyDescent="0.3">
      <c r="A2108" t="s">
        <v>3020</v>
      </c>
      <c r="B2108" t="s">
        <v>3476</v>
      </c>
      <c r="C2108" t="s">
        <v>3341</v>
      </c>
      <c r="D2108">
        <v>1788.7981163799996</v>
      </c>
    </row>
    <row r="2109" spans="1:4" x14ac:dyDescent="0.3">
      <c r="A2109" t="s">
        <v>3020</v>
      </c>
      <c r="B2109" t="s">
        <v>3468</v>
      </c>
      <c r="C2109" t="s">
        <v>757</v>
      </c>
      <c r="D2109">
        <v>7694.8099147099965</v>
      </c>
    </row>
    <row r="2110" spans="1:4" x14ac:dyDescent="0.3">
      <c r="A2110" t="s">
        <v>3020</v>
      </c>
      <c r="B2110" t="s">
        <v>3468</v>
      </c>
      <c r="C2110" t="s">
        <v>3342</v>
      </c>
      <c r="D2110">
        <v>855.52302777</v>
      </c>
    </row>
    <row r="2111" spans="1:4" x14ac:dyDescent="0.3">
      <c r="A2111" t="s">
        <v>3020</v>
      </c>
      <c r="B2111" t="s">
        <v>3468</v>
      </c>
      <c r="C2111" t="s">
        <v>3340</v>
      </c>
      <c r="D2111">
        <v>4968.538601919995</v>
      </c>
    </row>
    <row r="2112" spans="1:4" x14ac:dyDescent="0.3">
      <c r="A2112" t="s">
        <v>3020</v>
      </c>
      <c r="B2112" t="s">
        <v>3468</v>
      </c>
      <c r="C2112" t="s">
        <v>3344</v>
      </c>
      <c r="D2112">
        <v>1498.4292097300001</v>
      </c>
    </row>
    <row r="2113" spans="1:4" x14ac:dyDescent="0.3">
      <c r="A2113" t="s">
        <v>3020</v>
      </c>
      <c r="B2113" t="s">
        <v>3468</v>
      </c>
      <c r="C2113" t="s">
        <v>3345</v>
      </c>
      <c r="D2113">
        <v>10893.470157890011</v>
      </c>
    </row>
    <row r="2114" spans="1:4" x14ac:dyDescent="0.3">
      <c r="A2114" t="s">
        <v>3020</v>
      </c>
      <c r="B2114" t="s">
        <v>3468</v>
      </c>
      <c r="C2114" t="s">
        <v>123</v>
      </c>
      <c r="D2114">
        <v>2500.0243623499996</v>
      </c>
    </row>
    <row r="2115" spans="1:4" x14ac:dyDescent="0.3">
      <c r="A2115" t="s">
        <v>3020</v>
      </c>
      <c r="B2115" t="s">
        <v>3468</v>
      </c>
      <c r="C2115" t="s">
        <v>3339</v>
      </c>
      <c r="D2115">
        <v>82936.239051000826</v>
      </c>
    </row>
    <row r="2116" spans="1:4" x14ac:dyDescent="0.3">
      <c r="A2116" t="s">
        <v>3020</v>
      </c>
      <c r="B2116" t="s">
        <v>3468</v>
      </c>
      <c r="C2116" t="s">
        <v>3343</v>
      </c>
      <c r="D2116">
        <v>21122.457114930017</v>
      </c>
    </row>
    <row r="2117" spans="1:4" x14ac:dyDescent="0.3">
      <c r="A2117" t="s">
        <v>3020</v>
      </c>
      <c r="B2117" t="s">
        <v>3468</v>
      </c>
      <c r="C2117" t="s">
        <v>3346</v>
      </c>
      <c r="D2117">
        <v>168.31492976000001</v>
      </c>
    </row>
    <row r="2118" spans="1:4" x14ac:dyDescent="0.3">
      <c r="A2118" t="s">
        <v>3020</v>
      </c>
      <c r="B2118" t="s">
        <v>3468</v>
      </c>
      <c r="C2118" t="s">
        <v>3341</v>
      </c>
      <c r="D2118">
        <v>189.85986435000004</v>
      </c>
    </row>
    <row r="2119" spans="1:4" x14ac:dyDescent="0.3">
      <c r="A2119" t="s">
        <v>3021</v>
      </c>
      <c r="B2119" t="s">
        <v>3470</v>
      </c>
      <c r="C2119" t="s">
        <v>3342</v>
      </c>
      <c r="D2119">
        <v>21.069924289999999</v>
      </c>
    </row>
    <row r="2120" spans="1:4" x14ac:dyDescent="0.3">
      <c r="A2120" t="s">
        <v>3021</v>
      </c>
      <c r="B2120" t="s">
        <v>3472</v>
      </c>
      <c r="C2120" t="s">
        <v>3345</v>
      </c>
      <c r="D2120">
        <v>8.4607038699999997</v>
      </c>
    </row>
    <row r="2121" spans="1:4" x14ac:dyDescent="0.3">
      <c r="A2121" t="s">
        <v>3021</v>
      </c>
      <c r="B2121" t="s">
        <v>3472</v>
      </c>
      <c r="C2121" t="s">
        <v>3343</v>
      </c>
      <c r="D2121">
        <v>0.25317781</v>
      </c>
    </row>
    <row r="2122" spans="1:4" x14ac:dyDescent="0.3">
      <c r="A2122" t="s">
        <v>3021</v>
      </c>
      <c r="B2122" t="s">
        <v>3472</v>
      </c>
      <c r="C2122" t="s">
        <v>3346</v>
      </c>
      <c r="D2122">
        <v>2.3302969900000003</v>
      </c>
    </row>
    <row r="2123" spans="1:4" x14ac:dyDescent="0.3">
      <c r="A2123" t="s">
        <v>3021</v>
      </c>
      <c r="B2123" t="s">
        <v>3474</v>
      </c>
      <c r="C2123" t="s">
        <v>757</v>
      </c>
      <c r="D2123">
        <v>5.3628665899999994</v>
      </c>
    </row>
    <row r="2124" spans="1:4" x14ac:dyDescent="0.3">
      <c r="A2124" t="s">
        <v>3021</v>
      </c>
      <c r="B2124" t="s">
        <v>3474</v>
      </c>
      <c r="C2124" t="s">
        <v>3342</v>
      </c>
      <c r="D2124">
        <v>63.086908879999996</v>
      </c>
    </row>
    <row r="2125" spans="1:4" x14ac:dyDescent="0.3">
      <c r="A2125" t="s">
        <v>3021</v>
      </c>
      <c r="B2125" t="s">
        <v>3474</v>
      </c>
      <c r="C2125" t="s">
        <v>3344</v>
      </c>
      <c r="D2125">
        <v>5.7608221899999998</v>
      </c>
    </row>
    <row r="2126" spans="1:4" x14ac:dyDescent="0.3">
      <c r="A2126" t="s">
        <v>3021</v>
      </c>
      <c r="B2126" t="s">
        <v>3474</v>
      </c>
      <c r="C2126" t="s">
        <v>3345</v>
      </c>
      <c r="D2126">
        <v>365.44579220999998</v>
      </c>
    </row>
    <row r="2127" spans="1:4" x14ac:dyDescent="0.3">
      <c r="A2127" t="s">
        <v>3021</v>
      </c>
      <c r="B2127" t="s">
        <v>3474</v>
      </c>
      <c r="C2127" t="s">
        <v>3339</v>
      </c>
      <c r="D2127">
        <v>7.05859536</v>
      </c>
    </row>
    <row r="2128" spans="1:4" x14ac:dyDescent="0.3">
      <c r="A2128" t="s">
        <v>3021</v>
      </c>
      <c r="B2128" t="s">
        <v>3474</v>
      </c>
      <c r="C2128" t="s">
        <v>3343</v>
      </c>
      <c r="D2128">
        <v>65.206860259999985</v>
      </c>
    </row>
    <row r="2129" spans="1:4" x14ac:dyDescent="0.3">
      <c r="A2129" t="s">
        <v>3021</v>
      </c>
      <c r="B2129" t="s">
        <v>3474</v>
      </c>
      <c r="C2129" t="s">
        <v>3346</v>
      </c>
      <c r="D2129">
        <v>15.02773972</v>
      </c>
    </row>
    <row r="2130" spans="1:4" x14ac:dyDescent="0.3">
      <c r="A2130" t="s">
        <v>3021</v>
      </c>
      <c r="B2130" t="s">
        <v>3476</v>
      </c>
      <c r="C2130" t="s">
        <v>757</v>
      </c>
      <c r="D2130">
        <v>175.79634101000002</v>
      </c>
    </row>
    <row r="2131" spans="1:4" x14ac:dyDescent="0.3">
      <c r="A2131" t="s">
        <v>3021</v>
      </c>
      <c r="B2131" t="s">
        <v>3476</v>
      </c>
      <c r="C2131" t="s">
        <v>3342</v>
      </c>
      <c r="D2131">
        <v>879.19583814999919</v>
      </c>
    </row>
    <row r="2132" spans="1:4" x14ac:dyDescent="0.3">
      <c r="A2132" t="s">
        <v>3021</v>
      </c>
      <c r="B2132" t="s">
        <v>3476</v>
      </c>
      <c r="C2132" t="s">
        <v>3340</v>
      </c>
      <c r="D2132">
        <v>3.4019197499999998</v>
      </c>
    </row>
    <row r="2133" spans="1:4" x14ac:dyDescent="0.3">
      <c r="A2133" t="s">
        <v>3021</v>
      </c>
      <c r="B2133" t="s">
        <v>3476</v>
      </c>
      <c r="C2133" t="s">
        <v>3344</v>
      </c>
      <c r="D2133">
        <v>64.830836390000002</v>
      </c>
    </row>
    <row r="2134" spans="1:4" x14ac:dyDescent="0.3">
      <c r="A2134" t="s">
        <v>3021</v>
      </c>
      <c r="B2134" t="s">
        <v>3476</v>
      </c>
      <c r="C2134" t="s">
        <v>3345</v>
      </c>
      <c r="D2134">
        <v>308.44412212999993</v>
      </c>
    </row>
    <row r="2135" spans="1:4" x14ac:dyDescent="0.3">
      <c r="A2135" t="s">
        <v>3021</v>
      </c>
      <c r="B2135" t="s">
        <v>3476</v>
      </c>
      <c r="C2135" t="s">
        <v>123</v>
      </c>
      <c r="D2135">
        <v>7.0090648500000006</v>
      </c>
    </row>
    <row r="2136" spans="1:4" x14ac:dyDescent="0.3">
      <c r="A2136" t="s">
        <v>3021</v>
      </c>
      <c r="B2136" t="s">
        <v>3476</v>
      </c>
      <c r="C2136" t="s">
        <v>3339</v>
      </c>
      <c r="D2136">
        <v>127.75690010999996</v>
      </c>
    </row>
    <row r="2137" spans="1:4" x14ac:dyDescent="0.3">
      <c r="A2137" t="s">
        <v>3021</v>
      </c>
      <c r="B2137" t="s">
        <v>3476</v>
      </c>
      <c r="C2137" t="s">
        <v>3343</v>
      </c>
      <c r="D2137">
        <v>523.00706470999967</v>
      </c>
    </row>
    <row r="2138" spans="1:4" x14ac:dyDescent="0.3">
      <c r="A2138" t="s">
        <v>3021</v>
      </c>
      <c r="B2138" t="s">
        <v>3476</v>
      </c>
      <c r="C2138" t="s">
        <v>3346</v>
      </c>
      <c r="D2138">
        <v>567.06925372000023</v>
      </c>
    </row>
    <row r="2139" spans="1:4" x14ac:dyDescent="0.3">
      <c r="A2139" t="s">
        <v>3021</v>
      </c>
      <c r="B2139" t="s">
        <v>3476</v>
      </c>
      <c r="C2139" t="s">
        <v>3341</v>
      </c>
      <c r="D2139">
        <v>31.555775270000002</v>
      </c>
    </row>
    <row r="2140" spans="1:4" x14ac:dyDescent="0.3">
      <c r="A2140" t="s">
        <v>3022</v>
      </c>
      <c r="B2140" t="s">
        <v>3470</v>
      </c>
      <c r="C2140" t="s">
        <v>3341</v>
      </c>
      <c r="D2140">
        <v>1256.85051234</v>
      </c>
    </row>
    <row r="2141" spans="1:4" x14ac:dyDescent="0.3">
      <c r="A2141" t="s">
        <v>3022</v>
      </c>
      <c r="B2141" t="s">
        <v>3472</v>
      </c>
      <c r="C2141" t="s">
        <v>3341</v>
      </c>
      <c r="D2141">
        <v>3335.5067117799977</v>
      </c>
    </row>
    <row r="2142" spans="1:4" x14ac:dyDescent="0.3">
      <c r="A2142" t="s">
        <v>3022</v>
      </c>
      <c r="B2142" t="s">
        <v>3474</v>
      </c>
      <c r="C2142" t="s">
        <v>3342</v>
      </c>
      <c r="D2142">
        <v>60.337822030000005</v>
      </c>
    </row>
    <row r="2143" spans="1:4" x14ac:dyDescent="0.3">
      <c r="A2143" t="s">
        <v>3022</v>
      </c>
      <c r="B2143" t="s">
        <v>3474</v>
      </c>
      <c r="C2143" t="s">
        <v>3345</v>
      </c>
      <c r="D2143">
        <v>12.80588109</v>
      </c>
    </row>
    <row r="2144" spans="1:4" x14ac:dyDescent="0.3">
      <c r="A2144" t="s">
        <v>3022</v>
      </c>
      <c r="B2144" t="s">
        <v>3474</v>
      </c>
      <c r="C2144" t="s">
        <v>3346</v>
      </c>
      <c r="D2144">
        <v>224.55425606000006</v>
      </c>
    </row>
    <row r="2145" spans="1:4" x14ac:dyDescent="0.3">
      <c r="A2145" t="s">
        <v>3022</v>
      </c>
      <c r="B2145" t="s">
        <v>3474</v>
      </c>
      <c r="C2145" t="s">
        <v>3341</v>
      </c>
      <c r="D2145">
        <v>6393.1048214199991</v>
      </c>
    </row>
    <row r="2146" spans="1:4" x14ac:dyDescent="0.3">
      <c r="A2146" t="s">
        <v>3022</v>
      </c>
      <c r="B2146" t="s">
        <v>3476</v>
      </c>
      <c r="C2146" t="s">
        <v>757</v>
      </c>
      <c r="D2146">
        <v>2.6795920100000004</v>
      </c>
    </row>
    <row r="2147" spans="1:4" x14ac:dyDescent="0.3">
      <c r="A2147" t="s">
        <v>3022</v>
      </c>
      <c r="B2147" t="s">
        <v>3476</v>
      </c>
      <c r="C2147" t="s">
        <v>3342</v>
      </c>
      <c r="D2147">
        <v>1680.4708895499989</v>
      </c>
    </row>
    <row r="2148" spans="1:4" x14ac:dyDescent="0.3">
      <c r="A2148" t="s">
        <v>3022</v>
      </c>
      <c r="B2148" t="s">
        <v>3476</v>
      </c>
      <c r="C2148" t="s">
        <v>3340</v>
      </c>
      <c r="D2148">
        <v>67.801784049999924</v>
      </c>
    </row>
    <row r="2149" spans="1:4" x14ac:dyDescent="0.3">
      <c r="A2149" t="s">
        <v>3022</v>
      </c>
      <c r="B2149" t="s">
        <v>3476</v>
      </c>
      <c r="C2149" t="s">
        <v>3344</v>
      </c>
      <c r="D2149">
        <v>16.394737199999994</v>
      </c>
    </row>
    <row r="2150" spans="1:4" x14ac:dyDescent="0.3">
      <c r="A2150" t="s">
        <v>3022</v>
      </c>
      <c r="B2150" t="s">
        <v>3476</v>
      </c>
      <c r="C2150" t="s">
        <v>3345</v>
      </c>
      <c r="D2150">
        <v>244.77469951000009</v>
      </c>
    </row>
    <row r="2151" spans="1:4" x14ac:dyDescent="0.3">
      <c r="A2151" t="s">
        <v>3022</v>
      </c>
      <c r="B2151" t="s">
        <v>3476</v>
      </c>
      <c r="C2151" t="s">
        <v>123</v>
      </c>
      <c r="D2151">
        <v>0.41844791000000003</v>
      </c>
    </row>
    <row r="2152" spans="1:4" x14ac:dyDescent="0.3">
      <c r="A2152" t="s">
        <v>3022</v>
      </c>
      <c r="B2152" t="s">
        <v>3476</v>
      </c>
      <c r="C2152" t="s">
        <v>3339</v>
      </c>
      <c r="D2152">
        <v>1865.0189378699972</v>
      </c>
    </row>
    <row r="2153" spans="1:4" x14ac:dyDescent="0.3">
      <c r="A2153" t="s">
        <v>3022</v>
      </c>
      <c r="B2153" t="s">
        <v>3476</v>
      </c>
      <c r="C2153" t="s">
        <v>3343</v>
      </c>
      <c r="D2153">
        <v>83.030174689999996</v>
      </c>
    </row>
    <row r="2154" spans="1:4" x14ac:dyDescent="0.3">
      <c r="A2154" t="s">
        <v>3022</v>
      </c>
      <c r="B2154" t="s">
        <v>3476</v>
      </c>
      <c r="C2154" t="s">
        <v>3346</v>
      </c>
      <c r="D2154">
        <v>2372.0912644899972</v>
      </c>
    </row>
    <row r="2155" spans="1:4" x14ac:dyDescent="0.3">
      <c r="A2155" t="s">
        <v>3022</v>
      </c>
      <c r="B2155" t="s">
        <v>3476</v>
      </c>
      <c r="C2155" t="s">
        <v>3341</v>
      </c>
      <c r="D2155">
        <v>47115.865811680225</v>
      </c>
    </row>
    <row r="2156" spans="1:4" x14ac:dyDescent="0.3">
      <c r="A2156" t="s">
        <v>3022</v>
      </c>
      <c r="B2156" t="s">
        <v>3468</v>
      </c>
      <c r="C2156" t="s">
        <v>3346</v>
      </c>
      <c r="D2156">
        <v>11.6079322</v>
      </c>
    </row>
    <row r="2157" spans="1:4" x14ac:dyDescent="0.3">
      <c r="A2157" t="s">
        <v>3022</v>
      </c>
      <c r="B2157" t="s">
        <v>3468</v>
      </c>
      <c r="C2157" t="s">
        <v>3341</v>
      </c>
      <c r="D2157">
        <v>4286.9841842699989</v>
      </c>
    </row>
    <row r="2158" spans="1:4" x14ac:dyDescent="0.3">
      <c r="A2158" t="s">
        <v>3017</v>
      </c>
      <c r="B2158" t="s">
        <v>3479</v>
      </c>
      <c r="C2158" t="s">
        <v>757</v>
      </c>
      <c r="D2158">
        <v>0.99230701000000021</v>
      </c>
    </row>
    <row r="2159" spans="1:4" x14ac:dyDescent="0.3">
      <c r="A2159" t="s">
        <v>3017</v>
      </c>
      <c r="B2159" t="s">
        <v>3481</v>
      </c>
      <c r="C2159" t="s">
        <v>757</v>
      </c>
      <c r="D2159">
        <v>0.93054377000000021</v>
      </c>
    </row>
    <row r="2160" spans="1:4" x14ac:dyDescent="0.3">
      <c r="A2160" t="s">
        <v>3017</v>
      </c>
      <c r="B2160" t="s">
        <v>3483</v>
      </c>
      <c r="C2160" t="s">
        <v>757</v>
      </c>
      <c r="D2160">
        <v>2.8178887600000002</v>
      </c>
    </row>
    <row r="2161" spans="1:4" x14ac:dyDescent="0.3">
      <c r="A2161" t="s">
        <v>3017</v>
      </c>
      <c r="B2161" t="s">
        <v>3485</v>
      </c>
      <c r="C2161" t="s">
        <v>757</v>
      </c>
      <c r="D2161">
        <v>50.92184627000001</v>
      </c>
    </row>
    <row r="2162" spans="1:4" x14ac:dyDescent="0.3">
      <c r="A2162" t="s">
        <v>3017</v>
      </c>
      <c r="B2162" t="s">
        <v>3487</v>
      </c>
      <c r="C2162" t="s">
        <v>757</v>
      </c>
      <c r="D2162">
        <v>74.401300239999969</v>
      </c>
    </row>
    <row r="2163" spans="1:4" x14ac:dyDescent="0.3">
      <c r="A2163" t="s">
        <v>3017</v>
      </c>
      <c r="B2163" t="s">
        <v>3479</v>
      </c>
      <c r="C2163" t="s">
        <v>3342</v>
      </c>
      <c r="D2163">
        <v>0.52319154000000001</v>
      </c>
    </row>
    <row r="2164" spans="1:4" x14ac:dyDescent="0.3">
      <c r="A2164" t="s">
        <v>3017</v>
      </c>
      <c r="B2164" t="s">
        <v>3481</v>
      </c>
      <c r="C2164" t="s">
        <v>3342</v>
      </c>
      <c r="D2164">
        <v>1.2744509499999999</v>
      </c>
    </row>
    <row r="2165" spans="1:4" x14ac:dyDescent="0.3">
      <c r="A2165" t="s">
        <v>3017</v>
      </c>
      <c r="B2165" t="s">
        <v>3483</v>
      </c>
      <c r="C2165" t="s">
        <v>3342</v>
      </c>
      <c r="D2165">
        <v>0.64353298999999997</v>
      </c>
    </row>
    <row r="2166" spans="1:4" x14ac:dyDescent="0.3">
      <c r="A2166" t="s">
        <v>3017</v>
      </c>
      <c r="B2166" t="s">
        <v>3485</v>
      </c>
      <c r="C2166" t="s">
        <v>3342</v>
      </c>
      <c r="D2166">
        <v>32.451221990000001</v>
      </c>
    </row>
    <row r="2167" spans="1:4" x14ac:dyDescent="0.3">
      <c r="A2167" t="s">
        <v>3017</v>
      </c>
      <c r="B2167" t="s">
        <v>3487</v>
      </c>
      <c r="C2167" t="s">
        <v>3342</v>
      </c>
      <c r="D2167">
        <v>667.80228161000002</v>
      </c>
    </row>
    <row r="2168" spans="1:4" x14ac:dyDescent="0.3">
      <c r="A2168" t="s">
        <v>3017</v>
      </c>
      <c r="B2168" t="s">
        <v>3479</v>
      </c>
      <c r="C2168" t="s">
        <v>3340</v>
      </c>
      <c r="D2168">
        <v>1.1500273600000002</v>
      </c>
    </row>
    <row r="2169" spans="1:4" x14ac:dyDescent="0.3">
      <c r="A2169" t="s">
        <v>3017</v>
      </c>
      <c r="B2169" t="s">
        <v>3481</v>
      </c>
      <c r="C2169" t="s">
        <v>3340</v>
      </c>
      <c r="D2169">
        <v>4.6127088499999997</v>
      </c>
    </row>
    <row r="2170" spans="1:4" x14ac:dyDescent="0.3">
      <c r="A2170" t="s">
        <v>3017</v>
      </c>
      <c r="B2170" t="s">
        <v>3483</v>
      </c>
      <c r="C2170" t="s">
        <v>3340</v>
      </c>
      <c r="D2170">
        <v>1.1948865599999998</v>
      </c>
    </row>
    <row r="2171" spans="1:4" x14ac:dyDescent="0.3">
      <c r="A2171" t="s">
        <v>3017</v>
      </c>
      <c r="B2171" t="s">
        <v>3485</v>
      </c>
      <c r="C2171" t="s">
        <v>3340</v>
      </c>
      <c r="D2171">
        <v>23.135530449999983</v>
      </c>
    </row>
    <row r="2172" spans="1:4" x14ac:dyDescent="0.3">
      <c r="A2172" t="s">
        <v>3017</v>
      </c>
      <c r="B2172" t="s">
        <v>3487</v>
      </c>
      <c r="C2172" t="s">
        <v>3340</v>
      </c>
      <c r="D2172">
        <v>135.68708044000005</v>
      </c>
    </row>
    <row r="2173" spans="1:4" x14ac:dyDescent="0.3">
      <c r="A2173" t="s">
        <v>3017</v>
      </c>
      <c r="B2173" t="s">
        <v>3479</v>
      </c>
      <c r="C2173" t="s">
        <v>3344</v>
      </c>
      <c r="D2173">
        <v>0.84947672000000007</v>
      </c>
    </row>
    <row r="2174" spans="1:4" x14ac:dyDescent="0.3">
      <c r="A2174" t="s">
        <v>3017</v>
      </c>
      <c r="B2174" t="s">
        <v>3481</v>
      </c>
      <c r="C2174" t="s">
        <v>3344</v>
      </c>
      <c r="D2174">
        <v>802.55291555000008</v>
      </c>
    </row>
    <row r="2175" spans="1:4" x14ac:dyDescent="0.3">
      <c r="A2175" t="s">
        <v>3017</v>
      </c>
      <c r="B2175" t="s">
        <v>3483</v>
      </c>
      <c r="C2175" t="s">
        <v>3344</v>
      </c>
      <c r="D2175">
        <v>6.0084501600000007</v>
      </c>
    </row>
    <row r="2176" spans="1:4" x14ac:dyDescent="0.3">
      <c r="A2176" t="s">
        <v>3017</v>
      </c>
      <c r="B2176" t="s">
        <v>3487</v>
      </c>
      <c r="C2176" t="s">
        <v>3344</v>
      </c>
      <c r="D2176">
        <v>2302.0998100699999</v>
      </c>
    </row>
    <row r="2177" spans="1:4" x14ac:dyDescent="0.3">
      <c r="A2177" t="s">
        <v>3017</v>
      </c>
      <c r="B2177" t="s">
        <v>3479</v>
      </c>
      <c r="C2177" t="s">
        <v>3345</v>
      </c>
      <c r="D2177">
        <v>4.4571032799999974</v>
      </c>
    </row>
    <row r="2178" spans="1:4" x14ac:dyDescent="0.3">
      <c r="A2178" t="s">
        <v>3017</v>
      </c>
      <c r="B2178" t="s">
        <v>3481</v>
      </c>
      <c r="C2178" t="s">
        <v>3345</v>
      </c>
      <c r="D2178">
        <v>54.387659760000012</v>
      </c>
    </row>
    <row r="2179" spans="1:4" x14ac:dyDescent="0.3">
      <c r="A2179" t="s">
        <v>3017</v>
      </c>
      <c r="B2179" t="s">
        <v>3483</v>
      </c>
      <c r="C2179" t="s">
        <v>3345</v>
      </c>
      <c r="D2179">
        <v>0.48490320000000003</v>
      </c>
    </row>
    <row r="2180" spans="1:4" x14ac:dyDescent="0.3">
      <c r="A2180" t="s">
        <v>3017</v>
      </c>
      <c r="B2180" t="s">
        <v>3485</v>
      </c>
      <c r="C2180" t="s">
        <v>3345</v>
      </c>
      <c r="D2180">
        <v>7.9628267600000004</v>
      </c>
    </row>
    <row r="2181" spans="1:4" x14ac:dyDescent="0.3">
      <c r="A2181" t="s">
        <v>3017</v>
      </c>
      <c r="B2181" t="s">
        <v>3487</v>
      </c>
      <c r="C2181" t="s">
        <v>3345</v>
      </c>
      <c r="D2181">
        <v>110.83548147000005</v>
      </c>
    </row>
    <row r="2182" spans="1:4" x14ac:dyDescent="0.3">
      <c r="A2182" t="s">
        <v>3017</v>
      </c>
      <c r="B2182" t="s">
        <v>3479</v>
      </c>
      <c r="C2182" t="s">
        <v>123</v>
      </c>
      <c r="D2182">
        <v>0.33650548000000002</v>
      </c>
    </row>
    <row r="2183" spans="1:4" x14ac:dyDescent="0.3">
      <c r="A2183" t="s">
        <v>3017</v>
      </c>
      <c r="B2183" t="s">
        <v>3481</v>
      </c>
      <c r="C2183" t="s">
        <v>123</v>
      </c>
      <c r="D2183">
        <v>0.75279489000000011</v>
      </c>
    </row>
    <row r="2184" spans="1:4" x14ac:dyDescent="0.3">
      <c r="A2184" t="s">
        <v>3017</v>
      </c>
      <c r="B2184" t="s">
        <v>3487</v>
      </c>
      <c r="C2184" t="s">
        <v>123</v>
      </c>
      <c r="D2184">
        <v>4.2459979099999998</v>
      </c>
    </row>
    <row r="2185" spans="1:4" x14ac:dyDescent="0.3">
      <c r="A2185" t="s">
        <v>3017</v>
      </c>
      <c r="B2185" t="s">
        <v>3479</v>
      </c>
      <c r="C2185" t="s">
        <v>3339</v>
      </c>
      <c r="D2185">
        <v>11.919190129999988</v>
      </c>
    </row>
    <row r="2186" spans="1:4" x14ac:dyDescent="0.3">
      <c r="A2186" t="s">
        <v>3017</v>
      </c>
      <c r="B2186" t="s">
        <v>3481</v>
      </c>
      <c r="C2186" t="s">
        <v>3339</v>
      </c>
      <c r="D2186">
        <v>41.258225930000066</v>
      </c>
    </row>
    <row r="2187" spans="1:4" x14ac:dyDescent="0.3">
      <c r="A2187" t="s">
        <v>3017</v>
      </c>
      <c r="B2187" t="s">
        <v>3483</v>
      </c>
      <c r="C2187" t="s">
        <v>3339</v>
      </c>
      <c r="D2187">
        <v>27.414442270000002</v>
      </c>
    </row>
    <row r="2188" spans="1:4" x14ac:dyDescent="0.3">
      <c r="A2188" t="s">
        <v>3017</v>
      </c>
      <c r="B2188" t="s">
        <v>3485</v>
      </c>
      <c r="C2188" t="s">
        <v>3339</v>
      </c>
      <c r="D2188">
        <v>634.14610949999974</v>
      </c>
    </row>
    <row r="2189" spans="1:4" x14ac:dyDescent="0.3">
      <c r="A2189" t="s">
        <v>3017</v>
      </c>
      <c r="B2189" t="s">
        <v>3487</v>
      </c>
      <c r="C2189" t="s">
        <v>3339</v>
      </c>
      <c r="D2189">
        <v>3207.0641012199899</v>
      </c>
    </row>
    <row r="2190" spans="1:4" x14ac:dyDescent="0.3">
      <c r="A2190" t="s">
        <v>3017</v>
      </c>
      <c r="B2190" t="s">
        <v>3479</v>
      </c>
      <c r="C2190" t="s">
        <v>3343</v>
      </c>
      <c r="D2190">
        <v>0.96137075000000027</v>
      </c>
    </row>
    <row r="2191" spans="1:4" x14ac:dyDescent="0.3">
      <c r="A2191" t="s">
        <v>3017</v>
      </c>
      <c r="B2191" t="s">
        <v>3481</v>
      </c>
      <c r="C2191" t="s">
        <v>3343</v>
      </c>
      <c r="D2191">
        <v>4.1438121699999995</v>
      </c>
    </row>
    <row r="2192" spans="1:4" x14ac:dyDescent="0.3">
      <c r="A2192" t="s">
        <v>3017</v>
      </c>
      <c r="B2192" t="s">
        <v>3483</v>
      </c>
      <c r="C2192" t="s">
        <v>3343</v>
      </c>
      <c r="D2192">
        <v>0.49592608000000005</v>
      </c>
    </row>
    <row r="2193" spans="1:4" x14ac:dyDescent="0.3">
      <c r="A2193" t="s">
        <v>3017</v>
      </c>
      <c r="B2193" t="s">
        <v>3485</v>
      </c>
      <c r="C2193" t="s">
        <v>3343</v>
      </c>
      <c r="D2193">
        <v>39.545715990000026</v>
      </c>
    </row>
    <row r="2194" spans="1:4" x14ac:dyDescent="0.3">
      <c r="A2194" t="s">
        <v>3017</v>
      </c>
      <c r="B2194" t="s">
        <v>3487</v>
      </c>
      <c r="C2194" t="s">
        <v>3343</v>
      </c>
      <c r="D2194">
        <v>173.88126638999998</v>
      </c>
    </row>
    <row r="2195" spans="1:4" x14ac:dyDescent="0.3">
      <c r="A2195" t="s">
        <v>3017</v>
      </c>
      <c r="B2195" t="s">
        <v>3479</v>
      </c>
      <c r="C2195" t="s">
        <v>3346</v>
      </c>
      <c r="D2195">
        <v>0.95014963999999991</v>
      </c>
    </row>
    <row r="2196" spans="1:4" x14ac:dyDescent="0.3">
      <c r="A2196" t="s">
        <v>3017</v>
      </c>
      <c r="B2196" t="s">
        <v>3481</v>
      </c>
      <c r="C2196" t="s">
        <v>3346</v>
      </c>
      <c r="D2196">
        <v>4.5952150099999995</v>
      </c>
    </row>
    <row r="2197" spans="1:4" x14ac:dyDescent="0.3">
      <c r="A2197" t="s">
        <v>3017</v>
      </c>
      <c r="B2197" t="s">
        <v>3483</v>
      </c>
      <c r="C2197" t="s">
        <v>3346</v>
      </c>
      <c r="D2197">
        <v>3.3798260099999999</v>
      </c>
    </row>
    <row r="2198" spans="1:4" x14ac:dyDescent="0.3">
      <c r="A2198" t="s">
        <v>3017</v>
      </c>
      <c r="B2198" t="s">
        <v>3485</v>
      </c>
      <c r="C2198" t="s">
        <v>3346</v>
      </c>
      <c r="D2198">
        <v>32.590181700000002</v>
      </c>
    </row>
    <row r="2199" spans="1:4" x14ac:dyDescent="0.3">
      <c r="A2199" t="s">
        <v>3017</v>
      </c>
      <c r="B2199" t="s">
        <v>3487</v>
      </c>
      <c r="C2199" t="s">
        <v>3346</v>
      </c>
      <c r="D2199">
        <v>69.643291309999981</v>
      </c>
    </row>
    <row r="2200" spans="1:4" x14ac:dyDescent="0.3">
      <c r="A2200" t="s">
        <v>3017</v>
      </c>
      <c r="B2200" t="s">
        <v>3479</v>
      </c>
      <c r="C2200" t="s">
        <v>3341</v>
      </c>
      <c r="D2200">
        <v>3.0711602400000015</v>
      </c>
    </row>
    <row r="2201" spans="1:4" x14ac:dyDescent="0.3">
      <c r="A2201" t="s">
        <v>3017</v>
      </c>
      <c r="B2201" t="s">
        <v>3481</v>
      </c>
      <c r="C2201" t="s">
        <v>3341</v>
      </c>
      <c r="D2201">
        <v>20.558847410000002</v>
      </c>
    </row>
    <row r="2202" spans="1:4" x14ac:dyDescent="0.3">
      <c r="A2202" t="s">
        <v>3017</v>
      </c>
      <c r="B2202" t="s">
        <v>3483</v>
      </c>
      <c r="C2202" t="s">
        <v>3341</v>
      </c>
      <c r="D2202">
        <v>21.670674689999991</v>
      </c>
    </row>
    <row r="2203" spans="1:4" x14ac:dyDescent="0.3">
      <c r="A2203" t="s">
        <v>3017</v>
      </c>
      <c r="B2203" t="s">
        <v>3485</v>
      </c>
      <c r="C2203" t="s">
        <v>3341</v>
      </c>
      <c r="D2203">
        <v>60.821134819999983</v>
      </c>
    </row>
    <row r="2204" spans="1:4" x14ac:dyDescent="0.3">
      <c r="A2204" t="s">
        <v>3017</v>
      </c>
      <c r="B2204" t="s">
        <v>3487</v>
      </c>
      <c r="C2204" t="s">
        <v>3341</v>
      </c>
      <c r="D2204">
        <v>36.516647210000002</v>
      </c>
    </row>
    <row r="2205" spans="1:4" x14ac:dyDescent="0.3">
      <c r="A2205" t="s">
        <v>3018</v>
      </c>
      <c r="B2205" t="s">
        <v>3479</v>
      </c>
      <c r="C2205" t="s">
        <v>757</v>
      </c>
      <c r="D2205">
        <v>0.19344507000000002</v>
      </c>
    </row>
    <row r="2206" spans="1:4" x14ac:dyDescent="0.3">
      <c r="A2206" t="s">
        <v>3018</v>
      </c>
      <c r="B2206" t="s">
        <v>3481</v>
      </c>
      <c r="C2206" t="s">
        <v>757</v>
      </c>
      <c r="D2206">
        <v>11.012313349999999</v>
      </c>
    </row>
    <row r="2207" spans="1:4" x14ac:dyDescent="0.3">
      <c r="A2207" t="s">
        <v>3018</v>
      </c>
      <c r="B2207" t="s">
        <v>3483</v>
      </c>
      <c r="C2207" t="s">
        <v>757</v>
      </c>
      <c r="D2207">
        <v>37.045142579999997</v>
      </c>
    </row>
    <row r="2208" spans="1:4" x14ac:dyDescent="0.3">
      <c r="A2208" t="s">
        <v>3018</v>
      </c>
      <c r="B2208" t="s">
        <v>3485</v>
      </c>
      <c r="C2208" t="s">
        <v>757</v>
      </c>
      <c r="D2208">
        <v>91.042277500000054</v>
      </c>
    </row>
    <row r="2209" spans="1:4" x14ac:dyDescent="0.3">
      <c r="A2209" t="s">
        <v>3018</v>
      </c>
      <c r="B2209" t="s">
        <v>3487</v>
      </c>
      <c r="C2209" t="s">
        <v>757</v>
      </c>
      <c r="D2209">
        <v>339.46221666999992</v>
      </c>
    </row>
    <row r="2210" spans="1:4" x14ac:dyDescent="0.3">
      <c r="A2210" t="s">
        <v>3018</v>
      </c>
      <c r="B2210" t="s">
        <v>3489</v>
      </c>
      <c r="C2210" t="s">
        <v>757</v>
      </c>
      <c r="D2210">
        <v>4470.9956557899977</v>
      </c>
    </row>
    <row r="2211" spans="1:4" x14ac:dyDescent="0.3">
      <c r="A2211" t="s">
        <v>3018</v>
      </c>
      <c r="B2211" t="s">
        <v>3479</v>
      </c>
      <c r="C2211" t="s">
        <v>3342</v>
      </c>
      <c r="D2211">
        <v>0.9214154299999997</v>
      </c>
    </row>
    <row r="2212" spans="1:4" x14ac:dyDescent="0.3">
      <c r="A2212" t="s">
        <v>3018</v>
      </c>
      <c r="B2212" t="s">
        <v>3481</v>
      </c>
      <c r="C2212" t="s">
        <v>3342</v>
      </c>
      <c r="D2212">
        <v>6.7984026100000001</v>
      </c>
    </row>
    <row r="2213" spans="1:4" x14ac:dyDescent="0.3">
      <c r="A2213" t="s">
        <v>3018</v>
      </c>
      <c r="B2213" t="s">
        <v>3483</v>
      </c>
      <c r="C2213" t="s">
        <v>3342</v>
      </c>
      <c r="D2213">
        <v>43.855502789999996</v>
      </c>
    </row>
    <row r="2214" spans="1:4" x14ac:dyDescent="0.3">
      <c r="A2214" t="s">
        <v>3018</v>
      </c>
      <c r="B2214" t="s">
        <v>3485</v>
      </c>
      <c r="C2214" t="s">
        <v>3342</v>
      </c>
      <c r="D2214">
        <v>159.9913531</v>
      </c>
    </row>
    <row r="2215" spans="1:4" x14ac:dyDescent="0.3">
      <c r="A2215" t="s">
        <v>3018</v>
      </c>
      <c r="B2215" t="s">
        <v>3487</v>
      </c>
      <c r="C2215" t="s">
        <v>3342</v>
      </c>
      <c r="D2215">
        <v>1672.9147052299998</v>
      </c>
    </row>
    <row r="2216" spans="1:4" x14ac:dyDescent="0.3">
      <c r="A2216" t="s">
        <v>3018</v>
      </c>
      <c r="B2216" t="s">
        <v>3489</v>
      </c>
      <c r="C2216" t="s">
        <v>3342</v>
      </c>
      <c r="D2216">
        <v>17190.375017130034</v>
      </c>
    </row>
    <row r="2217" spans="1:4" x14ac:dyDescent="0.3">
      <c r="A2217" t="s">
        <v>3018</v>
      </c>
      <c r="B2217" t="s">
        <v>3479</v>
      </c>
      <c r="C2217" t="s">
        <v>3340</v>
      </c>
      <c r="D2217">
        <v>1.4207509899999999</v>
      </c>
    </row>
    <row r="2218" spans="1:4" x14ac:dyDescent="0.3">
      <c r="A2218" t="s">
        <v>3018</v>
      </c>
      <c r="B2218" t="s">
        <v>3481</v>
      </c>
      <c r="C2218" t="s">
        <v>3340</v>
      </c>
      <c r="D2218">
        <v>32.450845730000026</v>
      </c>
    </row>
    <row r="2219" spans="1:4" x14ac:dyDescent="0.3">
      <c r="A2219" t="s">
        <v>3018</v>
      </c>
      <c r="B2219" t="s">
        <v>3483</v>
      </c>
      <c r="C2219" t="s">
        <v>3340</v>
      </c>
      <c r="D2219">
        <v>127.18444108999996</v>
      </c>
    </row>
    <row r="2220" spans="1:4" x14ac:dyDescent="0.3">
      <c r="A2220" t="s">
        <v>3018</v>
      </c>
      <c r="B2220" t="s">
        <v>3485</v>
      </c>
      <c r="C2220" t="s">
        <v>3340</v>
      </c>
      <c r="D2220">
        <v>695.40729978000127</v>
      </c>
    </row>
    <row r="2221" spans="1:4" x14ac:dyDescent="0.3">
      <c r="A2221" t="s">
        <v>3018</v>
      </c>
      <c r="B2221" t="s">
        <v>3487</v>
      </c>
      <c r="C2221" t="s">
        <v>3340</v>
      </c>
      <c r="D2221">
        <v>2710.5846883199924</v>
      </c>
    </row>
    <row r="2222" spans="1:4" x14ac:dyDescent="0.3">
      <c r="A2222" t="s">
        <v>3018</v>
      </c>
      <c r="B2222" t="s">
        <v>3489</v>
      </c>
      <c r="C2222" t="s">
        <v>3340</v>
      </c>
      <c r="D2222">
        <v>18589.575797949907</v>
      </c>
    </row>
    <row r="2223" spans="1:4" x14ac:dyDescent="0.3">
      <c r="A2223" t="s">
        <v>3018</v>
      </c>
      <c r="B2223" t="s">
        <v>3479</v>
      </c>
      <c r="C2223" t="s">
        <v>3344</v>
      </c>
      <c r="D2223">
        <v>1.3906280699999995</v>
      </c>
    </row>
    <row r="2224" spans="1:4" x14ac:dyDescent="0.3">
      <c r="A2224" t="s">
        <v>3018</v>
      </c>
      <c r="B2224" t="s">
        <v>3481</v>
      </c>
      <c r="C2224" t="s">
        <v>3344</v>
      </c>
      <c r="D2224">
        <v>8.9835590499999984</v>
      </c>
    </row>
    <row r="2225" spans="1:4" x14ac:dyDescent="0.3">
      <c r="A2225" t="s">
        <v>3018</v>
      </c>
      <c r="B2225" t="s">
        <v>3483</v>
      </c>
      <c r="C2225" t="s">
        <v>3344</v>
      </c>
      <c r="D2225">
        <v>39.342694260000023</v>
      </c>
    </row>
    <row r="2226" spans="1:4" x14ac:dyDescent="0.3">
      <c r="A2226" t="s">
        <v>3018</v>
      </c>
      <c r="B2226" t="s">
        <v>3485</v>
      </c>
      <c r="C2226" t="s">
        <v>3344</v>
      </c>
      <c r="D2226">
        <v>265.33391697000002</v>
      </c>
    </row>
    <row r="2227" spans="1:4" x14ac:dyDescent="0.3">
      <c r="A2227" t="s">
        <v>3018</v>
      </c>
      <c r="B2227" t="s">
        <v>3487</v>
      </c>
      <c r="C2227" t="s">
        <v>3344</v>
      </c>
      <c r="D2227">
        <v>2249.9903054100014</v>
      </c>
    </row>
    <row r="2228" spans="1:4" x14ac:dyDescent="0.3">
      <c r="A2228" t="s">
        <v>3018</v>
      </c>
      <c r="B2228" t="s">
        <v>3489</v>
      </c>
      <c r="C2228" t="s">
        <v>3344</v>
      </c>
      <c r="D2228">
        <v>130.46657984000001</v>
      </c>
    </row>
    <row r="2229" spans="1:4" x14ac:dyDescent="0.3">
      <c r="A2229" t="s">
        <v>3018</v>
      </c>
      <c r="B2229" t="s">
        <v>3479</v>
      </c>
      <c r="C2229" t="s">
        <v>3345</v>
      </c>
      <c r="D2229">
        <v>1.17195191</v>
      </c>
    </row>
    <row r="2230" spans="1:4" x14ac:dyDescent="0.3">
      <c r="A2230" t="s">
        <v>3018</v>
      </c>
      <c r="B2230" t="s">
        <v>3481</v>
      </c>
      <c r="C2230" t="s">
        <v>3345</v>
      </c>
      <c r="D2230">
        <v>87.301118619999954</v>
      </c>
    </row>
    <row r="2231" spans="1:4" x14ac:dyDescent="0.3">
      <c r="A2231" t="s">
        <v>3018</v>
      </c>
      <c r="B2231" t="s">
        <v>3483</v>
      </c>
      <c r="C2231" t="s">
        <v>3345</v>
      </c>
      <c r="D2231">
        <v>204.09485598999993</v>
      </c>
    </row>
    <row r="2232" spans="1:4" x14ac:dyDescent="0.3">
      <c r="A2232" t="s">
        <v>3018</v>
      </c>
      <c r="B2232" t="s">
        <v>3485</v>
      </c>
      <c r="C2232" t="s">
        <v>3345</v>
      </c>
      <c r="D2232">
        <v>980.32562582000139</v>
      </c>
    </row>
    <row r="2233" spans="1:4" x14ac:dyDescent="0.3">
      <c r="A2233" t="s">
        <v>3018</v>
      </c>
      <c r="B2233" t="s">
        <v>3487</v>
      </c>
      <c r="C2233" t="s">
        <v>3345</v>
      </c>
      <c r="D2233">
        <v>11630.735131989994</v>
      </c>
    </row>
    <row r="2234" spans="1:4" x14ac:dyDescent="0.3">
      <c r="A2234" t="s">
        <v>3018</v>
      </c>
      <c r="B2234" t="s">
        <v>3489</v>
      </c>
      <c r="C2234" t="s">
        <v>3345</v>
      </c>
      <c r="D2234">
        <v>6327.8588824999952</v>
      </c>
    </row>
    <row r="2235" spans="1:4" x14ac:dyDescent="0.3">
      <c r="A2235" t="s">
        <v>3018</v>
      </c>
      <c r="B2235" t="s">
        <v>3479</v>
      </c>
      <c r="C2235" t="s">
        <v>123</v>
      </c>
      <c r="D2235">
        <v>3.9482150000000001E-2</v>
      </c>
    </row>
    <row r="2236" spans="1:4" x14ac:dyDescent="0.3">
      <c r="A2236" t="s">
        <v>3018</v>
      </c>
      <c r="B2236" t="s">
        <v>3481</v>
      </c>
      <c r="C2236" t="s">
        <v>123</v>
      </c>
      <c r="D2236">
        <v>35.876881109999999</v>
      </c>
    </row>
    <row r="2237" spans="1:4" x14ac:dyDescent="0.3">
      <c r="A2237" t="s">
        <v>3018</v>
      </c>
      <c r="B2237" t="s">
        <v>3483</v>
      </c>
      <c r="C2237" t="s">
        <v>123</v>
      </c>
      <c r="D2237">
        <v>195.53949693999994</v>
      </c>
    </row>
    <row r="2238" spans="1:4" x14ac:dyDescent="0.3">
      <c r="A2238" t="s">
        <v>3018</v>
      </c>
      <c r="B2238" t="s">
        <v>3485</v>
      </c>
      <c r="C2238" t="s">
        <v>123</v>
      </c>
      <c r="D2238">
        <v>815.07271734999949</v>
      </c>
    </row>
    <row r="2239" spans="1:4" x14ac:dyDescent="0.3">
      <c r="A2239" t="s">
        <v>3018</v>
      </c>
      <c r="B2239" t="s">
        <v>3487</v>
      </c>
      <c r="C2239" t="s">
        <v>123</v>
      </c>
      <c r="D2239">
        <v>4265.2854695499991</v>
      </c>
    </row>
    <row r="2240" spans="1:4" x14ac:dyDescent="0.3">
      <c r="A2240" t="s">
        <v>3018</v>
      </c>
      <c r="B2240" t="s">
        <v>3489</v>
      </c>
      <c r="C2240" t="s">
        <v>123</v>
      </c>
      <c r="D2240">
        <v>694.86420152999995</v>
      </c>
    </row>
    <row r="2241" spans="1:4" x14ac:dyDescent="0.3">
      <c r="A2241" t="s">
        <v>3018</v>
      </c>
      <c r="B2241" t="s">
        <v>3479</v>
      </c>
      <c r="C2241" t="s">
        <v>3339</v>
      </c>
      <c r="D2241">
        <v>17.576844699999988</v>
      </c>
    </row>
    <row r="2242" spans="1:4" x14ac:dyDescent="0.3">
      <c r="A2242" t="s">
        <v>3018</v>
      </c>
      <c r="B2242" t="s">
        <v>3481</v>
      </c>
      <c r="C2242" t="s">
        <v>3339</v>
      </c>
      <c r="D2242">
        <v>433.79894600000046</v>
      </c>
    </row>
    <row r="2243" spans="1:4" x14ac:dyDescent="0.3">
      <c r="A2243" t="s">
        <v>3018</v>
      </c>
      <c r="B2243" t="s">
        <v>3483</v>
      </c>
      <c r="C2243" t="s">
        <v>3339</v>
      </c>
      <c r="D2243">
        <v>1624.1681341799983</v>
      </c>
    </row>
    <row r="2244" spans="1:4" x14ac:dyDescent="0.3">
      <c r="A2244" t="s">
        <v>3018</v>
      </c>
      <c r="B2244" t="s">
        <v>3485</v>
      </c>
      <c r="C2244" t="s">
        <v>3339</v>
      </c>
      <c r="D2244">
        <v>9575.4426018600425</v>
      </c>
    </row>
    <row r="2245" spans="1:4" x14ac:dyDescent="0.3">
      <c r="A2245" t="s">
        <v>3018</v>
      </c>
      <c r="B2245" t="s">
        <v>3487</v>
      </c>
      <c r="C2245" t="s">
        <v>3339</v>
      </c>
      <c r="D2245">
        <v>44507.324636969737</v>
      </c>
    </row>
    <row r="2246" spans="1:4" x14ac:dyDescent="0.3">
      <c r="A2246" t="s">
        <v>3018</v>
      </c>
      <c r="B2246" t="s">
        <v>3489</v>
      </c>
      <c r="C2246" t="s">
        <v>3339</v>
      </c>
      <c r="D2246">
        <v>375152.24312135763</v>
      </c>
    </row>
    <row r="2247" spans="1:4" x14ac:dyDescent="0.3">
      <c r="A2247" t="s">
        <v>3018</v>
      </c>
      <c r="B2247" t="s">
        <v>3479</v>
      </c>
      <c r="C2247" t="s">
        <v>3343</v>
      </c>
      <c r="D2247">
        <v>0.73383147000000004</v>
      </c>
    </row>
    <row r="2248" spans="1:4" x14ac:dyDescent="0.3">
      <c r="A2248" t="s">
        <v>3018</v>
      </c>
      <c r="B2248" t="s">
        <v>3481</v>
      </c>
      <c r="C2248" t="s">
        <v>3343</v>
      </c>
      <c r="D2248">
        <v>26.088270090000002</v>
      </c>
    </row>
    <row r="2249" spans="1:4" x14ac:dyDescent="0.3">
      <c r="A2249" t="s">
        <v>3018</v>
      </c>
      <c r="B2249" t="s">
        <v>3483</v>
      </c>
      <c r="C2249" t="s">
        <v>3343</v>
      </c>
      <c r="D2249">
        <v>70.921768969999988</v>
      </c>
    </row>
    <row r="2250" spans="1:4" x14ac:dyDescent="0.3">
      <c r="A2250" t="s">
        <v>3018</v>
      </c>
      <c r="B2250" t="s">
        <v>3485</v>
      </c>
      <c r="C2250" t="s">
        <v>3343</v>
      </c>
      <c r="D2250">
        <v>304.05714340000014</v>
      </c>
    </row>
    <row r="2251" spans="1:4" x14ac:dyDescent="0.3">
      <c r="A2251" t="s">
        <v>3018</v>
      </c>
      <c r="B2251" t="s">
        <v>3487</v>
      </c>
      <c r="C2251" t="s">
        <v>3343</v>
      </c>
      <c r="D2251">
        <v>2653.6665258599946</v>
      </c>
    </row>
    <row r="2252" spans="1:4" x14ac:dyDescent="0.3">
      <c r="A2252" t="s">
        <v>3018</v>
      </c>
      <c r="B2252" t="s">
        <v>3489</v>
      </c>
      <c r="C2252" t="s">
        <v>3343</v>
      </c>
      <c r="D2252">
        <v>23371.102163539945</v>
      </c>
    </row>
    <row r="2253" spans="1:4" x14ac:dyDescent="0.3">
      <c r="A2253" t="s">
        <v>3018</v>
      </c>
      <c r="B2253" t="s">
        <v>3479</v>
      </c>
      <c r="C2253" t="s">
        <v>3346</v>
      </c>
      <c r="D2253">
        <v>0.17632888999999999</v>
      </c>
    </row>
    <row r="2254" spans="1:4" x14ac:dyDescent="0.3">
      <c r="A2254" t="s">
        <v>3018</v>
      </c>
      <c r="B2254" t="s">
        <v>3481</v>
      </c>
      <c r="C2254" t="s">
        <v>3346</v>
      </c>
      <c r="D2254">
        <v>5.2940286800000003</v>
      </c>
    </row>
    <row r="2255" spans="1:4" x14ac:dyDescent="0.3">
      <c r="A2255" t="s">
        <v>3018</v>
      </c>
      <c r="B2255" t="s">
        <v>3483</v>
      </c>
      <c r="C2255" t="s">
        <v>3346</v>
      </c>
      <c r="D2255">
        <v>11.549165969999999</v>
      </c>
    </row>
    <row r="2256" spans="1:4" x14ac:dyDescent="0.3">
      <c r="A2256" t="s">
        <v>3018</v>
      </c>
      <c r="B2256" t="s">
        <v>3485</v>
      </c>
      <c r="C2256" t="s">
        <v>3346</v>
      </c>
      <c r="D2256">
        <v>242.54735886999995</v>
      </c>
    </row>
    <row r="2257" spans="1:4" x14ac:dyDescent="0.3">
      <c r="A2257" t="s">
        <v>3018</v>
      </c>
      <c r="B2257" t="s">
        <v>3487</v>
      </c>
      <c r="C2257" t="s">
        <v>3346</v>
      </c>
      <c r="D2257">
        <v>1196.3110938399998</v>
      </c>
    </row>
    <row r="2258" spans="1:4" x14ac:dyDescent="0.3">
      <c r="A2258" t="s">
        <v>3018</v>
      </c>
      <c r="B2258" t="s">
        <v>3489</v>
      </c>
      <c r="C2258" t="s">
        <v>3346</v>
      </c>
      <c r="D2258">
        <v>3414.1186712999997</v>
      </c>
    </row>
    <row r="2259" spans="1:4" x14ac:dyDescent="0.3">
      <c r="A2259" t="s">
        <v>3018</v>
      </c>
      <c r="B2259" t="s">
        <v>3479</v>
      </c>
      <c r="C2259" t="s">
        <v>3341</v>
      </c>
      <c r="D2259">
        <v>4.5978329200000019</v>
      </c>
    </row>
    <row r="2260" spans="1:4" x14ac:dyDescent="0.3">
      <c r="A2260" t="s">
        <v>3018</v>
      </c>
      <c r="B2260" t="s">
        <v>3481</v>
      </c>
      <c r="C2260" t="s">
        <v>3341</v>
      </c>
      <c r="D2260">
        <v>102.11958903000007</v>
      </c>
    </row>
    <row r="2261" spans="1:4" x14ac:dyDescent="0.3">
      <c r="A2261" t="s">
        <v>3018</v>
      </c>
      <c r="B2261" t="s">
        <v>3483</v>
      </c>
      <c r="C2261" t="s">
        <v>3341</v>
      </c>
      <c r="D2261">
        <v>280.41639443000014</v>
      </c>
    </row>
    <row r="2262" spans="1:4" x14ac:dyDescent="0.3">
      <c r="A2262" t="s">
        <v>3018</v>
      </c>
      <c r="B2262" t="s">
        <v>3485</v>
      </c>
      <c r="C2262" t="s">
        <v>3341</v>
      </c>
      <c r="D2262">
        <v>1682.5739550599999</v>
      </c>
    </row>
    <row r="2263" spans="1:4" x14ac:dyDescent="0.3">
      <c r="A2263" t="s">
        <v>3018</v>
      </c>
      <c r="B2263" t="s">
        <v>3487</v>
      </c>
      <c r="C2263" t="s">
        <v>3341</v>
      </c>
      <c r="D2263">
        <v>5195.2282402100127</v>
      </c>
    </row>
    <row r="2264" spans="1:4" x14ac:dyDescent="0.3">
      <c r="A2264" t="s">
        <v>3018</v>
      </c>
      <c r="B2264" t="s">
        <v>3489</v>
      </c>
      <c r="C2264" t="s">
        <v>3341</v>
      </c>
      <c r="D2264">
        <v>13467.487625830026</v>
      </c>
    </row>
    <row r="2265" spans="1:4" x14ac:dyDescent="0.3">
      <c r="A2265" t="s">
        <v>3019</v>
      </c>
      <c r="B2265" t="s">
        <v>3479</v>
      </c>
      <c r="C2265" t="s">
        <v>757</v>
      </c>
      <c r="D2265">
        <v>0.28834529999999997</v>
      </c>
    </row>
    <row r="2266" spans="1:4" x14ac:dyDescent="0.3">
      <c r="A2266" t="s">
        <v>3019</v>
      </c>
      <c r="B2266" t="s">
        <v>3481</v>
      </c>
      <c r="C2266" t="s">
        <v>757</v>
      </c>
      <c r="D2266">
        <v>30.263692050000003</v>
      </c>
    </row>
    <row r="2267" spans="1:4" x14ac:dyDescent="0.3">
      <c r="A2267" t="s">
        <v>3019</v>
      </c>
      <c r="B2267" t="s">
        <v>3483</v>
      </c>
      <c r="C2267" t="s">
        <v>757</v>
      </c>
      <c r="D2267">
        <v>17.985847290000006</v>
      </c>
    </row>
    <row r="2268" spans="1:4" x14ac:dyDescent="0.3">
      <c r="A2268" t="s">
        <v>3019</v>
      </c>
      <c r="B2268" t="s">
        <v>3485</v>
      </c>
      <c r="C2268" t="s">
        <v>757</v>
      </c>
      <c r="D2268">
        <v>518.59666392999986</v>
      </c>
    </row>
    <row r="2269" spans="1:4" x14ac:dyDescent="0.3">
      <c r="A2269" t="s">
        <v>3019</v>
      </c>
      <c r="B2269" t="s">
        <v>3487</v>
      </c>
      <c r="C2269" t="s">
        <v>757</v>
      </c>
      <c r="D2269">
        <v>8123.2532453399881</v>
      </c>
    </row>
    <row r="2270" spans="1:4" x14ac:dyDescent="0.3">
      <c r="A2270" t="s">
        <v>3019</v>
      </c>
      <c r="B2270" t="s">
        <v>3489</v>
      </c>
      <c r="C2270" t="s">
        <v>757</v>
      </c>
      <c r="D2270">
        <v>8456.6800256400038</v>
      </c>
    </row>
    <row r="2271" spans="1:4" x14ac:dyDescent="0.3">
      <c r="A2271" t="s">
        <v>3019</v>
      </c>
      <c r="B2271" t="s">
        <v>3481</v>
      </c>
      <c r="C2271" t="s">
        <v>3342</v>
      </c>
      <c r="D2271">
        <v>5.4165861899999985</v>
      </c>
    </row>
    <row r="2272" spans="1:4" x14ac:dyDescent="0.3">
      <c r="A2272" t="s">
        <v>3019</v>
      </c>
      <c r="B2272" t="s">
        <v>3483</v>
      </c>
      <c r="C2272" t="s">
        <v>3342</v>
      </c>
      <c r="D2272">
        <v>5.5318375399999997</v>
      </c>
    </row>
    <row r="2273" spans="1:4" x14ac:dyDescent="0.3">
      <c r="A2273" t="s">
        <v>3019</v>
      </c>
      <c r="B2273" t="s">
        <v>3485</v>
      </c>
      <c r="C2273" t="s">
        <v>3342</v>
      </c>
      <c r="D2273">
        <v>86.70711866000002</v>
      </c>
    </row>
    <row r="2274" spans="1:4" x14ac:dyDescent="0.3">
      <c r="A2274" t="s">
        <v>3019</v>
      </c>
      <c r="B2274" t="s">
        <v>3487</v>
      </c>
      <c r="C2274" t="s">
        <v>3342</v>
      </c>
      <c r="D2274">
        <v>2631.0795611699978</v>
      </c>
    </row>
    <row r="2275" spans="1:4" x14ac:dyDescent="0.3">
      <c r="A2275" t="s">
        <v>3019</v>
      </c>
      <c r="B2275" t="s">
        <v>3489</v>
      </c>
      <c r="C2275" t="s">
        <v>3342</v>
      </c>
      <c r="D2275">
        <v>621.27281999999968</v>
      </c>
    </row>
    <row r="2276" spans="1:4" x14ac:dyDescent="0.3">
      <c r="A2276" t="s">
        <v>3019</v>
      </c>
      <c r="B2276" t="s">
        <v>3481</v>
      </c>
      <c r="C2276" t="s">
        <v>3340</v>
      </c>
      <c r="D2276">
        <v>4.8801560000000001E-2</v>
      </c>
    </row>
    <row r="2277" spans="1:4" x14ac:dyDescent="0.3">
      <c r="A2277" t="s">
        <v>3019</v>
      </c>
      <c r="B2277" t="s">
        <v>3487</v>
      </c>
      <c r="C2277" t="s">
        <v>3340</v>
      </c>
      <c r="D2277">
        <v>4.8653727400000006</v>
      </c>
    </row>
    <row r="2278" spans="1:4" x14ac:dyDescent="0.3">
      <c r="A2278" t="s">
        <v>3019</v>
      </c>
      <c r="B2278" t="s">
        <v>3479</v>
      </c>
      <c r="C2278" t="s">
        <v>3344</v>
      </c>
      <c r="D2278">
        <v>2.53039718</v>
      </c>
    </row>
    <row r="2279" spans="1:4" x14ac:dyDescent="0.3">
      <c r="A2279" t="s">
        <v>3019</v>
      </c>
      <c r="B2279" t="s">
        <v>3481</v>
      </c>
      <c r="C2279" t="s">
        <v>3344</v>
      </c>
      <c r="D2279">
        <v>75.734124870000002</v>
      </c>
    </row>
    <row r="2280" spans="1:4" x14ac:dyDescent="0.3">
      <c r="A2280" t="s">
        <v>3019</v>
      </c>
      <c r="B2280" t="s">
        <v>3483</v>
      </c>
      <c r="C2280" t="s">
        <v>3344</v>
      </c>
      <c r="D2280">
        <v>340.07969585000001</v>
      </c>
    </row>
    <row r="2281" spans="1:4" x14ac:dyDescent="0.3">
      <c r="A2281" t="s">
        <v>3019</v>
      </c>
      <c r="B2281" t="s">
        <v>3485</v>
      </c>
      <c r="C2281" t="s">
        <v>3344</v>
      </c>
      <c r="D2281">
        <v>1108.7623826199988</v>
      </c>
    </row>
    <row r="2282" spans="1:4" x14ac:dyDescent="0.3">
      <c r="A2282" t="s">
        <v>3019</v>
      </c>
      <c r="B2282" t="s">
        <v>3487</v>
      </c>
      <c r="C2282" t="s">
        <v>3344</v>
      </c>
      <c r="D2282">
        <v>5891.2441651600002</v>
      </c>
    </row>
    <row r="2283" spans="1:4" x14ac:dyDescent="0.3">
      <c r="A2283" t="s">
        <v>3019</v>
      </c>
      <c r="B2283" t="s">
        <v>3489</v>
      </c>
      <c r="C2283" t="s">
        <v>3344</v>
      </c>
      <c r="D2283">
        <v>0.99661098999999997</v>
      </c>
    </row>
    <row r="2284" spans="1:4" x14ac:dyDescent="0.3">
      <c r="A2284" t="s">
        <v>3019</v>
      </c>
      <c r="B2284" t="s">
        <v>3479</v>
      </c>
      <c r="C2284" t="s">
        <v>3345</v>
      </c>
      <c r="D2284">
        <v>7.943683540000003</v>
      </c>
    </row>
    <row r="2285" spans="1:4" x14ac:dyDescent="0.3">
      <c r="A2285" t="s">
        <v>3019</v>
      </c>
      <c r="B2285" t="s">
        <v>3481</v>
      </c>
      <c r="C2285" t="s">
        <v>3345</v>
      </c>
      <c r="D2285">
        <v>124.29091522000009</v>
      </c>
    </row>
    <row r="2286" spans="1:4" x14ac:dyDescent="0.3">
      <c r="A2286" t="s">
        <v>3019</v>
      </c>
      <c r="B2286" t="s">
        <v>3483</v>
      </c>
      <c r="C2286" t="s">
        <v>3345</v>
      </c>
      <c r="D2286">
        <v>121.67332139999998</v>
      </c>
    </row>
    <row r="2287" spans="1:4" x14ac:dyDescent="0.3">
      <c r="A2287" t="s">
        <v>3019</v>
      </c>
      <c r="B2287" t="s">
        <v>3485</v>
      </c>
      <c r="C2287" t="s">
        <v>3345</v>
      </c>
      <c r="D2287">
        <v>1784.778768650001</v>
      </c>
    </row>
    <row r="2288" spans="1:4" x14ac:dyDescent="0.3">
      <c r="A2288" t="s">
        <v>3019</v>
      </c>
      <c r="B2288" t="s">
        <v>3487</v>
      </c>
      <c r="C2288" t="s">
        <v>3345</v>
      </c>
      <c r="D2288">
        <v>10217.490979030006</v>
      </c>
    </row>
    <row r="2289" spans="1:4" x14ac:dyDescent="0.3">
      <c r="A2289" t="s">
        <v>3019</v>
      </c>
      <c r="B2289" t="s">
        <v>3489</v>
      </c>
      <c r="C2289" t="s">
        <v>3345</v>
      </c>
      <c r="D2289">
        <v>4005.90017283</v>
      </c>
    </row>
    <row r="2290" spans="1:4" x14ac:dyDescent="0.3">
      <c r="A2290" t="s">
        <v>3019</v>
      </c>
      <c r="B2290" t="s">
        <v>3479</v>
      </c>
      <c r="C2290" t="s">
        <v>123</v>
      </c>
      <c r="D2290">
        <v>0.41098367999999996</v>
      </c>
    </row>
    <row r="2291" spans="1:4" x14ac:dyDescent="0.3">
      <c r="A2291" t="s">
        <v>3019</v>
      </c>
      <c r="B2291" t="s">
        <v>3481</v>
      </c>
      <c r="C2291" t="s">
        <v>123</v>
      </c>
      <c r="D2291">
        <v>9.2933053600000033</v>
      </c>
    </row>
    <row r="2292" spans="1:4" x14ac:dyDescent="0.3">
      <c r="A2292" t="s">
        <v>3019</v>
      </c>
      <c r="B2292" t="s">
        <v>3483</v>
      </c>
      <c r="C2292" t="s">
        <v>123</v>
      </c>
      <c r="D2292">
        <v>5.6396849300000005</v>
      </c>
    </row>
    <row r="2293" spans="1:4" x14ac:dyDescent="0.3">
      <c r="A2293" t="s">
        <v>3019</v>
      </c>
      <c r="B2293" t="s">
        <v>3485</v>
      </c>
      <c r="C2293" t="s">
        <v>123</v>
      </c>
      <c r="D2293">
        <v>225.17385211000001</v>
      </c>
    </row>
    <row r="2294" spans="1:4" x14ac:dyDescent="0.3">
      <c r="A2294" t="s">
        <v>3019</v>
      </c>
      <c r="B2294" t="s">
        <v>3487</v>
      </c>
      <c r="C2294" t="s">
        <v>123</v>
      </c>
      <c r="D2294">
        <v>497.04852668999996</v>
      </c>
    </row>
    <row r="2295" spans="1:4" x14ac:dyDescent="0.3">
      <c r="A2295" t="s">
        <v>3019</v>
      </c>
      <c r="B2295" t="s">
        <v>3489</v>
      </c>
      <c r="C2295" t="s">
        <v>123</v>
      </c>
      <c r="D2295">
        <v>104.16441023000002</v>
      </c>
    </row>
    <row r="2296" spans="1:4" x14ac:dyDescent="0.3">
      <c r="A2296" t="s">
        <v>3019</v>
      </c>
      <c r="B2296" t="s">
        <v>3479</v>
      </c>
      <c r="C2296" t="s">
        <v>3339</v>
      </c>
      <c r="D2296">
        <v>4.5361819999999997E-2</v>
      </c>
    </row>
    <row r="2297" spans="1:4" x14ac:dyDescent="0.3">
      <c r="A2297" t="s">
        <v>3019</v>
      </c>
      <c r="B2297" t="s">
        <v>3481</v>
      </c>
      <c r="C2297" t="s">
        <v>3339</v>
      </c>
      <c r="D2297">
        <v>1.1650800099999998</v>
      </c>
    </row>
    <row r="2298" spans="1:4" x14ac:dyDescent="0.3">
      <c r="A2298" t="s">
        <v>3019</v>
      </c>
      <c r="B2298" t="s">
        <v>3483</v>
      </c>
      <c r="C2298" t="s">
        <v>3339</v>
      </c>
      <c r="D2298">
        <v>5.728349989999999</v>
      </c>
    </row>
    <row r="2299" spans="1:4" x14ac:dyDescent="0.3">
      <c r="A2299" t="s">
        <v>3019</v>
      </c>
      <c r="B2299" t="s">
        <v>3485</v>
      </c>
      <c r="C2299" t="s">
        <v>3339</v>
      </c>
      <c r="D2299">
        <v>31.814480590000006</v>
      </c>
    </row>
    <row r="2300" spans="1:4" x14ac:dyDescent="0.3">
      <c r="A2300" t="s">
        <v>3019</v>
      </c>
      <c r="B2300" t="s">
        <v>3487</v>
      </c>
      <c r="C2300" t="s">
        <v>3339</v>
      </c>
      <c r="D2300">
        <v>279.96399552999998</v>
      </c>
    </row>
    <row r="2301" spans="1:4" x14ac:dyDescent="0.3">
      <c r="A2301" t="s">
        <v>3019</v>
      </c>
      <c r="B2301" t="s">
        <v>3489</v>
      </c>
      <c r="C2301" t="s">
        <v>3339</v>
      </c>
      <c r="D2301">
        <v>321.97155405000012</v>
      </c>
    </row>
    <row r="2302" spans="1:4" x14ac:dyDescent="0.3">
      <c r="A2302" t="s">
        <v>3019</v>
      </c>
      <c r="B2302" t="s">
        <v>3479</v>
      </c>
      <c r="C2302" t="s">
        <v>3343</v>
      </c>
      <c r="D2302">
        <v>0.47882509000000006</v>
      </c>
    </row>
    <row r="2303" spans="1:4" x14ac:dyDescent="0.3">
      <c r="A2303" t="s">
        <v>3019</v>
      </c>
      <c r="B2303" t="s">
        <v>3481</v>
      </c>
      <c r="C2303" t="s">
        <v>3343</v>
      </c>
      <c r="D2303">
        <v>21.901077680000007</v>
      </c>
    </row>
    <row r="2304" spans="1:4" x14ac:dyDescent="0.3">
      <c r="A2304" t="s">
        <v>3019</v>
      </c>
      <c r="B2304" t="s">
        <v>3483</v>
      </c>
      <c r="C2304" t="s">
        <v>3343</v>
      </c>
      <c r="D2304">
        <v>48.01514152</v>
      </c>
    </row>
    <row r="2305" spans="1:4" x14ac:dyDescent="0.3">
      <c r="A2305" t="s">
        <v>3019</v>
      </c>
      <c r="B2305" t="s">
        <v>3485</v>
      </c>
      <c r="C2305" t="s">
        <v>3343</v>
      </c>
      <c r="D2305">
        <v>454.13135329999972</v>
      </c>
    </row>
    <row r="2306" spans="1:4" x14ac:dyDescent="0.3">
      <c r="A2306" t="s">
        <v>3019</v>
      </c>
      <c r="B2306" t="s">
        <v>3487</v>
      </c>
      <c r="C2306" t="s">
        <v>3343</v>
      </c>
      <c r="D2306">
        <v>3476.1006436699986</v>
      </c>
    </row>
    <row r="2307" spans="1:4" x14ac:dyDescent="0.3">
      <c r="A2307" t="s">
        <v>3019</v>
      </c>
      <c r="B2307" t="s">
        <v>3489</v>
      </c>
      <c r="C2307" t="s">
        <v>3343</v>
      </c>
      <c r="D2307">
        <v>8607.5058470700224</v>
      </c>
    </row>
    <row r="2308" spans="1:4" x14ac:dyDescent="0.3">
      <c r="A2308" t="s">
        <v>3019</v>
      </c>
      <c r="B2308" t="s">
        <v>3479</v>
      </c>
      <c r="C2308" t="s">
        <v>3346</v>
      </c>
      <c r="D2308">
        <v>3.96718E-2</v>
      </c>
    </row>
    <row r="2309" spans="1:4" x14ac:dyDescent="0.3">
      <c r="A2309" t="s">
        <v>3019</v>
      </c>
      <c r="B2309" t="s">
        <v>3481</v>
      </c>
      <c r="C2309" t="s">
        <v>3346</v>
      </c>
      <c r="D2309">
        <v>18.284990099999998</v>
      </c>
    </row>
    <row r="2310" spans="1:4" x14ac:dyDescent="0.3">
      <c r="A2310" t="s">
        <v>3019</v>
      </c>
      <c r="B2310" t="s">
        <v>3483</v>
      </c>
      <c r="C2310" t="s">
        <v>3346</v>
      </c>
      <c r="D2310">
        <v>16.22656216</v>
      </c>
    </row>
    <row r="2311" spans="1:4" x14ac:dyDescent="0.3">
      <c r="A2311" t="s">
        <v>3019</v>
      </c>
      <c r="B2311" t="s">
        <v>3485</v>
      </c>
      <c r="C2311" t="s">
        <v>3346</v>
      </c>
      <c r="D2311">
        <v>146.08564344999999</v>
      </c>
    </row>
    <row r="2312" spans="1:4" x14ac:dyDescent="0.3">
      <c r="A2312" t="s">
        <v>3019</v>
      </c>
      <c r="B2312" t="s">
        <v>3487</v>
      </c>
      <c r="C2312" t="s">
        <v>3346</v>
      </c>
      <c r="D2312">
        <v>1040.7267397200001</v>
      </c>
    </row>
    <row r="2313" spans="1:4" x14ac:dyDescent="0.3">
      <c r="A2313" t="s">
        <v>3019</v>
      </c>
      <c r="B2313" t="s">
        <v>3489</v>
      </c>
      <c r="C2313" t="s">
        <v>3346</v>
      </c>
      <c r="D2313">
        <v>1702.6879324799997</v>
      </c>
    </row>
    <row r="2314" spans="1:4" x14ac:dyDescent="0.3">
      <c r="A2314" t="s">
        <v>3019</v>
      </c>
      <c r="B2314" t="s">
        <v>3483</v>
      </c>
      <c r="C2314" t="s">
        <v>3341</v>
      </c>
      <c r="D2314">
        <v>12.85302798</v>
      </c>
    </row>
    <row r="2315" spans="1:4" x14ac:dyDescent="0.3">
      <c r="A2315" t="s">
        <v>3019</v>
      </c>
      <c r="B2315" t="s">
        <v>3485</v>
      </c>
      <c r="C2315" t="s">
        <v>3341</v>
      </c>
      <c r="D2315">
        <v>10.490359959999999</v>
      </c>
    </row>
    <row r="2316" spans="1:4" x14ac:dyDescent="0.3">
      <c r="A2316" t="s">
        <v>3019</v>
      </c>
      <c r="B2316" t="s">
        <v>3487</v>
      </c>
      <c r="C2316" t="s">
        <v>3341</v>
      </c>
      <c r="D2316">
        <v>28.0295375</v>
      </c>
    </row>
    <row r="2317" spans="1:4" x14ac:dyDescent="0.3">
      <c r="A2317" t="s">
        <v>3019</v>
      </c>
      <c r="B2317" t="s">
        <v>3489</v>
      </c>
      <c r="C2317" t="s">
        <v>3341</v>
      </c>
      <c r="D2317">
        <v>21.466314130000001</v>
      </c>
    </row>
    <row r="2318" spans="1:4" x14ac:dyDescent="0.3">
      <c r="A2318" t="s">
        <v>3020</v>
      </c>
      <c r="B2318" t="s">
        <v>3479</v>
      </c>
      <c r="C2318" t="s">
        <v>757</v>
      </c>
      <c r="D2318">
        <v>0.90107470000000012</v>
      </c>
    </row>
    <row r="2319" spans="1:4" x14ac:dyDescent="0.3">
      <c r="A2319" t="s">
        <v>3020</v>
      </c>
      <c r="B2319" t="s">
        <v>3481</v>
      </c>
      <c r="C2319" t="s">
        <v>757</v>
      </c>
      <c r="D2319">
        <v>32.409519309999979</v>
      </c>
    </row>
    <row r="2320" spans="1:4" x14ac:dyDescent="0.3">
      <c r="A2320" t="s">
        <v>3020</v>
      </c>
      <c r="B2320" t="s">
        <v>3483</v>
      </c>
      <c r="C2320" t="s">
        <v>757</v>
      </c>
      <c r="D2320">
        <v>65.360271520000012</v>
      </c>
    </row>
    <row r="2321" spans="1:4" x14ac:dyDescent="0.3">
      <c r="A2321" t="s">
        <v>3020</v>
      </c>
      <c r="B2321" t="s">
        <v>3485</v>
      </c>
      <c r="C2321" t="s">
        <v>757</v>
      </c>
      <c r="D2321">
        <v>613.24774315000036</v>
      </c>
    </row>
    <row r="2322" spans="1:4" x14ac:dyDescent="0.3">
      <c r="A2322" t="s">
        <v>3020</v>
      </c>
      <c r="B2322" t="s">
        <v>3487</v>
      </c>
      <c r="C2322" t="s">
        <v>757</v>
      </c>
      <c r="D2322">
        <v>7608.7645877999857</v>
      </c>
    </row>
    <row r="2323" spans="1:4" x14ac:dyDescent="0.3">
      <c r="A2323" t="s">
        <v>3020</v>
      </c>
      <c r="B2323" t="s">
        <v>3489</v>
      </c>
      <c r="C2323" t="s">
        <v>757</v>
      </c>
      <c r="D2323">
        <v>44509.518486900117</v>
      </c>
    </row>
    <row r="2324" spans="1:4" x14ac:dyDescent="0.3">
      <c r="A2324" t="s">
        <v>3020</v>
      </c>
      <c r="B2324" t="s">
        <v>3479</v>
      </c>
      <c r="C2324" t="s">
        <v>3342</v>
      </c>
      <c r="D2324">
        <v>6.6761919999999988E-2</v>
      </c>
    </row>
    <row r="2325" spans="1:4" x14ac:dyDescent="0.3">
      <c r="A2325" t="s">
        <v>3020</v>
      </c>
      <c r="B2325" t="s">
        <v>3481</v>
      </c>
      <c r="C2325" t="s">
        <v>3342</v>
      </c>
      <c r="D2325">
        <v>3.5357758800000001</v>
      </c>
    </row>
    <row r="2326" spans="1:4" x14ac:dyDescent="0.3">
      <c r="A2326" t="s">
        <v>3020</v>
      </c>
      <c r="B2326" t="s">
        <v>3483</v>
      </c>
      <c r="C2326" t="s">
        <v>3342</v>
      </c>
      <c r="D2326">
        <v>10.258168879999998</v>
      </c>
    </row>
    <row r="2327" spans="1:4" x14ac:dyDescent="0.3">
      <c r="A2327" t="s">
        <v>3020</v>
      </c>
      <c r="B2327" t="s">
        <v>3485</v>
      </c>
      <c r="C2327" t="s">
        <v>3342</v>
      </c>
      <c r="D2327">
        <v>155.08656115000002</v>
      </c>
    </row>
    <row r="2328" spans="1:4" x14ac:dyDescent="0.3">
      <c r="A2328" t="s">
        <v>3020</v>
      </c>
      <c r="B2328" t="s">
        <v>3487</v>
      </c>
      <c r="C2328" t="s">
        <v>3342</v>
      </c>
      <c r="D2328">
        <v>5118.8952406300014</v>
      </c>
    </row>
    <row r="2329" spans="1:4" x14ac:dyDescent="0.3">
      <c r="A2329" t="s">
        <v>3020</v>
      </c>
      <c r="B2329" t="s">
        <v>3489</v>
      </c>
      <c r="C2329" t="s">
        <v>3342</v>
      </c>
      <c r="D2329">
        <v>4530.3700010499942</v>
      </c>
    </row>
    <row r="2330" spans="1:4" x14ac:dyDescent="0.3">
      <c r="A2330" t="s">
        <v>3020</v>
      </c>
      <c r="B2330" t="s">
        <v>3479</v>
      </c>
      <c r="C2330" t="s">
        <v>3340</v>
      </c>
      <c r="D2330">
        <v>1.9611092299999995</v>
      </c>
    </row>
    <row r="2331" spans="1:4" x14ac:dyDescent="0.3">
      <c r="A2331" t="s">
        <v>3020</v>
      </c>
      <c r="B2331" t="s">
        <v>3481</v>
      </c>
      <c r="C2331" t="s">
        <v>3340</v>
      </c>
      <c r="D2331">
        <v>22.518746569999998</v>
      </c>
    </row>
    <row r="2332" spans="1:4" x14ac:dyDescent="0.3">
      <c r="A2332" t="s">
        <v>3020</v>
      </c>
      <c r="B2332" t="s">
        <v>3483</v>
      </c>
      <c r="C2332" t="s">
        <v>3340</v>
      </c>
      <c r="D2332">
        <v>48.483862469999991</v>
      </c>
    </row>
    <row r="2333" spans="1:4" x14ac:dyDescent="0.3">
      <c r="A2333" t="s">
        <v>3020</v>
      </c>
      <c r="B2333" t="s">
        <v>3485</v>
      </c>
      <c r="C2333" t="s">
        <v>3340</v>
      </c>
      <c r="D2333">
        <v>341.31634489000027</v>
      </c>
    </row>
    <row r="2334" spans="1:4" x14ac:dyDescent="0.3">
      <c r="A2334" t="s">
        <v>3020</v>
      </c>
      <c r="B2334" t="s">
        <v>3487</v>
      </c>
      <c r="C2334" t="s">
        <v>3340</v>
      </c>
      <c r="D2334">
        <v>3473.5584309200062</v>
      </c>
    </row>
    <row r="2335" spans="1:4" x14ac:dyDescent="0.3">
      <c r="A2335" t="s">
        <v>3020</v>
      </c>
      <c r="B2335" t="s">
        <v>3489</v>
      </c>
      <c r="C2335" t="s">
        <v>3340</v>
      </c>
      <c r="D2335">
        <v>25468.93664017992</v>
      </c>
    </row>
    <row r="2336" spans="1:4" x14ac:dyDescent="0.3">
      <c r="A2336" t="s">
        <v>3020</v>
      </c>
      <c r="B2336" t="s">
        <v>3479</v>
      </c>
      <c r="C2336" t="s">
        <v>3344</v>
      </c>
      <c r="D2336">
        <v>335.39438863000009</v>
      </c>
    </row>
    <row r="2337" spans="1:4" x14ac:dyDescent="0.3">
      <c r="A2337" t="s">
        <v>3020</v>
      </c>
      <c r="B2337" t="s">
        <v>3481</v>
      </c>
      <c r="C2337" t="s">
        <v>3344</v>
      </c>
      <c r="D2337">
        <v>36.863274250000003</v>
      </c>
    </row>
    <row r="2338" spans="1:4" x14ac:dyDescent="0.3">
      <c r="A2338" t="s">
        <v>3020</v>
      </c>
      <c r="B2338" t="s">
        <v>3483</v>
      </c>
      <c r="C2338" t="s">
        <v>3344</v>
      </c>
      <c r="D2338">
        <v>111.68013770999998</v>
      </c>
    </row>
    <row r="2339" spans="1:4" x14ac:dyDescent="0.3">
      <c r="A2339" t="s">
        <v>3020</v>
      </c>
      <c r="B2339" t="s">
        <v>3485</v>
      </c>
      <c r="C2339" t="s">
        <v>3344</v>
      </c>
      <c r="D2339">
        <v>717.60707466000031</v>
      </c>
    </row>
    <row r="2340" spans="1:4" x14ac:dyDescent="0.3">
      <c r="A2340" t="s">
        <v>3020</v>
      </c>
      <c r="B2340" t="s">
        <v>3487</v>
      </c>
      <c r="C2340" t="s">
        <v>3344</v>
      </c>
      <c r="D2340">
        <v>15280.897378290027</v>
      </c>
    </row>
    <row r="2341" spans="1:4" x14ac:dyDescent="0.3">
      <c r="A2341" t="s">
        <v>3020</v>
      </c>
      <c r="B2341" t="s">
        <v>3489</v>
      </c>
      <c r="C2341" t="s">
        <v>3344</v>
      </c>
      <c r="D2341">
        <v>31.244986229999999</v>
      </c>
    </row>
    <row r="2342" spans="1:4" x14ac:dyDescent="0.3">
      <c r="A2342" t="s">
        <v>3020</v>
      </c>
      <c r="B2342" t="s">
        <v>3479</v>
      </c>
      <c r="C2342" t="s">
        <v>3345</v>
      </c>
      <c r="D2342">
        <v>842.14290802999983</v>
      </c>
    </row>
    <row r="2343" spans="1:4" x14ac:dyDescent="0.3">
      <c r="A2343" t="s">
        <v>3020</v>
      </c>
      <c r="B2343" t="s">
        <v>3481</v>
      </c>
      <c r="C2343" t="s">
        <v>3345</v>
      </c>
      <c r="D2343">
        <v>5202.1476226999921</v>
      </c>
    </row>
    <row r="2344" spans="1:4" x14ac:dyDescent="0.3">
      <c r="A2344" t="s">
        <v>3020</v>
      </c>
      <c r="B2344" t="s">
        <v>3483</v>
      </c>
      <c r="C2344" t="s">
        <v>3345</v>
      </c>
      <c r="D2344">
        <v>9471.7508890900099</v>
      </c>
    </row>
    <row r="2345" spans="1:4" x14ac:dyDescent="0.3">
      <c r="A2345" t="s">
        <v>3020</v>
      </c>
      <c r="B2345" t="s">
        <v>3485</v>
      </c>
      <c r="C2345" t="s">
        <v>3345</v>
      </c>
      <c r="D2345">
        <v>21185.054869959997</v>
      </c>
    </row>
    <row r="2346" spans="1:4" x14ac:dyDescent="0.3">
      <c r="A2346" t="s">
        <v>3020</v>
      </c>
      <c r="B2346" t="s">
        <v>3487</v>
      </c>
      <c r="C2346" t="s">
        <v>3345</v>
      </c>
      <c r="D2346">
        <v>42883.16803796983</v>
      </c>
    </row>
    <row r="2347" spans="1:4" x14ac:dyDescent="0.3">
      <c r="A2347" t="s">
        <v>3020</v>
      </c>
      <c r="B2347" t="s">
        <v>3489</v>
      </c>
      <c r="C2347" t="s">
        <v>3345</v>
      </c>
      <c r="D2347">
        <v>22261.803019309948</v>
      </c>
    </row>
    <row r="2348" spans="1:4" x14ac:dyDescent="0.3">
      <c r="A2348" t="s">
        <v>3020</v>
      </c>
      <c r="B2348" t="s">
        <v>3479</v>
      </c>
      <c r="C2348" t="s">
        <v>123</v>
      </c>
      <c r="D2348">
        <v>4.2579884900000007</v>
      </c>
    </row>
    <row r="2349" spans="1:4" x14ac:dyDescent="0.3">
      <c r="A2349" t="s">
        <v>3020</v>
      </c>
      <c r="B2349" t="s">
        <v>3481</v>
      </c>
      <c r="C2349" t="s">
        <v>123</v>
      </c>
      <c r="D2349">
        <v>152.68971766000001</v>
      </c>
    </row>
    <row r="2350" spans="1:4" x14ac:dyDescent="0.3">
      <c r="A2350" t="s">
        <v>3020</v>
      </c>
      <c r="B2350" t="s">
        <v>3483</v>
      </c>
      <c r="C2350" t="s">
        <v>123</v>
      </c>
      <c r="D2350">
        <v>116.20756322000001</v>
      </c>
    </row>
    <row r="2351" spans="1:4" x14ac:dyDescent="0.3">
      <c r="A2351" t="s">
        <v>3020</v>
      </c>
      <c r="B2351" t="s">
        <v>3485</v>
      </c>
      <c r="C2351" t="s">
        <v>123</v>
      </c>
      <c r="D2351">
        <v>2024.6807908399996</v>
      </c>
    </row>
    <row r="2352" spans="1:4" x14ac:dyDescent="0.3">
      <c r="A2352" t="s">
        <v>3020</v>
      </c>
      <c r="B2352" t="s">
        <v>3487</v>
      </c>
      <c r="C2352" t="s">
        <v>123</v>
      </c>
      <c r="D2352">
        <v>4385.3486051799982</v>
      </c>
    </row>
    <row r="2353" spans="1:4" x14ac:dyDescent="0.3">
      <c r="A2353" t="s">
        <v>3020</v>
      </c>
      <c r="B2353" t="s">
        <v>3489</v>
      </c>
      <c r="C2353" t="s">
        <v>123</v>
      </c>
      <c r="D2353">
        <v>1015.4280526300001</v>
      </c>
    </row>
    <row r="2354" spans="1:4" x14ac:dyDescent="0.3">
      <c r="A2354" t="s">
        <v>3020</v>
      </c>
      <c r="B2354" t="s">
        <v>3479</v>
      </c>
      <c r="C2354" t="s">
        <v>3339</v>
      </c>
      <c r="D2354">
        <v>19.444649610000006</v>
      </c>
    </row>
    <row r="2355" spans="1:4" x14ac:dyDescent="0.3">
      <c r="A2355" t="s">
        <v>3020</v>
      </c>
      <c r="B2355" t="s">
        <v>3481</v>
      </c>
      <c r="C2355" t="s">
        <v>3339</v>
      </c>
      <c r="D2355">
        <v>160.21925072999989</v>
      </c>
    </row>
    <row r="2356" spans="1:4" x14ac:dyDescent="0.3">
      <c r="A2356" t="s">
        <v>3020</v>
      </c>
      <c r="B2356" t="s">
        <v>3483</v>
      </c>
      <c r="C2356" t="s">
        <v>3339</v>
      </c>
      <c r="D2356">
        <v>430.03340673999935</v>
      </c>
    </row>
    <row r="2357" spans="1:4" x14ac:dyDescent="0.3">
      <c r="A2357" t="s">
        <v>3020</v>
      </c>
      <c r="B2357" t="s">
        <v>3485</v>
      </c>
      <c r="C2357" t="s">
        <v>3339</v>
      </c>
      <c r="D2357">
        <v>4033.3397627400086</v>
      </c>
    </row>
    <row r="2358" spans="1:4" x14ac:dyDescent="0.3">
      <c r="A2358" t="s">
        <v>3020</v>
      </c>
      <c r="B2358" t="s">
        <v>3487</v>
      </c>
      <c r="C2358" t="s">
        <v>3339</v>
      </c>
      <c r="D2358">
        <v>51820.757303910941</v>
      </c>
    </row>
    <row r="2359" spans="1:4" x14ac:dyDescent="0.3">
      <c r="A2359" t="s">
        <v>3020</v>
      </c>
      <c r="B2359" t="s">
        <v>3489</v>
      </c>
      <c r="C2359" t="s">
        <v>3339</v>
      </c>
      <c r="D2359">
        <v>387281.20628837479</v>
      </c>
    </row>
    <row r="2360" spans="1:4" x14ac:dyDescent="0.3">
      <c r="A2360" t="s">
        <v>3020</v>
      </c>
      <c r="B2360" t="s">
        <v>3479</v>
      </c>
      <c r="C2360" t="s">
        <v>3343</v>
      </c>
      <c r="D2360">
        <v>57.11010616999998</v>
      </c>
    </row>
    <row r="2361" spans="1:4" x14ac:dyDescent="0.3">
      <c r="A2361" t="s">
        <v>3020</v>
      </c>
      <c r="B2361" t="s">
        <v>3481</v>
      </c>
      <c r="C2361" t="s">
        <v>3343</v>
      </c>
      <c r="D2361">
        <v>5051.1891640699932</v>
      </c>
    </row>
    <row r="2362" spans="1:4" x14ac:dyDescent="0.3">
      <c r="A2362" t="s">
        <v>3020</v>
      </c>
      <c r="B2362" t="s">
        <v>3483</v>
      </c>
      <c r="C2362" t="s">
        <v>3343</v>
      </c>
      <c r="D2362">
        <v>8548.9627852600042</v>
      </c>
    </row>
    <row r="2363" spans="1:4" x14ac:dyDescent="0.3">
      <c r="A2363" t="s">
        <v>3020</v>
      </c>
      <c r="B2363" t="s">
        <v>3485</v>
      </c>
      <c r="C2363" t="s">
        <v>3343</v>
      </c>
      <c r="D2363">
        <v>13988.146080030005</v>
      </c>
    </row>
    <row r="2364" spans="1:4" x14ac:dyDescent="0.3">
      <c r="A2364" t="s">
        <v>3020</v>
      </c>
      <c r="B2364" t="s">
        <v>3487</v>
      </c>
      <c r="C2364" t="s">
        <v>3343</v>
      </c>
      <c r="D2364">
        <v>13399.223568259999</v>
      </c>
    </row>
    <row r="2365" spans="1:4" x14ac:dyDescent="0.3">
      <c r="A2365" t="s">
        <v>3020</v>
      </c>
      <c r="B2365" t="s">
        <v>3489</v>
      </c>
      <c r="C2365" t="s">
        <v>3343</v>
      </c>
      <c r="D2365">
        <v>86501.527516479866</v>
      </c>
    </row>
    <row r="2366" spans="1:4" x14ac:dyDescent="0.3">
      <c r="A2366" t="s">
        <v>3020</v>
      </c>
      <c r="B2366" t="s">
        <v>3479</v>
      </c>
      <c r="C2366" t="s">
        <v>3346</v>
      </c>
      <c r="D2366">
        <v>0.41051866000000004</v>
      </c>
    </row>
    <row r="2367" spans="1:4" x14ac:dyDescent="0.3">
      <c r="A2367" t="s">
        <v>3020</v>
      </c>
      <c r="B2367" t="s">
        <v>3481</v>
      </c>
      <c r="C2367" t="s">
        <v>3346</v>
      </c>
      <c r="D2367">
        <v>15.817778240000001</v>
      </c>
    </row>
    <row r="2368" spans="1:4" x14ac:dyDescent="0.3">
      <c r="A2368" t="s">
        <v>3020</v>
      </c>
      <c r="B2368" t="s">
        <v>3483</v>
      </c>
      <c r="C2368" t="s">
        <v>3346</v>
      </c>
      <c r="D2368">
        <v>26.24759954</v>
      </c>
    </row>
    <row r="2369" spans="1:4" x14ac:dyDescent="0.3">
      <c r="A2369" t="s">
        <v>3020</v>
      </c>
      <c r="B2369" t="s">
        <v>3485</v>
      </c>
      <c r="C2369" t="s">
        <v>3346</v>
      </c>
      <c r="D2369">
        <v>290.56219314999987</v>
      </c>
    </row>
    <row r="2370" spans="1:4" x14ac:dyDescent="0.3">
      <c r="A2370" t="s">
        <v>3020</v>
      </c>
      <c r="B2370" t="s">
        <v>3487</v>
      </c>
      <c r="C2370" t="s">
        <v>3346</v>
      </c>
      <c r="D2370">
        <v>2946.0592119300013</v>
      </c>
    </row>
    <row r="2371" spans="1:4" x14ac:dyDescent="0.3">
      <c r="A2371" t="s">
        <v>3020</v>
      </c>
      <c r="B2371" t="s">
        <v>3489</v>
      </c>
      <c r="C2371" t="s">
        <v>3346</v>
      </c>
      <c r="D2371">
        <v>1815.1958719299998</v>
      </c>
    </row>
    <row r="2372" spans="1:4" x14ac:dyDescent="0.3">
      <c r="A2372" t="s">
        <v>3020</v>
      </c>
      <c r="B2372" t="s">
        <v>3479</v>
      </c>
      <c r="C2372" t="s">
        <v>3341</v>
      </c>
      <c r="D2372">
        <v>3.0874982700000002</v>
      </c>
    </row>
    <row r="2373" spans="1:4" x14ac:dyDescent="0.3">
      <c r="A2373" t="s">
        <v>3020</v>
      </c>
      <c r="B2373" t="s">
        <v>3481</v>
      </c>
      <c r="C2373" t="s">
        <v>3341</v>
      </c>
      <c r="D2373">
        <v>15.072041899999999</v>
      </c>
    </row>
    <row r="2374" spans="1:4" x14ac:dyDescent="0.3">
      <c r="A2374" t="s">
        <v>3020</v>
      </c>
      <c r="B2374" t="s">
        <v>3483</v>
      </c>
      <c r="C2374" t="s">
        <v>3341</v>
      </c>
      <c r="D2374">
        <v>43.384499949999999</v>
      </c>
    </row>
    <row r="2375" spans="1:4" x14ac:dyDescent="0.3">
      <c r="A2375" t="s">
        <v>3020</v>
      </c>
      <c r="B2375" t="s">
        <v>3485</v>
      </c>
      <c r="C2375" t="s">
        <v>3341</v>
      </c>
      <c r="D2375">
        <v>118.70749789999994</v>
      </c>
    </row>
    <row r="2376" spans="1:4" x14ac:dyDescent="0.3">
      <c r="A2376" t="s">
        <v>3020</v>
      </c>
      <c r="B2376" t="s">
        <v>3487</v>
      </c>
      <c r="C2376" t="s">
        <v>3341</v>
      </c>
      <c r="D2376">
        <v>867.40605977000041</v>
      </c>
    </row>
    <row r="2377" spans="1:4" x14ac:dyDescent="0.3">
      <c r="A2377" t="s">
        <v>3020</v>
      </c>
      <c r="B2377" t="s">
        <v>3489</v>
      </c>
      <c r="C2377" t="s">
        <v>3341</v>
      </c>
      <c r="D2377">
        <v>1703.2346435300003</v>
      </c>
    </row>
    <row r="2378" spans="1:4" x14ac:dyDescent="0.3">
      <c r="A2378" t="s">
        <v>3021</v>
      </c>
      <c r="B2378" t="s">
        <v>3479</v>
      </c>
      <c r="C2378" t="s">
        <v>757</v>
      </c>
      <c r="D2378">
        <v>7.4493710000000005E-2</v>
      </c>
    </row>
    <row r="2379" spans="1:4" x14ac:dyDescent="0.3">
      <c r="A2379" t="s">
        <v>3021</v>
      </c>
      <c r="B2379" t="s">
        <v>3481</v>
      </c>
      <c r="C2379" t="s">
        <v>757</v>
      </c>
      <c r="D2379">
        <v>0.14193786000000003</v>
      </c>
    </row>
    <row r="2380" spans="1:4" x14ac:dyDescent="0.3">
      <c r="A2380" t="s">
        <v>3021</v>
      </c>
      <c r="B2380" t="s">
        <v>3483</v>
      </c>
      <c r="C2380" t="s">
        <v>757</v>
      </c>
      <c r="D2380">
        <v>1.1776249400000001</v>
      </c>
    </row>
    <row r="2381" spans="1:4" x14ac:dyDescent="0.3">
      <c r="A2381" t="s">
        <v>3021</v>
      </c>
      <c r="B2381" t="s">
        <v>3485</v>
      </c>
      <c r="C2381" t="s">
        <v>757</v>
      </c>
      <c r="D2381">
        <v>2.8536963599999998</v>
      </c>
    </row>
    <row r="2382" spans="1:4" x14ac:dyDescent="0.3">
      <c r="A2382" t="s">
        <v>3021</v>
      </c>
      <c r="B2382" t="s">
        <v>3487</v>
      </c>
      <c r="C2382" t="s">
        <v>757</v>
      </c>
      <c r="D2382">
        <v>78.233724549999963</v>
      </c>
    </row>
    <row r="2383" spans="1:4" x14ac:dyDescent="0.3">
      <c r="A2383" t="s">
        <v>3021</v>
      </c>
      <c r="B2383" t="s">
        <v>3489</v>
      </c>
      <c r="C2383" t="s">
        <v>757</v>
      </c>
      <c r="D2383">
        <v>98.677730179999998</v>
      </c>
    </row>
    <row r="2384" spans="1:4" x14ac:dyDescent="0.3">
      <c r="A2384" t="s">
        <v>3021</v>
      </c>
      <c r="B2384" t="s">
        <v>3479</v>
      </c>
      <c r="C2384" t="s">
        <v>3342</v>
      </c>
      <c r="D2384">
        <v>9.8449010000000003E-2</v>
      </c>
    </row>
    <row r="2385" spans="1:4" x14ac:dyDescent="0.3">
      <c r="A2385" t="s">
        <v>3021</v>
      </c>
      <c r="B2385" t="s">
        <v>3483</v>
      </c>
      <c r="C2385" t="s">
        <v>3342</v>
      </c>
      <c r="D2385">
        <v>1.78822598</v>
      </c>
    </row>
    <row r="2386" spans="1:4" x14ac:dyDescent="0.3">
      <c r="A2386" t="s">
        <v>3021</v>
      </c>
      <c r="B2386" t="s">
        <v>3485</v>
      </c>
      <c r="C2386" t="s">
        <v>3342</v>
      </c>
      <c r="D2386">
        <v>3.1574245000000003</v>
      </c>
    </row>
    <row r="2387" spans="1:4" x14ac:dyDescent="0.3">
      <c r="A2387" t="s">
        <v>3021</v>
      </c>
      <c r="B2387" t="s">
        <v>3487</v>
      </c>
      <c r="C2387" t="s">
        <v>3342</v>
      </c>
      <c r="D2387">
        <v>78.903712170000006</v>
      </c>
    </row>
    <row r="2388" spans="1:4" x14ac:dyDescent="0.3">
      <c r="A2388" t="s">
        <v>3021</v>
      </c>
      <c r="B2388" t="s">
        <v>3489</v>
      </c>
      <c r="C2388" t="s">
        <v>3342</v>
      </c>
      <c r="D2388">
        <v>879.40485965999915</v>
      </c>
    </row>
    <row r="2389" spans="1:4" x14ac:dyDescent="0.3">
      <c r="A2389" t="s">
        <v>3021</v>
      </c>
      <c r="B2389" t="s">
        <v>3485</v>
      </c>
      <c r="C2389" t="s">
        <v>3340</v>
      </c>
      <c r="D2389">
        <v>0.32550305999999996</v>
      </c>
    </row>
    <row r="2390" spans="1:4" x14ac:dyDescent="0.3">
      <c r="A2390" t="s">
        <v>3021</v>
      </c>
      <c r="B2390" t="s">
        <v>3487</v>
      </c>
      <c r="C2390" t="s">
        <v>3340</v>
      </c>
      <c r="D2390">
        <v>3.0764166899999998</v>
      </c>
    </row>
    <row r="2391" spans="1:4" x14ac:dyDescent="0.3">
      <c r="A2391" t="s">
        <v>3021</v>
      </c>
      <c r="B2391" t="s">
        <v>3485</v>
      </c>
      <c r="C2391" t="s">
        <v>3344</v>
      </c>
      <c r="D2391">
        <v>0.19547479000000001</v>
      </c>
    </row>
    <row r="2392" spans="1:4" x14ac:dyDescent="0.3">
      <c r="A2392" t="s">
        <v>3021</v>
      </c>
      <c r="B2392" t="s">
        <v>3487</v>
      </c>
      <c r="C2392" t="s">
        <v>3344</v>
      </c>
      <c r="D2392">
        <v>70.396183789999995</v>
      </c>
    </row>
    <row r="2393" spans="1:4" x14ac:dyDescent="0.3">
      <c r="A2393" t="s">
        <v>3021</v>
      </c>
      <c r="B2393" t="s">
        <v>3481</v>
      </c>
      <c r="C2393" t="s">
        <v>3345</v>
      </c>
      <c r="D2393">
        <v>0.23574944</v>
      </c>
    </row>
    <row r="2394" spans="1:4" x14ac:dyDescent="0.3">
      <c r="A2394" t="s">
        <v>3021</v>
      </c>
      <c r="B2394" t="s">
        <v>3483</v>
      </c>
      <c r="C2394" t="s">
        <v>3345</v>
      </c>
      <c r="D2394">
        <v>2.4167608299999999</v>
      </c>
    </row>
    <row r="2395" spans="1:4" x14ac:dyDescent="0.3">
      <c r="A2395" t="s">
        <v>3021</v>
      </c>
      <c r="B2395" t="s">
        <v>3485</v>
      </c>
      <c r="C2395" t="s">
        <v>3345</v>
      </c>
      <c r="D2395">
        <v>24.141984870000002</v>
      </c>
    </row>
    <row r="2396" spans="1:4" x14ac:dyDescent="0.3">
      <c r="A2396" t="s">
        <v>3021</v>
      </c>
      <c r="B2396" t="s">
        <v>3487</v>
      </c>
      <c r="C2396" t="s">
        <v>3345</v>
      </c>
      <c r="D2396">
        <v>256.46332002000003</v>
      </c>
    </row>
    <row r="2397" spans="1:4" x14ac:dyDescent="0.3">
      <c r="A2397" t="s">
        <v>3021</v>
      </c>
      <c r="B2397" t="s">
        <v>3489</v>
      </c>
      <c r="C2397" t="s">
        <v>3345</v>
      </c>
      <c r="D2397">
        <v>399.09280305000004</v>
      </c>
    </row>
    <row r="2398" spans="1:4" x14ac:dyDescent="0.3">
      <c r="A2398" t="s">
        <v>3021</v>
      </c>
      <c r="B2398" t="s">
        <v>3487</v>
      </c>
      <c r="C2398" t="s">
        <v>123</v>
      </c>
      <c r="D2398">
        <v>7.0090648500000006</v>
      </c>
    </row>
    <row r="2399" spans="1:4" x14ac:dyDescent="0.3">
      <c r="A2399" t="s">
        <v>3021</v>
      </c>
      <c r="B2399" t="s">
        <v>3479</v>
      </c>
      <c r="C2399" t="s">
        <v>3339</v>
      </c>
      <c r="D2399">
        <v>2.3445230000000001E-2</v>
      </c>
    </row>
    <row r="2400" spans="1:4" x14ac:dyDescent="0.3">
      <c r="A2400" t="s">
        <v>3021</v>
      </c>
      <c r="B2400" t="s">
        <v>3481</v>
      </c>
      <c r="C2400" t="s">
        <v>3339</v>
      </c>
      <c r="D2400">
        <v>0.29538134999999999</v>
      </c>
    </row>
    <row r="2401" spans="1:4" x14ac:dyDescent="0.3">
      <c r="A2401" t="s">
        <v>3021</v>
      </c>
      <c r="B2401" t="s">
        <v>3483</v>
      </c>
      <c r="C2401" t="s">
        <v>3339</v>
      </c>
      <c r="D2401">
        <v>0.28661104000000004</v>
      </c>
    </row>
    <row r="2402" spans="1:4" x14ac:dyDescent="0.3">
      <c r="A2402" t="s">
        <v>3021</v>
      </c>
      <c r="B2402" t="s">
        <v>3485</v>
      </c>
      <c r="C2402" t="s">
        <v>3339</v>
      </c>
      <c r="D2402">
        <v>5.7059904999999995</v>
      </c>
    </row>
    <row r="2403" spans="1:4" x14ac:dyDescent="0.3">
      <c r="A2403" t="s">
        <v>3021</v>
      </c>
      <c r="B2403" t="s">
        <v>3487</v>
      </c>
      <c r="C2403" t="s">
        <v>3339</v>
      </c>
      <c r="D2403">
        <v>73.015796479999949</v>
      </c>
    </row>
    <row r="2404" spans="1:4" x14ac:dyDescent="0.3">
      <c r="A2404" t="s">
        <v>3021</v>
      </c>
      <c r="B2404" t="s">
        <v>3489</v>
      </c>
      <c r="C2404" t="s">
        <v>3339</v>
      </c>
      <c r="D2404">
        <v>55.488270870000015</v>
      </c>
    </row>
    <row r="2405" spans="1:4" x14ac:dyDescent="0.3">
      <c r="A2405" t="s">
        <v>3021</v>
      </c>
      <c r="B2405" t="s">
        <v>3483</v>
      </c>
      <c r="C2405" t="s">
        <v>3343</v>
      </c>
      <c r="D2405">
        <v>0.38843571000000005</v>
      </c>
    </row>
    <row r="2406" spans="1:4" x14ac:dyDescent="0.3">
      <c r="A2406" t="s">
        <v>3021</v>
      </c>
      <c r="B2406" t="s">
        <v>3485</v>
      </c>
      <c r="C2406" t="s">
        <v>3343</v>
      </c>
      <c r="D2406">
        <v>4.2136533399999987</v>
      </c>
    </row>
    <row r="2407" spans="1:4" x14ac:dyDescent="0.3">
      <c r="A2407" t="s">
        <v>3021</v>
      </c>
      <c r="B2407" t="s">
        <v>3487</v>
      </c>
      <c r="C2407" t="s">
        <v>3343</v>
      </c>
      <c r="D2407">
        <v>54.864882569999992</v>
      </c>
    </row>
    <row r="2408" spans="1:4" x14ac:dyDescent="0.3">
      <c r="A2408" t="s">
        <v>3021</v>
      </c>
      <c r="B2408" t="s">
        <v>3489</v>
      </c>
      <c r="C2408" t="s">
        <v>3343</v>
      </c>
      <c r="D2408">
        <v>529.0001311599998</v>
      </c>
    </row>
    <row r="2409" spans="1:4" x14ac:dyDescent="0.3">
      <c r="A2409" t="s">
        <v>3021</v>
      </c>
      <c r="B2409" t="s">
        <v>3483</v>
      </c>
      <c r="C2409" t="s">
        <v>3346</v>
      </c>
      <c r="D2409">
        <v>1.23713224</v>
      </c>
    </row>
    <row r="2410" spans="1:4" x14ac:dyDescent="0.3">
      <c r="A2410" t="s">
        <v>3021</v>
      </c>
      <c r="B2410" t="s">
        <v>3485</v>
      </c>
      <c r="C2410" t="s">
        <v>3346</v>
      </c>
      <c r="D2410">
        <v>2.5786262400000002</v>
      </c>
    </row>
    <row r="2411" spans="1:4" x14ac:dyDescent="0.3">
      <c r="A2411" t="s">
        <v>3021</v>
      </c>
      <c r="B2411" t="s">
        <v>3487</v>
      </c>
      <c r="C2411" t="s">
        <v>3346</v>
      </c>
      <c r="D2411">
        <v>40.045222539999983</v>
      </c>
    </row>
    <row r="2412" spans="1:4" x14ac:dyDescent="0.3">
      <c r="A2412" t="s">
        <v>3021</v>
      </c>
      <c r="B2412" t="s">
        <v>3489</v>
      </c>
      <c r="C2412" t="s">
        <v>3346</v>
      </c>
      <c r="D2412">
        <v>540.56630941000003</v>
      </c>
    </row>
    <row r="2413" spans="1:4" x14ac:dyDescent="0.3">
      <c r="A2413" t="s">
        <v>3021</v>
      </c>
      <c r="B2413" t="s">
        <v>3483</v>
      </c>
      <c r="C2413" t="s">
        <v>3341</v>
      </c>
      <c r="D2413">
        <v>1.26847164</v>
      </c>
    </row>
    <row r="2414" spans="1:4" x14ac:dyDescent="0.3">
      <c r="A2414" t="s">
        <v>3021</v>
      </c>
      <c r="B2414" t="s">
        <v>3485</v>
      </c>
      <c r="C2414" t="s">
        <v>3341</v>
      </c>
      <c r="D2414">
        <v>9.3307619999999994E-2</v>
      </c>
    </row>
    <row r="2415" spans="1:4" x14ac:dyDescent="0.3">
      <c r="A2415" t="s">
        <v>3021</v>
      </c>
      <c r="B2415" t="s">
        <v>3487</v>
      </c>
      <c r="C2415" t="s">
        <v>3341</v>
      </c>
      <c r="D2415">
        <v>6.3885456999999999</v>
      </c>
    </row>
    <row r="2416" spans="1:4" x14ac:dyDescent="0.3">
      <c r="A2416" t="s">
        <v>3021</v>
      </c>
      <c r="B2416" t="s">
        <v>3489</v>
      </c>
      <c r="C2416" t="s">
        <v>3341</v>
      </c>
      <c r="D2416">
        <v>23.805450310000001</v>
      </c>
    </row>
    <row r="2417" spans="1:4" x14ac:dyDescent="0.3">
      <c r="A2417" t="s">
        <v>3022</v>
      </c>
      <c r="B2417" t="s">
        <v>3479</v>
      </c>
      <c r="C2417" t="s">
        <v>757</v>
      </c>
      <c r="D2417">
        <v>1.8125200000000001E-2</v>
      </c>
    </row>
    <row r="2418" spans="1:4" x14ac:dyDescent="0.3">
      <c r="A2418" t="s">
        <v>3022</v>
      </c>
      <c r="B2418" t="s">
        <v>3481</v>
      </c>
      <c r="C2418" t="s">
        <v>757</v>
      </c>
      <c r="D2418">
        <v>0.51775285999999998</v>
      </c>
    </row>
    <row r="2419" spans="1:4" x14ac:dyDescent="0.3">
      <c r="A2419" t="s">
        <v>3022</v>
      </c>
      <c r="B2419" t="s">
        <v>3483</v>
      </c>
      <c r="C2419" t="s">
        <v>757</v>
      </c>
      <c r="D2419">
        <v>1.75808498</v>
      </c>
    </row>
    <row r="2420" spans="1:4" x14ac:dyDescent="0.3">
      <c r="A2420" t="s">
        <v>3022</v>
      </c>
      <c r="B2420" t="s">
        <v>3485</v>
      </c>
      <c r="C2420" t="s">
        <v>757</v>
      </c>
      <c r="D2420">
        <v>0.38562897000000002</v>
      </c>
    </row>
    <row r="2421" spans="1:4" x14ac:dyDescent="0.3">
      <c r="A2421" t="s">
        <v>3022</v>
      </c>
      <c r="B2421" t="s">
        <v>3485</v>
      </c>
      <c r="C2421" t="s">
        <v>3342</v>
      </c>
      <c r="D2421">
        <v>18.276775430000004</v>
      </c>
    </row>
    <row r="2422" spans="1:4" x14ac:dyDescent="0.3">
      <c r="A2422" t="s">
        <v>3022</v>
      </c>
      <c r="B2422" t="s">
        <v>3487</v>
      </c>
      <c r="C2422" t="s">
        <v>3342</v>
      </c>
      <c r="D2422">
        <v>335.29652797</v>
      </c>
    </row>
    <row r="2423" spans="1:4" x14ac:dyDescent="0.3">
      <c r="A2423" t="s">
        <v>3022</v>
      </c>
      <c r="B2423" t="s">
        <v>3489</v>
      </c>
      <c r="C2423" t="s">
        <v>3342</v>
      </c>
      <c r="D2423">
        <v>1387.2354081800001</v>
      </c>
    </row>
    <row r="2424" spans="1:4" x14ac:dyDescent="0.3">
      <c r="A2424" t="s">
        <v>3022</v>
      </c>
      <c r="B2424" t="s">
        <v>3479</v>
      </c>
      <c r="C2424" t="s">
        <v>3340</v>
      </c>
      <c r="D2424">
        <v>0.59387662999999979</v>
      </c>
    </row>
    <row r="2425" spans="1:4" x14ac:dyDescent="0.3">
      <c r="A2425" t="s">
        <v>3022</v>
      </c>
      <c r="B2425" t="s">
        <v>3481</v>
      </c>
      <c r="C2425" t="s">
        <v>3340</v>
      </c>
      <c r="D2425">
        <v>0.62148517000000003</v>
      </c>
    </row>
    <row r="2426" spans="1:4" x14ac:dyDescent="0.3">
      <c r="A2426" t="s">
        <v>3022</v>
      </c>
      <c r="B2426" t="s">
        <v>3483</v>
      </c>
      <c r="C2426" t="s">
        <v>3340</v>
      </c>
      <c r="D2426">
        <v>0.80827737000000011</v>
      </c>
    </row>
    <row r="2427" spans="1:4" x14ac:dyDescent="0.3">
      <c r="A2427" t="s">
        <v>3022</v>
      </c>
      <c r="B2427" t="s">
        <v>3485</v>
      </c>
      <c r="C2427" t="s">
        <v>3340</v>
      </c>
      <c r="D2427">
        <v>18.419726319999999</v>
      </c>
    </row>
    <row r="2428" spans="1:4" x14ac:dyDescent="0.3">
      <c r="A2428" t="s">
        <v>3022</v>
      </c>
      <c r="B2428" t="s">
        <v>3487</v>
      </c>
      <c r="C2428" t="s">
        <v>3340</v>
      </c>
      <c r="D2428">
        <v>47.358418559999954</v>
      </c>
    </row>
    <row r="2429" spans="1:4" x14ac:dyDescent="0.3">
      <c r="A2429" t="s">
        <v>3022</v>
      </c>
      <c r="B2429" t="s">
        <v>3481</v>
      </c>
      <c r="C2429" t="s">
        <v>3344</v>
      </c>
      <c r="D2429">
        <v>2.9328060000000003E-2</v>
      </c>
    </row>
    <row r="2430" spans="1:4" x14ac:dyDescent="0.3">
      <c r="A2430" t="s">
        <v>3022</v>
      </c>
      <c r="B2430" t="s">
        <v>3483</v>
      </c>
      <c r="C2430" t="s">
        <v>3344</v>
      </c>
      <c r="D2430">
        <v>0.1300114</v>
      </c>
    </row>
    <row r="2431" spans="1:4" x14ac:dyDescent="0.3">
      <c r="A2431" t="s">
        <v>3022</v>
      </c>
      <c r="B2431" t="s">
        <v>3485</v>
      </c>
      <c r="C2431" t="s">
        <v>3344</v>
      </c>
      <c r="D2431">
        <v>16.235397739999996</v>
      </c>
    </row>
    <row r="2432" spans="1:4" x14ac:dyDescent="0.3">
      <c r="A2432" t="s">
        <v>3022</v>
      </c>
      <c r="B2432" t="s">
        <v>3481</v>
      </c>
      <c r="C2432" t="s">
        <v>3345</v>
      </c>
      <c r="D2432">
        <v>8.435695E-2</v>
      </c>
    </row>
    <row r="2433" spans="1:4" x14ac:dyDescent="0.3">
      <c r="A2433" t="s">
        <v>3022</v>
      </c>
      <c r="B2433" t="s">
        <v>3483</v>
      </c>
      <c r="C2433" t="s">
        <v>3345</v>
      </c>
      <c r="D2433">
        <v>0.61299959000000004</v>
      </c>
    </row>
    <row r="2434" spans="1:4" x14ac:dyDescent="0.3">
      <c r="A2434" t="s">
        <v>3022</v>
      </c>
      <c r="B2434" t="s">
        <v>3485</v>
      </c>
      <c r="C2434" t="s">
        <v>3345</v>
      </c>
      <c r="D2434">
        <v>1.5874638400000001</v>
      </c>
    </row>
    <row r="2435" spans="1:4" x14ac:dyDescent="0.3">
      <c r="A2435" t="s">
        <v>3022</v>
      </c>
      <c r="B2435" t="s">
        <v>3487</v>
      </c>
      <c r="C2435" t="s">
        <v>3345</v>
      </c>
      <c r="D2435">
        <v>30.563573170000005</v>
      </c>
    </row>
    <row r="2436" spans="1:4" x14ac:dyDescent="0.3">
      <c r="A2436" t="s">
        <v>3022</v>
      </c>
      <c r="B2436" t="s">
        <v>3489</v>
      </c>
      <c r="C2436" t="s">
        <v>3345</v>
      </c>
      <c r="D2436">
        <v>224.73218705000005</v>
      </c>
    </row>
    <row r="2437" spans="1:4" x14ac:dyDescent="0.3">
      <c r="A2437" t="s">
        <v>3022</v>
      </c>
      <c r="B2437" t="s">
        <v>3479</v>
      </c>
      <c r="C2437" t="s">
        <v>123</v>
      </c>
      <c r="D2437">
        <v>0.41844791000000003</v>
      </c>
    </row>
    <row r="2438" spans="1:4" x14ac:dyDescent="0.3">
      <c r="A2438" t="s">
        <v>3022</v>
      </c>
      <c r="B2438" t="s">
        <v>3479</v>
      </c>
      <c r="C2438" t="s">
        <v>3339</v>
      </c>
      <c r="D2438">
        <v>5.707977670000008</v>
      </c>
    </row>
    <row r="2439" spans="1:4" x14ac:dyDescent="0.3">
      <c r="A2439" t="s">
        <v>3022</v>
      </c>
      <c r="B2439" t="s">
        <v>3481</v>
      </c>
      <c r="C2439" t="s">
        <v>3339</v>
      </c>
      <c r="D2439">
        <v>22.604605299999999</v>
      </c>
    </row>
    <row r="2440" spans="1:4" x14ac:dyDescent="0.3">
      <c r="A2440" t="s">
        <v>3022</v>
      </c>
      <c r="B2440" t="s">
        <v>3483</v>
      </c>
      <c r="C2440" t="s">
        <v>3339</v>
      </c>
      <c r="D2440">
        <v>63.582943750000027</v>
      </c>
    </row>
    <row r="2441" spans="1:4" x14ac:dyDescent="0.3">
      <c r="A2441" t="s">
        <v>3022</v>
      </c>
      <c r="B2441" t="s">
        <v>3485</v>
      </c>
      <c r="C2441" t="s">
        <v>3339</v>
      </c>
      <c r="D2441">
        <v>716.21860306999963</v>
      </c>
    </row>
    <row r="2442" spans="1:4" x14ac:dyDescent="0.3">
      <c r="A2442" t="s">
        <v>3022</v>
      </c>
      <c r="B2442" t="s">
        <v>3487</v>
      </c>
      <c r="C2442" t="s">
        <v>3339</v>
      </c>
      <c r="D2442">
        <v>1045.7604278699994</v>
      </c>
    </row>
    <row r="2443" spans="1:4" x14ac:dyDescent="0.3">
      <c r="A2443" t="s">
        <v>3022</v>
      </c>
      <c r="B2443" t="s">
        <v>3489</v>
      </c>
      <c r="C2443" t="s">
        <v>3339</v>
      </c>
      <c r="D2443">
        <v>11.14438021</v>
      </c>
    </row>
    <row r="2444" spans="1:4" x14ac:dyDescent="0.3">
      <c r="A2444" t="s">
        <v>3022</v>
      </c>
      <c r="B2444" t="s">
        <v>3479</v>
      </c>
      <c r="C2444" t="s">
        <v>3343</v>
      </c>
      <c r="D2444">
        <v>2.9552560000000002E-2</v>
      </c>
    </row>
    <row r="2445" spans="1:4" x14ac:dyDescent="0.3">
      <c r="A2445" t="s">
        <v>3022</v>
      </c>
      <c r="B2445" t="s">
        <v>3481</v>
      </c>
      <c r="C2445" t="s">
        <v>3343</v>
      </c>
      <c r="D2445">
        <v>3.4362228599999995</v>
      </c>
    </row>
    <row r="2446" spans="1:4" x14ac:dyDescent="0.3">
      <c r="A2446" t="s">
        <v>3022</v>
      </c>
      <c r="B2446" t="s">
        <v>3483</v>
      </c>
      <c r="C2446" t="s">
        <v>3343</v>
      </c>
      <c r="D2446">
        <v>1.4743864200000003</v>
      </c>
    </row>
    <row r="2447" spans="1:4" x14ac:dyDescent="0.3">
      <c r="A2447" t="s">
        <v>3022</v>
      </c>
      <c r="B2447" t="s">
        <v>3485</v>
      </c>
      <c r="C2447" t="s">
        <v>3343</v>
      </c>
      <c r="D2447">
        <v>5.1472057700000002</v>
      </c>
    </row>
    <row r="2448" spans="1:4" x14ac:dyDescent="0.3">
      <c r="A2448" t="s">
        <v>3022</v>
      </c>
      <c r="B2448" t="s">
        <v>3487</v>
      </c>
      <c r="C2448" t="s">
        <v>3343</v>
      </c>
      <c r="D2448">
        <v>15.043601979999998</v>
      </c>
    </row>
    <row r="2449" spans="1:4" x14ac:dyDescent="0.3">
      <c r="A2449" t="s">
        <v>3022</v>
      </c>
      <c r="B2449" t="s">
        <v>3489</v>
      </c>
      <c r="C2449" t="s">
        <v>3343</v>
      </c>
      <c r="D2449">
        <v>57.899205099999996</v>
      </c>
    </row>
    <row r="2450" spans="1:4" x14ac:dyDescent="0.3">
      <c r="A2450" t="s">
        <v>3022</v>
      </c>
      <c r="B2450" t="s">
        <v>3479</v>
      </c>
      <c r="C2450" t="s">
        <v>3346</v>
      </c>
      <c r="D2450">
        <v>0.57148990999999993</v>
      </c>
    </row>
    <row r="2451" spans="1:4" x14ac:dyDescent="0.3">
      <c r="A2451" t="s">
        <v>3022</v>
      </c>
      <c r="B2451" t="s">
        <v>3481</v>
      </c>
      <c r="C2451" t="s">
        <v>3346</v>
      </c>
      <c r="D2451">
        <v>4.1845342099999998</v>
      </c>
    </row>
    <row r="2452" spans="1:4" x14ac:dyDescent="0.3">
      <c r="A2452" t="s">
        <v>3022</v>
      </c>
      <c r="B2452" t="s">
        <v>3483</v>
      </c>
      <c r="C2452" t="s">
        <v>3346</v>
      </c>
      <c r="D2452">
        <v>27.488057209999994</v>
      </c>
    </row>
    <row r="2453" spans="1:4" x14ac:dyDescent="0.3">
      <c r="A2453" t="s">
        <v>3022</v>
      </c>
      <c r="B2453" t="s">
        <v>3485</v>
      </c>
      <c r="C2453" t="s">
        <v>3346</v>
      </c>
      <c r="D2453">
        <v>120.96532741999994</v>
      </c>
    </row>
    <row r="2454" spans="1:4" x14ac:dyDescent="0.3">
      <c r="A2454" t="s">
        <v>3022</v>
      </c>
      <c r="B2454" t="s">
        <v>3487</v>
      </c>
      <c r="C2454" t="s">
        <v>3346</v>
      </c>
      <c r="D2454">
        <v>1067.3469097300006</v>
      </c>
    </row>
    <row r="2455" spans="1:4" x14ac:dyDescent="0.3">
      <c r="A2455" t="s">
        <v>3022</v>
      </c>
      <c r="B2455" t="s">
        <v>3489</v>
      </c>
      <c r="C2455" t="s">
        <v>3346</v>
      </c>
      <c r="D2455">
        <v>1387.6971342699994</v>
      </c>
    </row>
    <row r="2456" spans="1:4" x14ac:dyDescent="0.3">
      <c r="A2456" t="s">
        <v>3022</v>
      </c>
      <c r="B2456" t="s">
        <v>3479</v>
      </c>
      <c r="C2456" t="s">
        <v>3341</v>
      </c>
      <c r="D2456">
        <v>110.40694417999987</v>
      </c>
    </row>
    <row r="2457" spans="1:4" x14ac:dyDescent="0.3">
      <c r="A2457" t="s">
        <v>3022</v>
      </c>
      <c r="B2457" t="s">
        <v>3481</v>
      </c>
      <c r="C2457" t="s">
        <v>3341</v>
      </c>
      <c r="D2457">
        <v>59.471443839999957</v>
      </c>
    </row>
    <row r="2458" spans="1:4" x14ac:dyDescent="0.3">
      <c r="A2458" t="s">
        <v>3022</v>
      </c>
      <c r="B2458" t="s">
        <v>3483</v>
      </c>
      <c r="C2458" t="s">
        <v>3341</v>
      </c>
      <c r="D2458">
        <v>575.71638344000121</v>
      </c>
    </row>
    <row r="2459" spans="1:4" x14ac:dyDescent="0.3">
      <c r="A2459" t="s">
        <v>3022</v>
      </c>
      <c r="B2459" t="s">
        <v>3485</v>
      </c>
      <c r="C2459" t="s">
        <v>3341</v>
      </c>
      <c r="D2459">
        <v>3897.994807830004</v>
      </c>
    </row>
    <row r="2460" spans="1:4" x14ac:dyDescent="0.3">
      <c r="A2460" t="s">
        <v>3022</v>
      </c>
      <c r="B2460" t="s">
        <v>3487</v>
      </c>
      <c r="C2460" t="s">
        <v>3341</v>
      </c>
      <c r="D2460">
        <v>18145.734171059998</v>
      </c>
    </row>
    <row r="2461" spans="1:4" x14ac:dyDescent="0.3">
      <c r="A2461" t="s">
        <v>3022</v>
      </c>
      <c r="B2461" t="s">
        <v>3489</v>
      </c>
      <c r="C2461" t="s">
        <v>3341</v>
      </c>
      <c r="D2461">
        <v>39598.988291140071</v>
      </c>
    </row>
    <row r="2462" spans="1:4" x14ac:dyDescent="0.3">
      <c r="A2462" t="s">
        <v>3017</v>
      </c>
      <c r="B2462" t="s">
        <v>3496</v>
      </c>
      <c r="C2462" t="s">
        <v>757</v>
      </c>
    </row>
    <row r="2463" spans="1:4" x14ac:dyDescent="0.3">
      <c r="A2463" t="s">
        <v>3017</v>
      </c>
      <c r="B2463" t="s">
        <v>3498</v>
      </c>
      <c r="C2463" t="s">
        <v>757</v>
      </c>
    </row>
    <row r="2464" spans="1:4" x14ac:dyDescent="0.3">
      <c r="A2464" t="s">
        <v>3017</v>
      </c>
      <c r="B2464" t="s">
        <v>3500</v>
      </c>
      <c r="C2464" t="s">
        <v>757</v>
      </c>
    </row>
    <row r="2465" spans="1:4" x14ac:dyDescent="0.3">
      <c r="A2465" t="s">
        <v>3017</v>
      </c>
      <c r="B2465" t="s">
        <v>3502</v>
      </c>
      <c r="C2465" t="s">
        <v>757</v>
      </c>
    </row>
    <row r="2466" spans="1:4" x14ac:dyDescent="0.3">
      <c r="A2466" t="s">
        <v>3017</v>
      </c>
      <c r="B2466" t="s">
        <v>3504</v>
      </c>
      <c r="C2466" t="s">
        <v>757</v>
      </c>
    </row>
    <row r="2467" spans="1:4" x14ac:dyDescent="0.3">
      <c r="A2467" t="s">
        <v>3017</v>
      </c>
      <c r="B2467" t="s">
        <v>3506</v>
      </c>
      <c r="C2467" t="s">
        <v>757</v>
      </c>
    </row>
    <row r="2468" spans="1:4" x14ac:dyDescent="0.3">
      <c r="A2468" t="s">
        <v>3017</v>
      </c>
      <c r="B2468" t="s">
        <v>3496</v>
      </c>
      <c r="C2468" t="s">
        <v>3342</v>
      </c>
    </row>
    <row r="2469" spans="1:4" x14ac:dyDescent="0.3">
      <c r="A2469" t="s">
        <v>3017</v>
      </c>
      <c r="B2469" t="s">
        <v>3498</v>
      </c>
      <c r="C2469" t="s">
        <v>3342</v>
      </c>
    </row>
    <row r="2470" spans="1:4" x14ac:dyDescent="0.3">
      <c r="A2470" t="s">
        <v>3017</v>
      </c>
      <c r="B2470" t="s">
        <v>3500</v>
      </c>
      <c r="C2470" t="s">
        <v>3342</v>
      </c>
    </row>
    <row r="2471" spans="1:4" x14ac:dyDescent="0.3">
      <c r="A2471" t="s">
        <v>3017</v>
      </c>
      <c r="B2471" t="s">
        <v>3502</v>
      </c>
      <c r="C2471" t="s">
        <v>3342</v>
      </c>
    </row>
    <row r="2472" spans="1:4" x14ac:dyDescent="0.3">
      <c r="A2472" t="s">
        <v>3017</v>
      </c>
      <c r="B2472" t="s">
        <v>3504</v>
      </c>
      <c r="C2472" t="s">
        <v>3342</v>
      </c>
    </row>
    <row r="2473" spans="1:4" x14ac:dyDescent="0.3">
      <c r="A2473" t="s">
        <v>3017</v>
      </c>
      <c r="B2473" t="s">
        <v>3506</v>
      </c>
      <c r="C2473" t="s">
        <v>3342</v>
      </c>
    </row>
    <row r="2474" spans="1:4" x14ac:dyDescent="0.3">
      <c r="A2474" t="s">
        <v>3017</v>
      </c>
      <c r="B2474" t="s">
        <v>3496</v>
      </c>
      <c r="C2474" t="s">
        <v>3340</v>
      </c>
      <c r="D2474">
        <v>5.6126240957039388E-3</v>
      </c>
    </row>
    <row r="2475" spans="1:4" x14ac:dyDescent="0.3">
      <c r="A2475" t="s">
        <v>3017</v>
      </c>
      <c r="B2475" t="s">
        <v>3498</v>
      </c>
      <c r="C2475" t="s">
        <v>3340</v>
      </c>
      <c r="D2475">
        <v>0</v>
      </c>
    </row>
    <row r="2476" spans="1:4" x14ac:dyDescent="0.3">
      <c r="A2476" t="s">
        <v>3017</v>
      </c>
      <c r="B2476" t="s">
        <v>3500</v>
      </c>
      <c r="C2476" t="s">
        <v>3340</v>
      </c>
      <c r="D2476">
        <v>0</v>
      </c>
    </row>
    <row r="2477" spans="1:4" x14ac:dyDescent="0.3">
      <c r="A2477" t="s">
        <v>3017</v>
      </c>
      <c r="B2477" t="s">
        <v>3502</v>
      </c>
      <c r="C2477" t="s">
        <v>3340</v>
      </c>
      <c r="D2477">
        <v>0</v>
      </c>
    </row>
    <row r="2478" spans="1:4" x14ac:dyDescent="0.3">
      <c r="A2478" t="s">
        <v>3017</v>
      </c>
      <c r="B2478" t="s">
        <v>3504</v>
      </c>
      <c r="C2478" t="s">
        <v>3340</v>
      </c>
      <c r="D2478">
        <v>0</v>
      </c>
    </row>
    <row r="2479" spans="1:4" x14ac:dyDescent="0.3">
      <c r="A2479" t="s">
        <v>3017</v>
      </c>
      <c r="B2479" t="s">
        <v>3506</v>
      </c>
      <c r="C2479" t="s">
        <v>3340</v>
      </c>
      <c r="D2479">
        <v>0</v>
      </c>
    </row>
    <row r="2480" spans="1:4" x14ac:dyDescent="0.3">
      <c r="A2480" t="s">
        <v>3017</v>
      </c>
      <c r="B2480" t="s">
        <v>3496</v>
      </c>
      <c r="C2480" t="s">
        <v>3344</v>
      </c>
    </row>
    <row r="2481" spans="1:4" x14ac:dyDescent="0.3">
      <c r="A2481" t="s">
        <v>3017</v>
      </c>
      <c r="B2481" t="s">
        <v>3498</v>
      </c>
      <c r="C2481" t="s">
        <v>3344</v>
      </c>
    </row>
    <row r="2482" spans="1:4" x14ac:dyDescent="0.3">
      <c r="A2482" t="s">
        <v>3017</v>
      </c>
      <c r="B2482" t="s">
        <v>3500</v>
      </c>
      <c r="C2482" t="s">
        <v>3344</v>
      </c>
    </row>
    <row r="2483" spans="1:4" x14ac:dyDescent="0.3">
      <c r="A2483" t="s">
        <v>3017</v>
      </c>
      <c r="B2483" t="s">
        <v>3502</v>
      </c>
      <c r="C2483" t="s">
        <v>3344</v>
      </c>
    </row>
    <row r="2484" spans="1:4" x14ac:dyDescent="0.3">
      <c r="A2484" t="s">
        <v>3017</v>
      </c>
      <c r="B2484" t="s">
        <v>3504</v>
      </c>
      <c r="C2484" t="s">
        <v>3344</v>
      </c>
    </row>
    <row r="2485" spans="1:4" x14ac:dyDescent="0.3">
      <c r="A2485" t="s">
        <v>3017</v>
      </c>
      <c r="B2485" t="s">
        <v>3506</v>
      </c>
      <c r="C2485" t="s">
        <v>3344</v>
      </c>
    </row>
    <row r="2486" spans="1:4" x14ac:dyDescent="0.3">
      <c r="A2486" t="s">
        <v>3017</v>
      </c>
      <c r="B2486" t="s">
        <v>3496</v>
      </c>
      <c r="C2486" t="s">
        <v>3345</v>
      </c>
      <c r="D2486">
        <v>2.0053677195265899E-3</v>
      </c>
    </row>
    <row r="2487" spans="1:4" x14ac:dyDescent="0.3">
      <c r="A2487" t="s">
        <v>3017</v>
      </c>
      <c r="B2487" t="s">
        <v>3498</v>
      </c>
      <c r="C2487" t="s">
        <v>3345</v>
      </c>
      <c r="D2487">
        <v>0</v>
      </c>
    </row>
    <row r="2488" spans="1:4" x14ac:dyDescent="0.3">
      <c r="A2488" t="s">
        <v>3017</v>
      </c>
      <c r="B2488" t="s">
        <v>3500</v>
      </c>
      <c r="C2488" t="s">
        <v>3345</v>
      </c>
      <c r="D2488">
        <v>0</v>
      </c>
    </row>
    <row r="2489" spans="1:4" x14ac:dyDescent="0.3">
      <c r="A2489" t="s">
        <v>3017</v>
      </c>
      <c r="B2489" t="s">
        <v>3502</v>
      </c>
      <c r="C2489" t="s">
        <v>3345</v>
      </c>
      <c r="D2489">
        <v>0</v>
      </c>
    </row>
    <row r="2490" spans="1:4" x14ac:dyDescent="0.3">
      <c r="A2490" t="s">
        <v>3017</v>
      </c>
      <c r="B2490" t="s">
        <v>3504</v>
      </c>
      <c r="C2490" t="s">
        <v>3345</v>
      </c>
      <c r="D2490">
        <v>0</v>
      </c>
    </row>
    <row r="2491" spans="1:4" x14ac:dyDescent="0.3">
      <c r="A2491" t="s">
        <v>3017</v>
      </c>
      <c r="B2491" t="s">
        <v>3506</v>
      </c>
      <c r="C2491" t="s">
        <v>3345</v>
      </c>
      <c r="D2491">
        <v>0</v>
      </c>
    </row>
    <row r="2492" spans="1:4" x14ac:dyDescent="0.3">
      <c r="A2492" t="s">
        <v>3017</v>
      </c>
      <c r="B2492" t="s">
        <v>3496</v>
      </c>
      <c r="C2492" t="s">
        <v>123</v>
      </c>
    </row>
    <row r="2493" spans="1:4" x14ac:dyDescent="0.3">
      <c r="A2493" t="s">
        <v>3017</v>
      </c>
      <c r="B2493" t="s">
        <v>3498</v>
      </c>
      <c r="C2493" t="s">
        <v>123</v>
      </c>
    </row>
    <row r="2494" spans="1:4" x14ac:dyDescent="0.3">
      <c r="A2494" t="s">
        <v>3017</v>
      </c>
      <c r="B2494" t="s">
        <v>3500</v>
      </c>
      <c r="C2494" t="s">
        <v>123</v>
      </c>
    </row>
    <row r="2495" spans="1:4" x14ac:dyDescent="0.3">
      <c r="A2495" t="s">
        <v>3017</v>
      </c>
      <c r="B2495" t="s">
        <v>3502</v>
      </c>
      <c r="C2495" t="s">
        <v>123</v>
      </c>
    </row>
    <row r="2496" spans="1:4" x14ac:dyDescent="0.3">
      <c r="A2496" t="s">
        <v>3017</v>
      </c>
      <c r="B2496" t="s">
        <v>3504</v>
      </c>
      <c r="C2496" t="s">
        <v>123</v>
      </c>
    </row>
    <row r="2497" spans="1:4" x14ac:dyDescent="0.3">
      <c r="A2497" t="s">
        <v>3017</v>
      </c>
      <c r="B2497" t="s">
        <v>3506</v>
      </c>
      <c r="C2497" t="s">
        <v>123</v>
      </c>
    </row>
    <row r="2498" spans="1:4" x14ac:dyDescent="0.3">
      <c r="A2498" t="s">
        <v>3017</v>
      </c>
      <c r="B2498" t="s">
        <v>3496</v>
      </c>
      <c r="C2498" t="s">
        <v>3339</v>
      </c>
      <c r="D2498">
        <v>8.0640307236259975E-3</v>
      </c>
    </row>
    <row r="2499" spans="1:4" x14ac:dyDescent="0.3">
      <c r="A2499" t="s">
        <v>3017</v>
      </c>
      <c r="B2499" t="s">
        <v>3498</v>
      </c>
      <c r="C2499" t="s">
        <v>3339</v>
      </c>
      <c r="D2499">
        <v>4.3859831620106274E-2</v>
      </c>
    </row>
    <row r="2500" spans="1:4" x14ac:dyDescent="0.3">
      <c r="A2500" t="s">
        <v>3017</v>
      </c>
      <c r="B2500" t="s">
        <v>3500</v>
      </c>
      <c r="C2500" t="s">
        <v>3339</v>
      </c>
      <c r="D2500">
        <v>4.8037317368428999E-2</v>
      </c>
    </row>
    <row r="2501" spans="1:4" x14ac:dyDescent="0.3">
      <c r="A2501" t="s">
        <v>3017</v>
      </c>
      <c r="B2501" t="s">
        <v>3502</v>
      </c>
      <c r="C2501" t="s">
        <v>3339</v>
      </c>
      <c r="D2501">
        <v>6.3582661400175586E-2</v>
      </c>
    </row>
    <row r="2502" spans="1:4" x14ac:dyDescent="0.3">
      <c r="A2502" t="s">
        <v>3017</v>
      </c>
      <c r="B2502" t="s">
        <v>3504</v>
      </c>
      <c r="C2502" t="s">
        <v>3339</v>
      </c>
      <c r="D2502">
        <v>6.8553201884034506E-2</v>
      </c>
    </row>
    <row r="2503" spans="1:4" x14ac:dyDescent="0.3">
      <c r="A2503" t="s">
        <v>3017</v>
      </c>
      <c r="B2503" t="s">
        <v>3506</v>
      </c>
      <c r="C2503" t="s">
        <v>3339</v>
      </c>
      <c r="D2503">
        <v>9.2114150960339147E-2</v>
      </c>
    </row>
    <row r="2504" spans="1:4" x14ac:dyDescent="0.3">
      <c r="A2504" t="s">
        <v>3017</v>
      </c>
      <c r="B2504" t="s">
        <v>3496</v>
      </c>
      <c r="C2504" t="s">
        <v>3343</v>
      </c>
      <c r="D2504">
        <v>1.059367578625992E-2</v>
      </c>
    </row>
    <row r="2505" spans="1:4" x14ac:dyDescent="0.3">
      <c r="A2505" t="s">
        <v>3017</v>
      </c>
      <c r="B2505" t="s">
        <v>3498</v>
      </c>
      <c r="C2505" t="s">
        <v>3343</v>
      </c>
      <c r="D2505">
        <v>8.9764282435471996E-3</v>
      </c>
    </row>
    <row r="2506" spans="1:4" x14ac:dyDescent="0.3">
      <c r="A2506" t="s">
        <v>3017</v>
      </c>
      <c r="B2506" t="s">
        <v>3500</v>
      </c>
      <c r="C2506" t="s">
        <v>3343</v>
      </c>
      <c r="D2506">
        <v>0</v>
      </c>
    </row>
    <row r="2507" spans="1:4" x14ac:dyDescent="0.3">
      <c r="A2507" t="s">
        <v>3017</v>
      </c>
      <c r="B2507" t="s">
        <v>3502</v>
      </c>
      <c r="C2507" t="s">
        <v>3343</v>
      </c>
      <c r="D2507">
        <v>0</v>
      </c>
    </row>
    <row r="2508" spans="1:4" x14ac:dyDescent="0.3">
      <c r="A2508" t="s">
        <v>3017</v>
      </c>
      <c r="B2508" t="s">
        <v>3504</v>
      </c>
      <c r="C2508" t="s">
        <v>3343</v>
      </c>
      <c r="D2508">
        <v>0</v>
      </c>
    </row>
    <row r="2509" spans="1:4" x14ac:dyDescent="0.3">
      <c r="A2509" t="s">
        <v>3017</v>
      </c>
      <c r="B2509" t="s">
        <v>3506</v>
      </c>
      <c r="C2509" t="s">
        <v>3343</v>
      </c>
      <c r="D2509">
        <v>0</v>
      </c>
    </row>
    <row r="2510" spans="1:4" x14ac:dyDescent="0.3">
      <c r="A2510" t="s">
        <v>3017</v>
      </c>
      <c r="B2510" t="s">
        <v>3496</v>
      </c>
      <c r="C2510" t="s">
        <v>3346</v>
      </c>
    </row>
    <row r="2511" spans="1:4" x14ac:dyDescent="0.3">
      <c r="A2511" t="s">
        <v>3017</v>
      </c>
      <c r="B2511" t="s">
        <v>3498</v>
      </c>
      <c r="C2511" t="s">
        <v>3346</v>
      </c>
    </row>
    <row r="2512" spans="1:4" x14ac:dyDescent="0.3">
      <c r="A2512" t="s">
        <v>3017</v>
      </c>
      <c r="B2512" t="s">
        <v>3500</v>
      </c>
      <c r="C2512" t="s">
        <v>3346</v>
      </c>
    </row>
    <row r="2513" spans="1:4" x14ac:dyDescent="0.3">
      <c r="A2513" t="s">
        <v>3017</v>
      </c>
      <c r="B2513" t="s">
        <v>3502</v>
      </c>
      <c r="C2513" t="s">
        <v>3346</v>
      </c>
    </row>
    <row r="2514" spans="1:4" x14ac:dyDescent="0.3">
      <c r="A2514" t="s">
        <v>3017</v>
      </c>
      <c r="B2514" t="s">
        <v>3504</v>
      </c>
      <c r="C2514" t="s">
        <v>3346</v>
      </c>
    </row>
    <row r="2515" spans="1:4" x14ac:dyDescent="0.3">
      <c r="A2515" t="s">
        <v>3017</v>
      </c>
      <c r="B2515" t="s">
        <v>3506</v>
      </c>
      <c r="C2515" t="s">
        <v>3346</v>
      </c>
    </row>
    <row r="2516" spans="1:4" x14ac:dyDescent="0.3">
      <c r="A2516" t="s">
        <v>3017</v>
      </c>
      <c r="B2516" t="s">
        <v>3496</v>
      </c>
      <c r="C2516" t="s">
        <v>3341</v>
      </c>
    </row>
    <row r="2517" spans="1:4" x14ac:dyDescent="0.3">
      <c r="A2517" t="s">
        <v>3017</v>
      </c>
      <c r="B2517" t="s">
        <v>3498</v>
      </c>
      <c r="C2517" t="s">
        <v>3341</v>
      </c>
    </row>
    <row r="2518" spans="1:4" x14ac:dyDescent="0.3">
      <c r="A2518" t="s">
        <v>3017</v>
      </c>
      <c r="B2518" t="s">
        <v>3500</v>
      </c>
      <c r="C2518" t="s">
        <v>3341</v>
      </c>
    </row>
    <row r="2519" spans="1:4" x14ac:dyDescent="0.3">
      <c r="A2519" t="s">
        <v>3017</v>
      </c>
      <c r="B2519" t="s">
        <v>3502</v>
      </c>
      <c r="C2519" t="s">
        <v>3341</v>
      </c>
    </row>
    <row r="2520" spans="1:4" x14ac:dyDescent="0.3">
      <c r="A2520" t="s">
        <v>3017</v>
      </c>
      <c r="B2520" t="s">
        <v>3504</v>
      </c>
      <c r="C2520" t="s">
        <v>3341</v>
      </c>
    </row>
    <row r="2521" spans="1:4" x14ac:dyDescent="0.3">
      <c r="A2521" t="s">
        <v>3017</v>
      </c>
      <c r="B2521" t="s">
        <v>3506</v>
      </c>
      <c r="C2521" t="s">
        <v>3341</v>
      </c>
    </row>
    <row r="2522" spans="1:4" x14ac:dyDescent="0.3">
      <c r="A2522" t="s">
        <v>3017</v>
      </c>
      <c r="B2522" t="s">
        <v>3496</v>
      </c>
      <c r="C2522" t="s">
        <v>125</v>
      </c>
      <c r="D2522">
        <v>4.0927690014722715E-3</v>
      </c>
    </row>
    <row r="2523" spans="1:4" x14ac:dyDescent="0.3">
      <c r="A2523" t="s">
        <v>3017</v>
      </c>
      <c r="B2523" t="s">
        <v>3498</v>
      </c>
      <c r="C2523" t="s">
        <v>125</v>
      </c>
      <c r="D2523">
        <v>7.5501223174965718E-3</v>
      </c>
    </row>
    <row r="2524" spans="1:4" x14ac:dyDescent="0.3">
      <c r="A2524" t="s">
        <v>3017</v>
      </c>
      <c r="B2524" t="s">
        <v>3500</v>
      </c>
      <c r="C2524" t="s">
        <v>125</v>
      </c>
      <c r="D2524">
        <v>2.0341998403072336E-2</v>
      </c>
    </row>
    <row r="2525" spans="1:4" x14ac:dyDescent="0.3">
      <c r="A2525" t="s">
        <v>3017</v>
      </c>
      <c r="B2525" t="s">
        <v>3502</v>
      </c>
      <c r="C2525" t="s">
        <v>125</v>
      </c>
      <c r="D2525">
        <v>2.6637938860681332E-2</v>
      </c>
    </row>
    <row r="2526" spans="1:4" x14ac:dyDescent="0.3">
      <c r="A2526" t="s">
        <v>3017</v>
      </c>
      <c r="B2526" t="s">
        <v>3504</v>
      </c>
      <c r="C2526" t="s">
        <v>125</v>
      </c>
      <c r="D2526">
        <v>2.6224482595476724E-2</v>
      </c>
    </row>
    <row r="2527" spans="1:4" x14ac:dyDescent="0.3">
      <c r="A2527" t="s">
        <v>3017</v>
      </c>
      <c r="B2527" t="s">
        <v>3506</v>
      </c>
      <c r="C2527" t="s">
        <v>125</v>
      </c>
      <c r="D2527">
        <v>4.8109625424216047E-2</v>
      </c>
    </row>
    <row r="2528" spans="1:4" x14ac:dyDescent="0.3">
      <c r="A2528" t="s">
        <v>3018</v>
      </c>
      <c r="B2528" t="s">
        <v>3496</v>
      </c>
      <c r="C2528" t="s">
        <v>757</v>
      </c>
    </row>
    <row r="2529" spans="1:4" x14ac:dyDescent="0.3">
      <c r="A2529" t="s">
        <v>3018</v>
      </c>
      <c r="B2529" t="s">
        <v>3498</v>
      </c>
      <c r="C2529" t="s">
        <v>757</v>
      </c>
    </row>
    <row r="2530" spans="1:4" x14ac:dyDescent="0.3">
      <c r="A2530" t="s">
        <v>3018</v>
      </c>
      <c r="B2530" t="s">
        <v>3500</v>
      </c>
      <c r="C2530" t="s">
        <v>757</v>
      </c>
    </row>
    <row r="2531" spans="1:4" x14ac:dyDescent="0.3">
      <c r="A2531" t="s">
        <v>3018</v>
      </c>
      <c r="B2531" t="s">
        <v>3502</v>
      </c>
      <c r="C2531" t="s">
        <v>757</v>
      </c>
    </row>
    <row r="2532" spans="1:4" x14ac:dyDescent="0.3">
      <c r="A2532" t="s">
        <v>3018</v>
      </c>
      <c r="B2532" t="s">
        <v>3504</v>
      </c>
      <c r="C2532" t="s">
        <v>757</v>
      </c>
    </row>
    <row r="2533" spans="1:4" x14ac:dyDescent="0.3">
      <c r="A2533" t="s">
        <v>3018</v>
      </c>
      <c r="B2533" t="s">
        <v>3506</v>
      </c>
      <c r="C2533" t="s">
        <v>757</v>
      </c>
    </row>
    <row r="2534" spans="1:4" x14ac:dyDescent="0.3">
      <c r="A2534" t="s">
        <v>3018</v>
      </c>
      <c r="B2534" t="s">
        <v>3496</v>
      </c>
      <c r="C2534" t="s">
        <v>3342</v>
      </c>
    </row>
    <row r="2535" spans="1:4" x14ac:dyDescent="0.3">
      <c r="A2535" t="s">
        <v>3018</v>
      </c>
      <c r="B2535" t="s">
        <v>3498</v>
      </c>
      <c r="C2535" t="s">
        <v>3342</v>
      </c>
    </row>
    <row r="2536" spans="1:4" x14ac:dyDescent="0.3">
      <c r="A2536" t="s">
        <v>3018</v>
      </c>
      <c r="B2536" t="s">
        <v>3500</v>
      </c>
      <c r="C2536" t="s">
        <v>3342</v>
      </c>
    </row>
    <row r="2537" spans="1:4" x14ac:dyDescent="0.3">
      <c r="A2537" t="s">
        <v>3018</v>
      </c>
      <c r="B2537" t="s">
        <v>3502</v>
      </c>
      <c r="C2537" t="s">
        <v>3342</v>
      </c>
    </row>
    <row r="2538" spans="1:4" x14ac:dyDescent="0.3">
      <c r="A2538" t="s">
        <v>3018</v>
      </c>
      <c r="B2538" t="s">
        <v>3504</v>
      </c>
      <c r="C2538" t="s">
        <v>3342</v>
      </c>
    </row>
    <row r="2539" spans="1:4" x14ac:dyDescent="0.3">
      <c r="A2539" t="s">
        <v>3018</v>
      </c>
      <c r="B2539" t="s">
        <v>3506</v>
      </c>
      <c r="C2539" t="s">
        <v>3342</v>
      </c>
    </row>
    <row r="2540" spans="1:4" x14ac:dyDescent="0.3">
      <c r="A2540" t="s">
        <v>3018</v>
      </c>
      <c r="B2540" t="s">
        <v>3496</v>
      </c>
      <c r="C2540" t="s">
        <v>3340</v>
      </c>
      <c r="D2540">
        <v>3.8636150305189652E-4</v>
      </c>
    </row>
    <row r="2541" spans="1:4" x14ac:dyDescent="0.3">
      <c r="A2541" t="s">
        <v>3018</v>
      </c>
      <c r="B2541" t="s">
        <v>3498</v>
      </c>
      <c r="C2541" t="s">
        <v>3340</v>
      </c>
      <c r="D2541">
        <v>4.187282759631088E-4</v>
      </c>
    </row>
    <row r="2542" spans="1:4" x14ac:dyDescent="0.3">
      <c r="A2542" t="s">
        <v>3018</v>
      </c>
      <c r="B2542" t="s">
        <v>3500</v>
      </c>
      <c r="C2542" t="s">
        <v>3340</v>
      </c>
      <c r="D2542">
        <v>1.5100442394979984E-3</v>
      </c>
    </row>
    <row r="2543" spans="1:4" x14ac:dyDescent="0.3">
      <c r="A2543" t="s">
        <v>3018</v>
      </c>
      <c r="B2543" t="s">
        <v>3502</v>
      </c>
      <c r="C2543" t="s">
        <v>3340</v>
      </c>
      <c r="D2543">
        <v>5.2273255251846862E-3</v>
      </c>
    </row>
    <row r="2544" spans="1:4" x14ac:dyDescent="0.3">
      <c r="A2544" t="s">
        <v>3018</v>
      </c>
      <c r="B2544" t="s">
        <v>3504</v>
      </c>
      <c r="C2544" t="s">
        <v>3340</v>
      </c>
      <c r="D2544">
        <v>0</v>
      </c>
    </row>
    <row r="2545" spans="1:4" x14ac:dyDescent="0.3">
      <c r="A2545" t="s">
        <v>3018</v>
      </c>
      <c r="B2545" t="s">
        <v>3506</v>
      </c>
      <c r="C2545" t="s">
        <v>3340</v>
      </c>
      <c r="D2545">
        <v>0</v>
      </c>
    </row>
    <row r="2546" spans="1:4" x14ac:dyDescent="0.3">
      <c r="A2546" t="s">
        <v>3018</v>
      </c>
      <c r="B2546" t="s">
        <v>3496</v>
      </c>
      <c r="C2546" t="s">
        <v>3344</v>
      </c>
      <c r="D2546">
        <v>9.1252163523847826E-4</v>
      </c>
    </row>
    <row r="2547" spans="1:4" x14ac:dyDescent="0.3">
      <c r="A2547" t="s">
        <v>3018</v>
      </c>
      <c r="B2547" t="s">
        <v>3498</v>
      </c>
      <c r="C2547" t="s">
        <v>3344</v>
      </c>
      <c r="D2547">
        <v>0</v>
      </c>
    </row>
    <row r="2548" spans="1:4" x14ac:dyDescent="0.3">
      <c r="A2548" t="s">
        <v>3018</v>
      </c>
      <c r="B2548" t="s">
        <v>3500</v>
      </c>
      <c r="C2548" t="s">
        <v>3344</v>
      </c>
      <c r="D2548">
        <v>0</v>
      </c>
    </row>
    <row r="2549" spans="1:4" x14ac:dyDescent="0.3">
      <c r="A2549" t="s">
        <v>3018</v>
      </c>
      <c r="B2549" t="s">
        <v>3502</v>
      </c>
      <c r="C2549" t="s">
        <v>3344</v>
      </c>
      <c r="D2549">
        <v>0</v>
      </c>
    </row>
    <row r="2550" spans="1:4" x14ac:dyDescent="0.3">
      <c r="A2550" t="s">
        <v>3018</v>
      </c>
      <c r="B2550" t="s">
        <v>3504</v>
      </c>
      <c r="C2550" t="s">
        <v>3344</v>
      </c>
      <c r="D2550">
        <v>0</v>
      </c>
    </row>
    <row r="2551" spans="1:4" x14ac:dyDescent="0.3">
      <c r="A2551" t="s">
        <v>3018</v>
      </c>
      <c r="B2551" t="s">
        <v>3506</v>
      </c>
      <c r="C2551" t="s">
        <v>3344</v>
      </c>
      <c r="D2551">
        <v>0</v>
      </c>
    </row>
    <row r="2552" spans="1:4" x14ac:dyDescent="0.3">
      <c r="A2552" t="s">
        <v>3018</v>
      </c>
      <c r="B2552" t="s">
        <v>3496</v>
      </c>
      <c r="C2552" t="s">
        <v>3345</v>
      </c>
      <c r="D2552">
        <v>1.7224651932800839E-4</v>
      </c>
    </row>
    <row r="2553" spans="1:4" x14ac:dyDescent="0.3">
      <c r="A2553" t="s">
        <v>3018</v>
      </c>
      <c r="B2553" t="s">
        <v>3498</v>
      </c>
      <c r="C2553" t="s">
        <v>3345</v>
      </c>
      <c r="D2553">
        <v>0</v>
      </c>
    </row>
    <row r="2554" spans="1:4" x14ac:dyDescent="0.3">
      <c r="A2554" t="s">
        <v>3018</v>
      </c>
      <c r="B2554" t="s">
        <v>3500</v>
      </c>
      <c r="C2554" t="s">
        <v>3345</v>
      </c>
      <c r="D2554">
        <v>0</v>
      </c>
    </row>
    <row r="2555" spans="1:4" x14ac:dyDescent="0.3">
      <c r="A2555" t="s">
        <v>3018</v>
      </c>
      <c r="B2555" t="s">
        <v>3502</v>
      </c>
      <c r="C2555" t="s">
        <v>3345</v>
      </c>
      <c r="D2555">
        <v>0</v>
      </c>
    </row>
    <row r="2556" spans="1:4" x14ac:dyDescent="0.3">
      <c r="A2556" t="s">
        <v>3018</v>
      </c>
      <c r="B2556" t="s">
        <v>3504</v>
      </c>
      <c r="C2556" t="s">
        <v>3345</v>
      </c>
      <c r="D2556">
        <v>0</v>
      </c>
    </row>
    <row r="2557" spans="1:4" x14ac:dyDescent="0.3">
      <c r="A2557" t="s">
        <v>3018</v>
      </c>
      <c r="B2557" t="s">
        <v>3506</v>
      </c>
      <c r="C2557" t="s">
        <v>3345</v>
      </c>
      <c r="D2557">
        <v>0</v>
      </c>
    </row>
    <row r="2558" spans="1:4" x14ac:dyDescent="0.3">
      <c r="A2558" t="s">
        <v>3018</v>
      </c>
      <c r="B2558" t="s">
        <v>3496</v>
      </c>
      <c r="C2558" t="s">
        <v>123</v>
      </c>
    </row>
    <row r="2559" spans="1:4" x14ac:dyDescent="0.3">
      <c r="A2559" t="s">
        <v>3018</v>
      </c>
      <c r="B2559" t="s">
        <v>3498</v>
      </c>
      <c r="C2559" t="s">
        <v>123</v>
      </c>
    </row>
    <row r="2560" spans="1:4" x14ac:dyDescent="0.3">
      <c r="A2560" t="s">
        <v>3018</v>
      </c>
      <c r="B2560" t="s">
        <v>3500</v>
      </c>
      <c r="C2560" t="s">
        <v>123</v>
      </c>
    </row>
    <row r="2561" spans="1:4" x14ac:dyDescent="0.3">
      <c r="A2561" t="s">
        <v>3018</v>
      </c>
      <c r="B2561" t="s">
        <v>3502</v>
      </c>
      <c r="C2561" t="s">
        <v>123</v>
      </c>
    </row>
    <row r="2562" spans="1:4" x14ac:dyDescent="0.3">
      <c r="A2562" t="s">
        <v>3018</v>
      </c>
      <c r="B2562" t="s">
        <v>3504</v>
      </c>
      <c r="C2562" t="s">
        <v>123</v>
      </c>
    </row>
    <row r="2563" spans="1:4" x14ac:dyDescent="0.3">
      <c r="A2563" t="s">
        <v>3018</v>
      </c>
      <c r="B2563" t="s">
        <v>3506</v>
      </c>
      <c r="C2563" t="s">
        <v>123</v>
      </c>
    </row>
    <row r="2564" spans="1:4" x14ac:dyDescent="0.3">
      <c r="A2564" t="s">
        <v>3018</v>
      </c>
      <c r="B2564" t="s">
        <v>3496</v>
      </c>
      <c r="C2564" t="s">
        <v>3339</v>
      </c>
      <c r="D2564">
        <v>5.5064000433945309E-4</v>
      </c>
    </row>
    <row r="2565" spans="1:4" x14ac:dyDescent="0.3">
      <c r="A2565" t="s">
        <v>3018</v>
      </c>
      <c r="B2565" t="s">
        <v>3498</v>
      </c>
      <c r="C2565" t="s">
        <v>3339</v>
      </c>
      <c r="D2565">
        <v>5.1291884662176522E-4</v>
      </c>
    </row>
    <row r="2566" spans="1:4" x14ac:dyDescent="0.3">
      <c r="A2566" t="s">
        <v>3018</v>
      </c>
      <c r="B2566" t="s">
        <v>3500</v>
      </c>
      <c r="C2566" t="s">
        <v>3339</v>
      </c>
      <c r="D2566">
        <v>5.830306817235923E-4</v>
      </c>
    </row>
    <row r="2567" spans="1:4" x14ac:dyDescent="0.3">
      <c r="A2567" t="s">
        <v>3018</v>
      </c>
      <c r="B2567" t="s">
        <v>3502</v>
      </c>
      <c r="C2567" t="s">
        <v>3339</v>
      </c>
      <c r="D2567">
        <v>5.3118896118758167E-3</v>
      </c>
    </row>
    <row r="2568" spans="1:4" x14ac:dyDescent="0.3">
      <c r="A2568" t="s">
        <v>3018</v>
      </c>
      <c r="B2568" t="s">
        <v>3504</v>
      </c>
      <c r="C2568" t="s">
        <v>3339</v>
      </c>
      <c r="D2568">
        <v>2.5077517054235641E-2</v>
      </c>
    </row>
    <row r="2569" spans="1:4" x14ac:dyDescent="0.3">
      <c r="A2569" t="s">
        <v>3018</v>
      </c>
      <c r="B2569" t="s">
        <v>3506</v>
      </c>
      <c r="C2569" t="s">
        <v>3339</v>
      </c>
      <c r="D2569">
        <v>7.630955015572051E-2</v>
      </c>
    </row>
    <row r="2570" spans="1:4" x14ac:dyDescent="0.3">
      <c r="A2570" t="s">
        <v>3018</v>
      </c>
      <c r="B2570" t="s">
        <v>3496</v>
      </c>
      <c r="C2570" t="s">
        <v>3343</v>
      </c>
      <c r="D2570">
        <v>2.8741217691926197E-5</v>
      </c>
    </row>
    <row r="2571" spans="1:4" x14ac:dyDescent="0.3">
      <c r="A2571" t="s">
        <v>3018</v>
      </c>
      <c r="B2571" t="s">
        <v>3498</v>
      </c>
      <c r="C2571" t="s">
        <v>3343</v>
      </c>
      <c r="D2571">
        <v>9.6766620177976358E-5</v>
      </c>
    </row>
    <row r="2572" spans="1:4" x14ac:dyDescent="0.3">
      <c r="A2572" t="s">
        <v>3018</v>
      </c>
      <c r="B2572" t="s">
        <v>3500</v>
      </c>
      <c r="C2572" t="s">
        <v>3343</v>
      </c>
      <c r="D2572">
        <v>0</v>
      </c>
    </row>
    <row r="2573" spans="1:4" x14ac:dyDescent="0.3">
      <c r="A2573" t="s">
        <v>3018</v>
      </c>
      <c r="B2573" t="s">
        <v>3502</v>
      </c>
      <c r="C2573" t="s">
        <v>3343</v>
      </c>
      <c r="D2573">
        <v>0</v>
      </c>
    </row>
    <row r="2574" spans="1:4" x14ac:dyDescent="0.3">
      <c r="A2574" t="s">
        <v>3018</v>
      </c>
      <c r="B2574" t="s">
        <v>3504</v>
      </c>
      <c r="C2574" t="s">
        <v>3343</v>
      </c>
      <c r="D2574">
        <v>0</v>
      </c>
    </row>
    <row r="2575" spans="1:4" x14ac:dyDescent="0.3">
      <c r="A2575" t="s">
        <v>3018</v>
      </c>
      <c r="B2575" t="s">
        <v>3506</v>
      </c>
      <c r="C2575" t="s">
        <v>3343</v>
      </c>
      <c r="D2575">
        <v>0</v>
      </c>
    </row>
    <row r="2576" spans="1:4" x14ac:dyDescent="0.3">
      <c r="A2576" t="s">
        <v>3018</v>
      </c>
      <c r="B2576" t="s">
        <v>3496</v>
      </c>
      <c r="C2576" t="s">
        <v>3346</v>
      </c>
    </row>
    <row r="2577" spans="1:4" x14ac:dyDescent="0.3">
      <c r="A2577" t="s">
        <v>3018</v>
      </c>
      <c r="B2577" t="s">
        <v>3498</v>
      </c>
      <c r="C2577" t="s">
        <v>3346</v>
      </c>
    </row>
    <row r="2578" spans="1:4" x14ac:dyDescent="0.3">
      <c r="A2578" t="s">
        <v>3018</v>
      </c>
      <c r="B2578" t="s">
        <v>3500</v>
      </c>
      <c r="C2578" t="s">
        <v>3346</v>
      </c>
    </row>
    <row r="2579" spans="1:4" x14ac:dyDescent="0.3">
      <c r="A2579" t="s">
        <v>3018</v>
      </c>
      <c r="B2579" t="s">
        <v>3502</v>
      </c>
      <c r="C2579" t="s">
        <v>3346</v>
      </c>
    </row>
    <row r="2580" spans="1:4" x14ac:dyDescent="0.3">
      <c r="A2580" t="s">
        <v>3018</v>
      </c>
      <c r="B2580" t="s">
        <v>3504</v>
      </c>
      <c r="C2580" t="s">
        <v>3346</v>
      </c>
    </row>
    <row r="2581" spans="1:4" x14ac:dyDescent="0.3">
      <c r="A2581" t="s">
        <v>3018</v>
      </c>
      <c r="B2581" t="s">
        <v>3506</v>
      </c>
      <c r="C2581" t="s">
        <v>3346</v>
      </c>
    </row>
    <row r="2582" spans="1:4" x14ac:dyDescent="0.3">
      <c r="A2582" t="s">
        <v>3018</v>
      </c>
      <c r="B2582" t="s">
        <v>3496</v>
      </c>
      <c r="C2582" t="s">
        <v>3341</v>
      </c>
    </row>
    <row r="2583" spans="1:4" x14ac:dyDescent="0.3">
      <c r="A2583" t="s">
        <v>3018</v>
      </c>
      <c r="B2583" t="s">
        <v>3498</v>
      </c>
      <c r="C2583" t="s">
        <v>3341</v>
      </c>
    </row>
    <row r="2584" spans="1:4" x14ac:dyDescent="0.3">
      <c r="A2584" t="s">
        <v>3018</v>
      </c>
      <c r="B2584" t="s">
        <v>3500</v>
      </c>
      <c r="C2584" t="s">
        <v>3341</v>
      </c>
    </row>
    <row r="2585" spans="1:4" x14ac:dyDescent="0.3">
      <c r="A2585" t="s">
        <v>3018</v>
      </c>
      <c r="B2585" t="s">
        <v>3502</v>
      </c>
      <c r="C2585" t="s">
        <v>3341</v>
      </c>
    </row>
    <row r="2586" spans="1:4" x14ac:dyDescent="0.3">
      <c r="A2586" t="s">
        <v>3018</v>
      </c>
      <c r="B2586" t="s">
        <v>3504</v>
      </c>
      <c r="C2586" t="s">
        <v>3341</v>
      </c>
    </row>
    <row r="2587" spans="1:4" x14ac:dyDescent="0.3">
      <c r="A2587" t="s">
        <v>3018</v>
      </c>
      <c r="B2587" t="s">
        <v>3506</v>
      </c>
      <c r="C2587" t="s">
        <v>3341</v>
      </c>
    </row>
    <row r="2588" spans="1:4" x14ac:dyDescent="0.3">
      <c r="A2588" t="s">
        <v>3018</v>
      </c>
      <c r="B2588" t="s">
        <v>3496</v>
      </c>
      <c r="C2588" t="s">
        <v>125</v>
      </c>
      <c r="D2588">
        <v>4.4872649438241802E-4</v>
      </c>
    </row>
    <row r="2589" spans="1:4" x14ac:dyDescent="0.3">
      <c r="A2589" t="s">
        <v>3018</v>
      </c>
      <c r="B2589" t="s">
        <v>3498</v>
      </c>
      <c r="C2589" t="s">
        <v>125</v>
      </c>
      <c r="D2589">
        <v>4.8723182863713815E-4</v>
      </c>
    </row>
    <row r="2590" spans="1:4" x14ac:dyDescent="0.3">
      <c r="A2590" t="s">
        <v>3018</v>
      </c>
      <c r="B2590" t="s">
        <v>3500</v>
      </c>
      <c r="C2590" t="s">
        <v>125</v>
      </c>
      <c r="D2590">
        <v>5.7184606778768897E-4</v>
      </c>
    </row>
    <row r="2591" spans="1:4" x14ac:dyDescent="0.3">
      <c r="A2591" t="s">
        <v>3018</v>
      </c>
      <c r="B2591" t="s">
        <v>3502</v>
      </c>
      <c r="C2591" t="s">
        <v>125</v>
      </c>
      <c r="D2591">
        <v>3.6936323881993456E-3</v>
      </c>
    </row>
    <row r="2592" spans="1:4" x14ac:dyDescent="0.3">
      <c r="A2592" t="s">
        <v>3018</v>
      </c>
      <c r="B2592" t="s">
        <v>3504</v>
      </c>
      <c r="C2592" t="s">
        <v>125</v>
      </c>
      <c r="D2592">
        <v>7.0679033140387849E-3</v>
      </c>
    </row>
    <row r="2593" spans="1:4" x14ac:dyDescent="0.3">
      <c r="A2593" t="s">
        <v>3018</v>
      </c>
      <c r="B2593" t="s">
        <v>3506</v>
      </c>
      <c r="C2593" t="s">
        <v>125</v>
      </c>
      <c r="D2593">
        <v>9.9848288454535816E-3</v>
      </c>
    </row>
    <row r="2594" spans="1:4" x14ac:dyDescent="0.3">
      <c r="A2594" t="s">
        <v>3019</v>
      </c>
      <c r="B2594" t="s">
        <v>3496</v>
      </c>
      <c r="C2594" t="s">
        <v>757</v>
      </c>
      <c r="D2594">
        <v>1.6665870024612508E-3</v>
      </c>
    </row>
    <row r="2595" spans="1:4" x14ac:dyDescent="0.3">
      <c r="A2595" t="s">
        <v>3019</v>
      </c>
      <c r="B2595" t="s">
        <v>3498</v>
      </c>
      <c r="C2595" t="s">
        <v>757</v>
      </c>
      <c r="D2595">
        <v>7.7628880701127376E-4</v>
      </c>
    </row>
    <row r="2596" spans="1:4" x14ac:dyDescent="0.3">
      <c r="A2596" t="s">
        <v>3019</v>
      </c>
      <c r="B2596" t="s">
        <v>3500</v>
      </c>
      <c r="C2596" t="s">
        <v>757</v>
      </c>
      <c r="D2596">
        <v>0</v>
      </c>
    </row>
    <row r="2597" spans="1:4" x14ac:dyDescent="0.3">
      <c r="A2597" t="s">
        <v>3019</v>
      </c>
      <c r="B2597" t="s">
        <v>3502</v>
      </c>
      <c r="C2597" t="s">
        <v>757</v>
      </c>
      <c r="D2597">
        <v>0</v>
      </c>
    </row>
    <row r="2598" spans="1:4" x14ac:dyDescent="0.3">
      <c r="A2598" t="s">
        <v>3019</v>
      </c>
      <c r="B2598" t="s">
        <v>3504</v>
      </c>
      <c r="C2598" t="s">
        <v>757</v>
      </c>
      <c r="D2598">
        <v>0</v>
      </c>
    </row>
    <row r="2599" spans="1:4" x14ac:dyDescent="0.3">
      <c r="A2599" t="s">
        <v>3019</v>
      </c>
      <c r="B2599" t="s">
        <v>3506</v>
      </c>
      <c r="C2599" t="s">
        <v>757</v>
      </c>
      <c r="D2599">
        <v>0</v>
      </c>
    </row>
    <row r="2600" spans="1:4" x14ac:dyDescent="0.3">
      <c r="A2600" t="s">
        <v>3019</v>
      </c>
      <c r="B2600" t="s">
        <v>3496</v>
      </c>
      <c r="C2600" t="s">
        <v>3342</v>
      </c>
    </row>
    <row r="2601" spans="1:4" x14ac:dyDescent="0.3">
      <c r="A2601" t="s">
        <v>3019</v>
      </c>
      <c r="B2601" t="s">
        <v>3498</v>
      </c>
      <c r="C2601" t="s">
        <v>3342</v>
      </c>
    </row>
    <row r="2602" spans="1:4" x14ac:dyDescent="0.3">
      <c r="A2602" t="s">
        <v>3019</v>
      </c>
      <c r="B2602" t="s">
        <v>3500</v>
      </c>
      <c r="C2602" t="s">
        <v>3342</v>
      </c>
    </row>
    <row r="2603" spans="1:4" x14ac:dyDescent="0.3">
      <c r="A2603" t="s">
        <v>3019</v>
      </c>
      <c r="B2603" t="s">
        <v>3502</v>
      </c>
      <c r="C2603" t="s">
        <v>3342</v>
      </c>
    </row>
    <row r="2604" spans="1:4" x14ac:dyDescent="0.3">
      <c r="A2604" t="s">
        <v>3019</v>
      </c>
      <c r="B2604" t="s">
        <v>3504</v>
      </c>
      <c r="C2604" t="s">
        <v>3342</v>
      </c>
    </row>
    <row r="2605" spans="1:4" x14ac:dyDescent="0.3">
      <c r="A2605" t="s">
        <v>3019</v>
      </c>
      <c r="B2605" t="s">
        <v>3506</v>
      </c>
      <c r="C2605" t="s">
        <v>3342</v>
      </c>
    </row>
    <row r="2606" spans="1:4" x14ac:dyDescent="0.3">
      <c r="A2606" t="s">
        <v>3019</v>
      </c>
      <c r="B2606" t="s">
        <v>3496</v>
      </c>
      <c r="C2606" t="s">
        <v>3340</v>
      </c>
    </row>
    <row r="2607" spans="1:4" x14ac:dyDescent="0.3">
      <c r="A2607" t="s">
        <v>3019</v>
      </c>
      <c r="B2607" t="s">
        <v>3498</v>
      </c>
      <c r="C2607" t="s">
        <v>3340</v>
      </c>
    </row>
    <row r="2608" spans="1:4" x14ac:dyDescent="0.3">
      <c r="A2608" t="s">
        <v>3019</v>
      </c>
      <c r="B2608" t="s">
        <v>3500</v>
      </c>
      <c r="C2608" t="s">
        <v>3340</v>
      </c>
    </row>
    <row r="2609" spans="1:4" x14ac:dyDescent="0.3">
      <c r="A2609" t="s">
        <v>3019</v>
      </c>
      <c r="B2609" t="s">
        <v>3502</v>
      </c>
      <c r="C2609" t="s">
        <v>3340</v>
      </c>
    </row>
    <row r="2610" spans="1:4" x14ac:dyDescent="0.3">
      <c r="A2610" t="s">
        <v>3019</v>
      </c>
      <c r="B2610" t="s">
        <v>3504</v>
      </c>
      <c r="C2610" t="s">
        <v>3340</v>
      </c>
    </row>
    <row r="2611" spans="1:4" x14ac:dyDescent="0.3">
      <c r="A2611" t="s">
        <v>3019</v>
      </c>
      <c r="B2611" t="s">
        <v>3506</v>
      </c>
      <c r="C2611" t="s">
        <v>3340</v>
      </c>
    </row>
    <row r="2612" spans="1:4" x14ac:dyDescent="0.3">
      <c r="A2612" t="s">
        <v>3019</v>
      </c>
      <c r="B2612" t="s">
        <v>3496</v>
      </c>
      <c r="C2612" t="s">
        <v>3344</v>
      </c>
      <c r="D2612">
        <v>2.4947662608001384E-4</v>
      </c>
    </row>
    <row r="2613" spans="1:4" x14ac:dyDescent="0.3">
      <c r="A2613" t="s">
        <v>3019</v>
      </c>
      <c r="B2613" t="s">
        <v>3498</v>
      </c>
      <c r="C2613" t="s">
        <v>3344</v>
      </c>
      <c r="D2613">
        <v>0</v>
      </c>
    </row>
    <row r="2614" spans="1:4" x14ac:dyDescent="0.3">
      <c r="A2614" t="s">
        <v>3019</v>
      </c>
      <c r="B2614" t="s">
        <v>3500</v>
      </c>
      <c r="C2614" t="s">
        <v>3344</v>
      </c>
      <c r="D2614">
        <v>0</v>
      </c>
    </row>
    <row r="2615" spans="1:4" x14ac:dyDescent="0.3">
      <c r="A2615" t="s">
        <v>3019</v>
      </c>
      <c r="B2615" t="s">
        <v>3502</v>
      </c>
      <c r="C2615" t="s">
        <v>3344</v>
      </c>
      <c r="D2615">
        <v>0</v>
      </c>
    </row>
    <row r="2616" spans="1:4" x14ac:dyDescent="0.3">
      <c r="A2616" t="s">
        <v>3019</v>
      </c>
      <c r="B2616" t="s">
        <v>3504</v>
      </c>
      <c r="C2616" t="s">
        <v>3344</v>
      </c>
      <c r="D2616">
        <v>0</v>
      </c>
    </row>
    <row r="2617" spans="1:4" x14ac:dyDescent="0.3">
      <c r="A2617" t="s">
        <v>3019</v>
      </c>
      <c r="B2617" t="s">
        <v>3506</v>
      </c>
      <c r="C2617" t="s">
        <v>3344</v>
      </c>
      <c r="D2617">
        <v>0</v>
      </c>
    </row>
    <row r="2618" spans="1:4" x14ac:dyDescent="0.3">
      <c r="A2618" t="s">
        <v>3019</v>
      </c>
      <c r="B2618" t="s">
        <v>3496</v>
      </c>
      <c r="C2618" t="s">
        <v>3345</v>
      </c>
      <c r="D2618">
        <v>4.3043046634131348E-4</v>
      </c>
    </row>
    <row r="2619" spans="1:4" x14ac:dyDescent="0.3">
      <c r="A2619" t="s">
        <v>3019</v>
      </c>
      <c r="B2619" t="s">
        <v>3498</v>
      </c>
      <c r="C2619" t="s">
        <v>3345</v>
      </c>
      <c r="D2619">
        <v>1.2623107733056582E-3</v>
      </c>
    </row>
    <row r="2620" spans="1:4" x14ac:dyDescent="0.3">
      <c r="A2620" t="s">
        <v>3019</v>
      </c>
      <c r="B2620" t="s">
        <v>3500</v>
      </c>
      <c r="C2620" t="s">
        <v>3345</v>
      </c>
      <c r="D2620">
        <v>7.9871111302236503E-4</v>
      </c>
    </row>
    <row r="2621" spans="1:4" x14ac:dyDescent="0.3">
      <c r="A2621" t="s">
        <v>3019</v>
      </c>
      <c r="B2621" t="s">
        <v>3502</v>
      </c>
      <c r="C2621" t="s">
        <v>3345</v>
      </c>
      <c r="D2621">
        <v>0</v>
      </c>
    </row>
    <row r="2622" spans="1:4" x14ac:dyDescent="0.3">
      <c r="A2622" t="s">
        <v>3019</v>
      </c>
      <c r="B2622" t="s">
        <v>3504</v>
      </c>
      <c r="C2622" t="s">
        <v>3345</v>
      </c>
      <c r="D2622">
        <v>0</v>
      </c>
    </row>
    <row r="2623" spans="1:4" x14ac:dyDescent="0.3">
      <c r="A2623" t="s">
        <v>3019</v>
      </c>
      <c r="B2623" t="s">
        <v>3506</v>
      </c>
      <c r="C2623" t="s">
        <v>3345</v>
      </c>
      <c r="D2623">
        <v>0</v>
      </c>
    </row>
    <row r="2624" spans="1:4" x14ac:dyDescent="0.3">
      <c r="A2624" t="s">
        <v>3019</v>
      </c>
      <c r="B2624" t="s">
        <v>3496</v>
      </c>
      <c r="C2624" t="s">
        <v>123</v>
      </c>
    </row>
    <row r="2625" spans="1:4" x14ac:dyDescent="0.3">
      <c r="A2625" t="s">
        <v>3019</v>
      </c>
      <c r="B2625" t="s">
        <v>3498</v>
      </c>
      <c r="C2625" t="s">
        <v>123</v>
      </c>
    </row>
    <row r="2626" spans="1:4" x14ac:dyDescent="0.3">
      <c r="A2626" t="s">
        <v>3019</v>
      </c>
      <c r="B2626" t="s">
        <v>3500</v>
      </c>
      <c r="C2626" t="s">
        <v>123</v>
      </c>
    </row>
    <row r="2627" spans="1:4" x14ac:dyDescent="0.3">
      <c r="A2627" t="s">
        <v>3019</v>
      </c>
      <c r="B2627" t="s">
        <v>3502</v>
      </c>
      <c r="C2627" t="s">
        <v>123</v>
      </c>
    </row>
    <row r="2628" spans="1:4" x14ac:dyDescent="0.3">
      <c r="A2628" t="s">
        <v>3019</v>
      </c>
      <c r="B2628" t="s">
        <v>3504</v>
      </c>
      <c r="C2628" t="s">
        <v>123</v>
      </c>
    </row>
    <row r="2629" spans="1:4" x14ac:dyDescent="0.3">
      <c r="A2629" t="s">
        <v>3019</v>
      </c>
      <c r="B2629" t="s">
        <v>3506</v>
      </c>
      <c r="C2629" t="s">
        <v>123</v>
      </c>
    </row>
    <row r="2630" spans="1:4" x14ac:dyDescent="0.3">
      <c r="A2630" t="s">
        <v>3019</v>
      </c>
      <c r="B2630" t="s">
        <v>3496</v>
      </c>
      <c r="C2630" t="s">
        <v>3339</v>
      </c>
      <c r="D2630">
        <v>2.941663085183377E-3</v>
      </c>
    </row>
    <row r="2631" spans="1:4" x14ac:dyDescent="0.3">
      <c r="A2631" t="s">
        <v>3019</v>
      </c>
      <c r="B2631" t="s">
        <v>3498</v>
      </c>
      <c r="C2631" t="s">
        <v>3339</v>
      </c>
      <c r="D2631">
        <v>0</v>
      </c>
    </row>
    <row r="2632" spans="1:4" x14ac:dyDescent="0.3">
      <c r="A2632" t="s">
        <v>3019</v>
      </c>
      <c r="B2632" t="s">
        <v>3500</v>
      </c>
      <c r="C2632" t="s">
        <v>3339</v>
      </c>
      <c r="D2632">
        <v>0</v>
      </c>
    </row>
    <row r="2633" spans="1:4" x14ac:dyDescent="0.3">
      <c r="A2633" t="s">
        <v>3019</v>
      </c>
      <c r="B2633" t="s">
        <v>3502</v>
      </c>
      <c r="C2633" t="s">
        <v>3339</v>
      </c>
      <c r="D2633">
        <v>0</v>
      </c>
    </row>
    <row r="2634" spans="1:4" x14ac:dyDescent="0.3">
      <c r="A2634" t="s">
        <v>3019</v>
      </c>
      <c r="B2634" t="s">
        <v>3504</v>
      </c>
      <c r="C2634" t="s">
        <v>3339</v>
      </c>
      <c r="D2634">
        <v>0</v>
      </c>
    </row>
    <row r="2635" spans="1:4" x14ac:dyDescent="0.3">
      <c r="A2635" t="s">
        <v>3019</v>
      </c>
      <c r="B2635" t="s">
        <v>3506</v>
      </c>
      <c r="C2635" t="s">
        <v>3339</v>
      </c>
      <c r="D2635">
        <v>0</v>
      </c>
    </row>
    <row r="2636" spans="1:4" x14ac:dyDescent="0.3">
      <c r="A2636" t="s">
        <v>3019</v>
      </c>
      <c r="B2636" t="s">
        <v>3496</v>
      </c>
      <c r="C2636" t="s">
        <v>3343</v>
      </c>
      <c r="D2636">
        <v>2.5207007516210253E-3</v>
      </c>
    </row>
    <row r="2637" spans="1:4" x14ac:dyDescent="0.3">
      <c r="A2637" t="s">
        <v>3019</v>
      </c>
      <c r="B2637" t="s">
        <v>3498</v>
      </c>
      <c r="C2637" t="s">
        <v>3343</v>
      </c>
      <c r="D2637">
        <v>5.13634183007559E-5</v>
      </c>
    </row>
    <row r="2638" spans="1:4" x14ac:dyDescent="0.3">
      <c r="A2638" t="s">
        <v>3019</v>
      </c>
      <c r="B2638" t="s">
        <v>3500</v>
      </c>
      <c r="C2638" t="s">
        <v>3343</v>
      </c>
      <c r="D2638">
        <v>0</v>
      </c>
    </row>
    <row r="2639" spans="1:4" x14ac:dyDescent="0.3">
      <c r="A2639" t="s">
        <v>3019</v>
      </c>
      <c r="B2639" t="s">
        <v>3502</v>
      </c>
      <c r="C2639" t="s">
        <v>3343</v>
      </c>
      <c r="D2639">
        <v>0</v>
      </c>
    </row>
    <row r="2640" spans="1:4" x14ac:dyDescent="0.3">
      <c r="A2640" t="s">
        <v>3019</v>
      </c>
      <c r="B2640" t="s">
        <v>3504</v>
      </c>
      <c r="C2640" t="s">
        <v>3343</v>
      </c>
      <c r="D2640">
        <v>0</v>
      </c>
    </row>
    <row r="2641" spans="1:4" x14ac:dyDescent="0.3">
      <c r="A2641" t="s">
        <v>3019</v>
      </c>
      <c r="B2641" t="s">
        <v>3506</v>
      </c>
      <c r="C2641" t="s">
        <v>3343</v>
      </c>
      <c r="D2641">
        <v>2.8566965810081852E-2</v>
      </c>
    </row>
    <row r="2642" spans="1:4" x14ac:dyDescent="0.3">
      <c r="A2642" t="s">
        <v>3019</v>
      </c>
      <c r="B2642" t="s">
        <v>3496</v>
      </c>
      <c r="C2642" t="s">
        <v>3346</v>
      </c>
      <c r="D2642">
        <v>1.840621311526975E-2</v>
      </c>
    </row>
    <row r="2643" spans="1:4" x14ac:dyDescent="0.3">
      <c r="A2643" t="s">
        <v>3019</v>
      </c>
      <c r="B2643" t="s">
        <v>3498</v>
      </c>
      <c r="C2643" t="s">
        <v>3346</v>
      </c>
      <c r="D2643">
        <v>3.4857082943375748E-3</v>
      </c>
    </row>
    <row r="2644" spans="1:4" x14ac:dyDescent="0.3">
      <c r="A2644" t="s">
        <v>3019</v>
      </c>
      <c r="B2644" t="s">
        <v>3500</v>
      </c>
      <c r="C2644" t="s">
        <v>3346</v>
      </c>
      <c r="D2644">
        <v>1.8607612158955001E-2</v>
      </c>
    </row>
    <row r="2645" spans="1:4" x14ac:dyDescent="0.3">
      <c r="A2645" t="s">
        <v>3019</v>
      </c>
      <c r="B2645" t="s">
        <v>3502</v>
      </c>
      <c r="C2645" t="s">
        <v>3346</v>
      </c>
      <c r="D2645">
        <v>0.10871639458937389</v>
      </c>
    </row>
    <row r="2646" spans="1:4" x14ac:dyDescent="0.3">
      <c r="A2646" t="s">
        <v>3019</v>
      </c>
      <c r="B2646" t="s">
        <v>3504</v>
      </c>
      <c r="C2646" t="s">
        <v>3346</v>
      </c>
      <c r="D2646">
        <v>3.743946301683615E-2</v>
      </c>
    </row>
    <row r="2647" spans="1:4" x14ac:dyDescent="0.3">
      <c r="A2647" t="s">
        <v>3019</v>
      </c>
      <c r="B2647" t="s">
        <v>3506</v>
      </c>
      <c r="C2647" t="s">
        <v>3346</v>
      </c>
      <c r="D2647">
        <v>0</v>
      </c>
    </row>
    <row r="2648" spans="1:4" x14ac:dyDescent="0.3">
      <c r="A2648" t="s">
        <v>3019</v>
      </c>
      <c r="B2648" t="s">
        <v>3496</v>
      </c>
      <c r="C2648" t="s">
        <v>3341</v>
      </c>
    </row>
    <row r="2649" spans="1:4" x14ac:dyDescent="0.3">
      <c r="A2649" t="s">
        <v>3019</v>
      </c>
      <c r="B2649" t="s">
        <v>3498</v>
      </c>
      <c r="C2649" t="s">
        <v>3341</v>
      </c>
    </row>
    <row r="2650" spans="1:4" x14ac:dyDescent="0.3">
      <c r="A2650" t="s">
        <v>3019</v>
      </c>
      <c r="B2650" t="s">
        <v>3500</v>
      </c>
      <c r="C2650" t="s">
        <v>3341</v>
      </c>
    </row>
    <row r="2651" spans="1:4" x14ac:dyDescent="0.3">
      <c r="A2651" t="s">
        <v>3019</v>
      </c>
      <c r="B2651" t="s">
        <v>3502</v>
      </c>
      <c r="C2651" t="s">
        <v>3341</v>
      </c>
    </row>
    <row r="2652" spans="1:4" x14ac:dyDescent="0.3">
      <c r="A2652" t="s">
        <v>3019</v>
      </c>
      <c r="B2652" t="s">
        <v>3504</v>
      </c>
      <c r="C2652" t="s">
        <v>3341</v>
      </c>
    </row>
    <row r="2653" spans="1:4" x14ac:dyDescent="0.3">
      <c r="A2653" t="s">
        <v>3019</v>
      </c>
      <c r="B2653" t="s">
        <v>3506</v>
      </c>
      <c r="C2653" t="s">
        <v>3341</v>
      </c>
    </row>
    <row r="2654" spans="1:4" x14ac:dyDescent="0.3">
      <c r="A2654" t="s">
        <v>3019</v>
      </c>
      <c r="B2654" t="s">
        <v>3496</v>
      </c>
      <c r="C2654" t="s">
        <v>125</v>
      </c>
      <c r="D2654">
        <v>1.9089862043451804E-3</v>
      </c>
    </row>
    <row r="2655" spans="1:4" x14ac:dyDescent="0.3">
      <c r="A2655" t="s">
        <v>3019</v>
      </c>
      <c r="B2655" t="s">
        <v>3498</v>
      </c>
      <c r="C2655" t="s">
        <v>125</v>
      </c>
      <c r="D2655">
        <v>5.0110842689956485E-4</v>
      </c>
    </row>
    <row r="2656" spans="1:4" x14ac:dyDescent="0.3">
      <c r="A2656" t="s">
        <v>3019</v>
      </c>
      <c r="B2656" t="s">
        <v>3500</v>
      </c>
      <c r="C2656" t="s">
        <v>125</v>
      </c>
      <c r="D2656">
        <v>6.0287397371590042E-4</v>
      </c>
    </row>
    <row r="2657" spans="1:4" x14ac:dyDescent="0.3">
      <c r="A2657" t="s">
        <v>3019</v>
      </c>
      <c r="B2657" t="s">
        <v>3502</v>
      </c>
      <c r="C2657" t="s">
        <v>125</v>
      </c>
      <c r="D2657">
        <v>2.0528073440563305E-3</v>
      </c>
    </row>
    <row r="2658" spans="1:4" x14ac:dyDescent="0.3">
      <c r="A2658" t="s">
        <v>3019</v>
      </c>
      <c r="B2658" t="s">
        <v>3504</v>
      </c>
      <c r="C2658" t="s">
        <v>125</v>
      </c>
      <c r="D2658">
        <v>1.0622280464894719E-3</v>
      </c>
    </row>
    <row r="2659" spans="1:4" x14ac:dyDescent="0.3">
      <c r="A2659" t="s">
        <v>3019</v>
      </c>
      <c r="B2659" t="s">
        <v>3506</v>
      </c>
      <c r="C2659" t="s">
        <v>125</v>
      </c>
      <c r="D2659">
        <v>1.5748452254928163E-3</v>
      </c>
    </row>
    <row r="2660" spans="1:4" x14ac:dyDescent="0.3">
      <c r="A2660" t="s">
        <v>3020</v>
      </c>
      <c r="B2660" t="s">
        <v>3496</v>
      </c>
      <c r="C2660" t="s">
        <v>757</v>
      </c>
      <c r="D2660">
        <v>9.1064227815569414E-4</v>
      </c>
    </row>
    <row r="2661" spans="1:4" x14ac:dyDescent="0.3">
      <c r="A2661" t="s">
        <v>3020</v>
      </c>
      <c r="B2661" t="s">
        <v>3498</v>
      </c>
      <c r="C2661" t="s">
        <v>757</v>
      </c>
      <c r="D2661">
        <v>2.4084302887484952E-3</v>
      </c>
    </row>
    <row r="2662" spans="1:4" x14ac:dyDescent="0.3">
      <c r="A2662" t="s">
        <v>3020</v>
      </c>
      <c r="B2662" t="s">
        <v>3500</v>
      </c>
      <c r="C2662" t="s">
        <v>757</v>
      </c>
      <c r="D2662">
        <v>1.4340695329534553E-3</v>
      </c>
    </row>
    <row r="2663" spans="1:4" x14ac:dyDescent="0.3">
      <c r="A2663" t="s">
        <v>3020</v>
      </c>
      <c r="B2663" t="s">
        <v>3502</v>
      </c>
      <c r="C2663" t="s">
        <v>757</v>
      </c>
      <c r="D2663">
        <v>0</v>
      </c>
    </row>
    <row r="2664" spans="1:4" x14ac:dyDescent="0.3">
      <c r="A2664" t="s">
        <v>3020</v>
      </c>
      <c r="B2664" t="s">
        <v>3504</v>
      </c>
      <c r="C2664" t="s">
        <v>757</v>
      </c>
      <c r="D2664">
        <v>0</v>
      </c>
    </row>
    <row r="2665" spans="1:4" x14ac:dyDescent="0.3">
      <c r="A2665" t="s">
        <v>3020</v>
      </c>
      <c r="B2665" t="s">
        <v>3506</v>
      </c>
      <c r="C2665" t="s">
        <v>757</v>
      </c>
      <c r="D2665">
        <v>0</v>
      </c>
    </row>
    <row r="2666" spans="1:4" x14ac:dyDescent="0.3">
      <c r="A2666" t="s">
        <v>3020</v>
      </c>
      <c r="B2666" t="s">
        <v>3496</v>
      </c>
      <c r="C2666" t="s">
        <v>3342</v>
      </c>
      <c r="D2666">
        <v>8.8228511949568211E-5</v>
      </c>
    </row>
    <row r="2667" spans="1:4" x14ac:dyDescent="0.3">
      <c r="A2667" t="s">
        <v>3020</v>
      </c>
      <c r="B2667" t="s">
        <v>3498</v>
      </c>
      <c r="C2667" t="s">
        <v>3342</v>
      </c>
      <c r="D2667">
        <v>6.0525395729740859E-4</v>
      </c>
    </row>
    <row r="2668" spans="1:4" x14ac:dyDescent="0.3">
      <c r="A2668" t="s">
        <v>3020</v>
      </c>
      <c r="B2668" t="s">
        <v>3500</v>
      </c>
      <c r="C2668" t="s">
        <v>3342</v>
      </c>
      <c r="D2668">
        <v>1.193009027094378E-3</v>
      </c>
    </row>
    <row r="2669" spans="1:4" x14ac:dyDescent="0.3">
      <c r="A2669" t="s">
        <v>3020</v>
      </c>
      <c r="B2669" t="s">
        <v>3502</v>
      </c>
      <c r="C2669" t="s">
        <v>3342</v>
      </c>
      <c r="D2669">
        <v>2.9874205157202028E-3</v>
      </c>
    </row>
    <row r="2670" spans="1:4" x14ac:dyDescent="0.3">
      <c r="A2670" t="s">
        <v>3020</v>
      </c>
      <c r="B2670" t="s">
        <v>3504</v>
      </c>
      <c r="C2670" t="s">
        <v>3342</v>
      </c>
      <c r="D2670">
        <v>1.1729005000660516E-2</v>
      </c>
    </row>
    <row r="2671" spans="1:4" x14ac:dyDescent="0.3">
      <c r="A2671" t="s">
        <v>3020</v>
      </c>
      <c r="B2671" t="s">
        <v>3506</v>
      </c>
      <c r="C2671" t="s">
        <v>3342</v>
      </c>
      <c r="D2671">
        <v>0.1268667741148915</v>
      </c>
    </row>
    <row r="2672" spans="1:4" x14ac:dyDescent="0.3">
      <c r="A2672" t="s">
        <v>3020</v>
      </c>
      <c r="B2672" t="s">
        <v>3496</v>
      </c>
      <c r="C2672" t="s">
        <v>3340</v>
      </c>
      <c r="D2672">
        <v>8.8494991995936596E-4</v>
      </c>
    </row>
    <row r="2673" spans="1:4" x14ac:dyDescent="0.3">
      <c r="A2673" t="s">
        <v>3020</v>
      </c>
      <c r="B2673" t="s">
        <v>3498</v>
      </c>
      <c r="C2673" t="s">
        <v>3340</v>
      </c>
      <c r="D2673">
        <v>6.2492267449153671E-4</v>
      </c>
    </row>
    <row r="2674" spans="1:4" x14ac:dyDescent="0.3">
      <c r="A2674" t="s">
        <v>3020</v>
      </c>
      <c r="B2674" t="s">
        <v>3500</v>
      </c>
      <c r="C2674" t="s">
        <v>3340</v>
      </c>
      <c r="D2674">
        <v>1.2542857264078438E-3</v>
      </c>
    </row>
    <row r="2675" spans="1:4" x14ac:dyDescent="0.3">
      <c r="A2675" t="s">
        <v>3020</v>
      </c>
      <c r="B2675" t="s">
        <v>3502</v>
      </c>
      <c r="C2675" t="s">
        <v>3340</v>
      </c>
      <c r="D2675">
        <v>2.8527911173368559E-2</v>
      </c>
    </row>
    <row r="2676" spans="1:4" x14ac:dyDescent="0.3">
      <c r="A2676" t="s">
        <v>3020</v>
      </c>
      <c r="B2676" t="s">
        <v>3504</v>
      </c>
      <c r="C2676" t="s">
        <v>3340</v>
      </c>
      <c r="D2676">
        <v>4.0566494817608607E-2</v>
      </c>
    </row>
    <row r="2677" spans="1:4" x14ac:dyDescent="0.3">
      <c r="A2677" t="s">
        <v>3020</v>
      </c>
      <c r="B2677" t="s">
        <v>3506</v>
      </c>
      <c r="C2677" t="s">
        <v>3340</v>
      </c>
      <c r="D2677">
        <v>3.3369687170667309E-2</v>
      </c>
    </row>
    <row r="2678" spans="1:4" x14ac:dyDescent="0.3">
      <c r="A2678" t="s">
        <v>3020</v>
      </c>
      <c r="B2678" t="s">
        <v>3496</v>
      </c>
      <c r="C2678" t="s">
        <v>3344</v>
      </c>
      <c r="D2678">
        <v>2.941863769608184E-4</v>
      </c>
    </row>
    <row r="2679" spans="1:4" x14ac:dyDescent="0.3">
      <c r="A2679" t="s">
        <v>3020</v>
      </c>
      <c r="B2679" t="s">
        <v>3498</v>
      </c>
      <c r="C2679" t="s">
        <v>3344</v>
      </c>
      <c r="D2679">
        <v>0</v>
      </c>
    </row>
    <row r="2680" spans="1:4" x14ac:dyDescent="0.3">
      <c r="A2680" t="s">
        <v>3020</v>
      </c>
      <c r="B2680" t="s">
        <v>3500</v>
      </c>
      <c r="C2680" t="s">
        <v>3344</v>
      </c>
      <c r="D2680">
        <v>0</v>
      </c>
    </row>
    <row r="2681" spans="1:4" x14ac:dyDescent="0.3">
      <c r="A2681" t="s">
        <v>3020</v>
      </c>
      <c r="B2681" t="s">
        <v>3502</v>
      </c>
      <c r="C2681" t="s">
        <v>3344</v>
      </c>
      <c r="D2681">
        <v>0</v>
      </c>
    </row>
    <row r="2682" spans="1:4" x14ac:dyDescent="0.3">
      <c r="A2682" t="s">
        <v>3020</v>
      </c>
      <c r="B2682" t="s">
        <v>3504</v>
      </c>
      <c r="C2682" t="s">
        <v>3344</v>
      </c>
      <c r="D2682">
        <v>0</v>
      </c>
    </row>
    <row r="2683" spans="1:4" x14ac:dyDescent="0.3">
      <c r="A2683" t="s">
        <v>3020</v>
      </c>
      <c r="B2683" t="s">
        <v>3506</v>
      </c>
      <c r="C2683" t="s">
        <v>3344</v>
      </c>
      <c r="D2683">
        <v>0</v>
      </c>
    </row>
    <row r="2684" spans="1:4" x14ac:dyDescent="0.3">
      <c r="A2684" t="s">
        <v>3020</v>
      </c>
      <c r="B2684" t="s">
        <v>3496</v>
      </c>
      <c r="C2684" t="s">
        <v>3345</v>
      </c>
      <c r="D2684">
        <v>1.7679541287117219E-4</v>
      </c>
    </row>
    <row r="2685" spans="1:4" x14ac:dyDescent="0.3">
      <c r="A2685" t="s">
        <v>3020</v>
      </c>
      <c r="B2685" t="s">
        <v>3498</v>
      </c>
      <c r="C2685" t="s">
        <v>3345</v>
      </c>
      <c r="D2685">
        <v>3.8632574123268978E-4</v>
      </c>
    </row>
    <row r="2686" spans="1:4" x14ac:dyDescent="0.3">
      <c r="A2686" t="s">
        <v>3020</v>
      </c>
      <c r="B2686" t="s">
        <v>3500</v>
      </c>
      <c r="C2686" t="s">
        <v>3345</v>
      </c>
      <c r="D2686">
        <v>5.7977934579776975E-4</v>
      </c>
    </row>
    <row r="2687" spans="1:4" x14ac:dyDescent="0.3">
      <c r="A2687" t="s">
        <v>3020</v>
      </c>
      <c r="B2687" t="s">
        <v>3502</v>
      </c>
      <c r="C2687" t="s">
        <v>3345</v>
      </c>
      <c r="D2687">
        <v>1.0070010954937288E-3</v>
      </c>
    </row>
    <row r="2688" spans="1:4" x14ac:dyDescent="0.3">
      <c r="A2688" t="s">
        <v>3020</v>
      </c>
      <c r="B2688" t="s">
        <v>3504</v>
      </c>
      <c r="C2688" t="s">
        <v>3345</v>
      </c>
      <c r="D2688">
        <v>3.1007062868893443E-3</v>
      </c>
    </row>
    <row r="2689" spans="1:4" x14ac:dyDescent="0.3">
      <c r="A2689" t="s">
        <v>3020</v>
      </c>
      <c r="B2689" t="s">
        <v>3506</v>
      </c>
      <c r="C2689" t="s">
        <v>3345</v>
      </c>
      <c r="D2689">
        <v>2.3138263151703354E-2</v>
      </c>
    </row>
    <row r="2690" spans="1:4" x14ac:dyDescent="0.3">
      <c r="A2690" t="s">
        <v>3020</v>
      </c>
      <c r="B2690" t="s">
        <v>3496</v>
      </c>
      <c r="C2690" t="s">
        <v>123</v>
      </c>
      <c r="D2690">
        <v>7.1156991576154296E-5</v>
      </c>
    </row>
    <row r="2691" spans="1:4" x14ac:dyDescent="0.3">
      <c r="A2691" t="s">
        <v>3020</v>
      </c>
      <c r="B2691" t="s">
        <v>3498</v>
      </c>
      <c r="C2691" t="s">
        <v>123</v>
      </c>
      <c r="D2691">
        <v>3.4524327101184285E-3</v>
      </c>
    </row>
    <row r="2692" spans="1:4" x14ac:dyDescent="0.3">
      <c r="A2692" t="s">
        <v>3020</v>
      </c>
      <c r="B2692" t="s">
        <v>3500</v>
      </c>
      <c r="C2692" t="s">
        <v>123</v>
      </c>
      <c r="D2692">
        <v>4.2634779124269672E-3</v>
      </c>
    </row>
    <row r="2693" spans="1:4" x14ac:dyDescent="0.3">
      <c r="A2693" t="s">
        <v>3020</v>
      </c>
      <c r="B2693" t="s">
        <v>3502</v>
      </c>
      <c r="C2693" t="s">
        <v>123</v>
      </c>
      <c r="D2693">
        <v>3.1555331574548546E-3</v>
      </c>
    </row>
    <row r="2694" spans="1:4" x14ac:dyDescent="0.3">
      <c r="A2694" t="s">
        <v>3020</v>
      </c>
      <c r="B2694" t="s">
        <v>3504</v>
      </c>
      <c r="C2694" t="s">
        <v>123</v>
      </c>
      <c r="D2694">
        <v>0</v>
      </c>
    </row>
    <row r="2695" spans="1:4" x14ac:dyDescent="0.3">
      <c r="A2695" t="s">
        <v>3020</v>
      </c>
      <c r="B2695" t="s">
        <v>3506</v>
      </c>
      <c r="C2695" t="s">
        <v>123</v>
      </c>
      <c r="D2695">
        <v>0</v>
      </c>
    </row>
    <row r="2696" spans="1:4" x14ac:dyDescent="0.3">
      <c r="A2696" t="s">
        <v>3020</v>
      </c>
      <c r="B2696" t="s">
        <v>3496</v>
      </c>
      <c r="C2696" t="s">
        <v>3339</v>
      </c>
      <c r="D2696">
        <v>1.4952549784535941E-3</v>
      </c>
    </row>
    <row r="2697" spans="1:4" x14ac:dyDescent="0.3">
      <c r="A2697" t="s">
        <v>3020</v>
      </c>
      <c r="B2697" t="s">
        <v>3498</v>
      </c>
      <c r="C2697" t="s">
        <v>3339</v>
      </c>
      <c r="D2697">
        <v>1.5084625056143264E-3</v>
      </c>
    </row>
    <row r="2698" spans="1:4" x14ac:dyDescent="0.3">
      <c r="A2698" t="s">
        <v>3020</v>
      </c>
      <c r="B2698" t="s">
        <v>3500</v>
      </c>
      <c r="C2698" t="s">
        <v>3339</v>
      </c>
      <c r="D2698">
        <v>1.8511789752259735E-3</v>
      </c>
    </row>
    <row r="2699" spans="1:4" x14ac:dyDescent="0.3">
      <c r="A2699" t="s">
        <v>3020</v>
      </c>
      <c r="B2699" t="s">
        <v>3502</v>
      </c>
      <c r="C2699" t="s">
        <v>3339</v>
      </c>
      <c r="D2699">
        <v>1.0050300327567185E-2</v>
      </c>
    </row>
    <row r="2700" spans="1:4" x14ac:dyDescent="0.3">
      <c r="A2700" t="s">
        <v>3020</v>
      </c>
      <c r="B2700" t="s">
        <v>3504</v>
      </c>
      <c r="C2700" t="s">
        <v>3339</v>
      </c>
      <c r="D2700">
        <v>3.8816679706450495E-2</v>
      </c>
    </row>
    <row r="2701" spans="1:4" x14ac:dyDescent="0.3">
      <c r="A2701" t="s">
        <v>3020</v>
      </c>
      <c r="B2701" t="s">
        <v>3506</v>
      </c>
      <c r="C2701" t="s">
        <v>3339</v>
      </c>
      <c r="D2701">
        <v>9.6609895595805031E-2</v>
      </c>
    </row>
    <row r="2702" spans="1:4" x14ac:dyDescent="0.3">
      <c r="A2702" t="s">
        <v>3020</v>
      </c>
      <c r="B2702" t="s">
        <v>3496</v>
      </c>
      <c r="C2702" t="s">
        <v>3343</v>
      </c>
      <c r="D2702">
        <v>2.6546823150853829E-4</v>
      </c>
    </row>
    <row r="2703" spans="1:4" x14ac:dyDescent="0.3">
      <c r="A2703" t="s">
        <v>3020</v>
      </c>
      <c r="B2703" t="s">
        <v>3498</v>
      </c>
      <c r="C2703" t="s">
        <v>3343</v>
      </c>
      <c r="D2703">
        <v>6.0225811608540728E-4</v>
      </c>
    </row>
    <row r="2704" spans="1:4" x14ac:dyDescent="0.3">
      <c r="A2704" t="s">
        <v>3020</v>
      </c>
      <c r="B2704" t="s">
        <v>3500</v>
      </c>
      <c r="C2704" t="s">
        <v>3343</v>
      </c>
      <c r="D2704">
        <v>1.7469858072677318E-3</v>
      </c>
    </row>
    <row r="2705" spans="1:4" x14ac:dyDescent="0.3">
      <c r="A2705" t="s">
        <v>3020</v>
      </c>
      <c r="B2705" t="s">
        <v>3502</v>
      </c>
      <c r="C2705" t="s">
        <v>3343</v>
      </c>
      <c r="D2705">
        <v>4.8207125521867534E-3</v>
      </c>
    </row>
    <row r="2706" spans="1:4" x14ac:dyDescent="0.3">
      <c r="A2706" t="s">
        <v>3020</v>
      </c>
      <c r="B2706" t="s">
        <v>3504</v>
      </c>
      <c r="C2706" t="s">
        <v>3343</v>
      </c>
      <c r="D2706">
        <v>9.5138296259275716E-3</v>
      </c>
    </row>
    <row r="2707" spans="1:4" x14ac:dyDescent="0.3">
      <c r="A2707" t="s">
        <v>3020</v>
      </c>
      <c r="B2707" t="s">
        <v>3506</v>
      </c>
      <c r="C2707" t="s">
        <v>3343</v>
      </c>
      <c r="D2707">
        <v>2.4169361732740483E-2</v>
      </c>
    </row>
    <row r="2708" spans="1:4" x14ac:dyDescent="0.3">
      <c r="A2708" t="s">
        <v>3020</v>
      </c>
      <c r="B2708" t="s">
        <v>3496</v>
      </c>
      <c r="C2708" t="s">
        <v>3346</v>
      </c>
      <c r="D2708">
        <v>7.7542143304336534E-5</v>
      </c>
    </row>
    <row r="2709" spans="1:4" x14ac:dyDescent="0.3">
      <c r="A2709" t="s">
        <v>3020</v>
      </c>
      <c r="B2709" t="s">
        <v>3498</v>
      </c>
      <c r="C2709" t="s">
        <v>3346</v>
      </c>
      <c r="D2709">
        <v>0</v>
      </c>
    </row>
    <row r="2710" spans="1:4" x14ac:dyDescent="0.3">
      <c r="A2710" t="s">
        <v>3020</v>
      </c>
      <c r="B2710" t="s">
        <v>3500</v>
      </c>
      <c r="C2710" t="s">
        <v>3346</v>
      </c>
      <c r="D2710">
        <v>0</v>
      </c>
    </row>
    <row r="2711" spans="1:4" x14ac:dyDescent="0.3">
      <c r="A2711" t="s">
        <v>3020</v>
      </c>
      <c r="B2711" t="s">
        <v>3502</v>
      </c>
      <c r="C2711" t="s">
        <v>3346</v>
      </c>
      <c r="D2711">
        <v>0</v>
      </c>
    </row>
    <row r="2712" spans="1:4" x14ac:dyDescent="0.3">
      <c r="A2712" t="s">
        <v>3020</v>
      </c>
      <c r="B2712" t="s">
        <v>3504</v>
      </c>
      <c r="C2712" t="s">
        <v>3346</v>
      </c>
      <c r="D2712">
        <v>0</v>
      </c>
    </row>
    <row r="2713" spans="1:4" x14ac:dyDescent="0.3">
      <c r="A2713" t="s">
        <v>3020</v>
      </c>
      <c r="B2713" t="s">
        <v>3506</v>
      </c>
      <c r="C2713" t="s">
        <v>3346</v>
      </c>
      <c r="D2713">
        <v>0</v>
      </c>
    </row>
    <row r="2714" spans="1:4" x14ac:dyDescent="0.3">
      <c r="A2714" t="s">
        <v>3020</v>
      </c>
      <c r="B2714" t="s">
        <v>3496</v>
      </c>
      <c r="C2714" t="s">
        <v>3341</v>
      </c>
    </row>
    <row r="2715" spans="1:4" x14ac:dyDescent="0.3">
      <c r="A2715" t="s">
        <v>3020</v>
      </c>
      <c r="B2715" t="s">
        <v>3498</v>
      </c>
      <c r="C2715" t="s">
        <v>3341</v>
      </c>
    </row>
    <row r="2716" spans="1:4" x14ac:dyDescent="0.3">
      <c r="A2716" t="s">
        <v>3020</v>
      </c>
      <c r="B2716" t="s">
        <v>3500</v>
      </c>
      <c r="C2716" t="s">
        <v>3341</v>
      </c>
    </row>
    <row r="2717" spans="1:4" x14ac:dyDescent="0.3">
      <c r="A2717" t="s">
        <v>3020</v>
      </c>
      <c r="B2717" t="s">
        <v>3502</v>
      </c>
      <c r="C2717" t="s">
        <v>3341</v>
      </c>
    </row>
    <row r="2718" spans="1:4" x14ac:dyDescent="0.3">
      <c r="A2718" t="s">
        <v>3020</v>
      </c>
      <c r="B2718" t="s">
        <v>3504</v>
      </c>
      <c r="C2718" t="s">
        <v>3341</v>
      </c>
    </row>
    <row r="2719" spans="1:4" x14ac:dyDescent="0.3">
      <c r="A2719" t="s">
        <v>3020</v>
      </c>
      <c r="B2719" t="s">
        <v>3506</v>
      </c>
      <c r="C2719" t="s">
        <v>3341</v>
      </c>
    </row>
    <row r="2720" spans="1:4" x14ac:dyDescent="0.3">
      <c r="A2720" t="s">
        <v>3020</v>
      </c>
      <c r="B2720" t="s">
        <v>3496</v>
      </c>
      <c r="C2720" t="s">
        <v>125</v>
      </c>
      <c r="D2720">
        <v>9.8273627787272603E-4</v>
      </c>
    </row>
    <row r="2721" spans="1:4" x14ac:dyDescent="0.3">
      <c r="A2721" t="s">
        <v>3020</v>
      </c>
      <c r="B2721" t="s">
        <v>3498</v>
      </c>
      <c r="C2721" t="s">
        <v>125</v>
      </c>
      <c r="D2721">
        <v>1.3579663132068157E-3</v>
      </c>
    </row>
    <row r="2722" spans="1:4" x14ac:dyDescent="0.3">
      <c r="A2722" t="s">
        <v>3020</v>
      </c>
      <c r="B2722" t="s">
        <v>3500</v>
      </c>
      <c r="C2722" t="s">
        <v>125</v>
      </c>
      <c r="D2722">
        <v>1.7699717325893095E-3</v>
      </c>
    </row>
    <row r="2723" spans="1:4" x14ac:dyDescent="0.3">
      <c r="A2723" t="s">
        <v>3020</v>
      </c>
      <c r="B2723" t="s">
        <v>3502</v>
      </c>
      <c r="C2723" t="s">
        <v>125</v>
      </c>
      <c r="D2723">
        <v>6.5537155807144209E-3</v>
      </c>
    </row>
    <row r="2724" spans="1:4" x14ac:dyDescent="0.3">
      <c r="A2724" t="s">
        <v>3020</v>
      </c>
      <c r="B2724" t="s">
        <v>3504</v>
      </c>
      <c r="C2724" t="s">
        <v>125</v>
      </c>
      <c r="D2724">
        <v>1.3837987767705198E-2</v>
      </c>
    </row>
    <row r="2725" spans="1:4" x14ac:dyDescent="0.3">
      <c r="A2725" t="s">
        <v>3020</v>
      </c>
      <c r="B2725" t="s">
        <v>3506</v>
      </c>
      <c r="C2725" t="s">
        <v>125</v>
      </c>
      <c r="D2725">
        <v>2.566790233263783E-2</v>
      </c>
    </row>
    <row r="2726" spans="1:4" x14ac:dyDescent="0.3">
      <c r="A2726" t="s">
        <v>3021</v>
      </c>
      <c r="B2726" t="s">
        <v>3496</v>
      </c>
      <c r="C2726" t="s">
        <v>757</v>
      </c>
    </row>
    <row r="2727" spans="1:4" x14ac:dyDescent="0.3">
      <c r="A2727" t="s">
        <v>3021</v>
      </c>
      <c r="B2727" t="s">
        <v>3498</v>
      </c>
      <c r="C2727" t="s">
        <v>757</v>
      </c>
    </row>
    <row r="2728" spans="1:4" x14ac:dyDescent="0.3">
      <c r="A2728" t="s">
        <v>3021</v>
      </c>
      <c r="B2728" t="s">
        <v>3500</v>
      </c>
      <c r="C2728" t="s">
        <v>757</v>
      </c>
    </row>
    <row r="2729" spans="1:4" x14ac:dyDescent="0.3">
      <c r="A2729" t="s">
        <v>3021</v>
      </c>
      <c r="B2729" t="s">
        <v>3502</v>
      </c>
      <c r="C2729" t="s">
        <v>757</v>
      </c>
    </row>
    <row r="2730" spans="1:4" x14ac:dyDescent="0.3">
      <c r="A2730" t="s">
        <v>3021</v>
      </c>
      <c r="B2730" t="s">
        <v>3504</v>
      </c>
      <c r="C2730" t="s">
        <v>757</v>
      </c>
    </row>
    <row r="2731" spans="1:4" x14ac:dyDescent="0.3">
      <c r="A2731" t="s">
        <v>3021</v>
      </c>
      <c r="B2731" t="s">
        <v>3506</v>
      </c>
      <c r="C2731" t="s">
        <v>757</v>
      </c>
    </row>
    <row r="2732" spans="1:4" x14ac:dyDescent="0.3">
      <c r="A2732" t="s">
        <v>3021</v>
      </c>
      <c r="B2732" t="s">
        <v>3496</v>
      </c>
      <c r="C2732" t="s">
        <v>3342</v>
      </c>
    </row>
    <row r="2733" spans="1:4" x14ac:dyDescent="0.3">
      <c r="A2733" t="s">
        <v>3021</v>
      </c>
      <c r="B2733" t="s">
        <v>3498</v>
      </c>
      <c r="C2733" t="s">
        <v>3342</v>
      </c>
    </row>
    <row r="2734" spans="1:4" x14ac:dyDescent="0.3">
      <c r="A2734" t="s">
        <v>3021</v>
      </c>
      <c r="B2734" t="s">
        <v>3500</v>
      </c>
      <c r="C2734" t="s">
        <v>3342</v>
      </c>
    </row>
    <row r="2735" spans="1:4" x14ac:dyDescent="0.3">
      <c r="A2735" t="s">
        <v>3021</v>
      </c>
      <c r="B2735" t="s">
        <v>3502</v>
      </c>
      <c r="C2735" t="s">
        <v>3342</v>
      </c>
    </row>
    <row r="2736" spans="1:4" x14ac:dyDescent="0.3">
      <c r="A2736" t="s">
        <v>3021</v>
      </c>
      <c r="B2736" t="s">
        <v>3504</v>
      </c>
      <c r="C2736" t="s">
        <v>3342</v>
      </c>
    </row>
    <row r="2737" spans="1:4" x14ac:dyDescent="0.3">
      <c r="A2737" t="s">
        <v>3021</v>
      </c>
      <c r="B2737" t="s">
        <v>3506</v>
      </c>
      <c r="C2737" t="s">
        <v>3342</v>
      </c>
    </row>
    <row r="2738" spans="1:4" x14ac:dyDescent="0.3">
      <c r="A2738" t="s">
        <v>3021</v>
      </c>
      <c r="B2738" t="s">
        <v>3496</v>
      </c>
      <c r="C2738" t="s">
        <v>3340</v>
      </c>
    </row>
    <row r="2739" spans="1:4" x14ac:dyDescent="0.3">
      <c r="A2739" t="s">
        <v>3021</v>
      </c>
      <c r="B2739" t="s">
        <v>3498</v>
      </c>
      <c r="C2739" t="s">
        <v>3340</v>
      </c>
    </row>
    <row r="2740" spans="1:4" x14ac:dyDescent="0.3">
      <c r="A2740" t="s">
        <v>3021</v>
      </c>
      <c r="B2740" t="s">
        <v>3500</v>
      </c>
      <c r="C2740" t="s">
        <v>3340</v>
      </c>
    </row>
    <row r="2741" spans="1:4" x14ac:dyDescent="0.3">
      <c r="A2741" t="s">
        <v>3021</v>
      </c>
      <c r="B2741" t="s">
        <v>3502</v>
      </c>
      <c r="C2741" t="s">
        <v>3340</v>
      </c>
    </row>
    <row r="2742" spans="1:4" x14ac:dyDescent="0.3">
      <c r="A2742" t="s">
        <v>3021</v>
      </c>
      <c r="B2742" t="s">
        <v>3504</v>
      </c>
      <c r="C2742" t="s">
        <v>3340</v>
      </c>
    </row>
    <row r="2743" spans="1:4" x14ac:dyDescent="0.3">
      <c r="A2743" t="s">
        <v>3021</v>
      </c>
      <c r="B2743" t="s">
        <v>3506</v>
      </c>
      <c r="C2743" t="s">
        <v>3340</v>
      </c>
    </row>
    <row r="2744" spans="1:4" x14ac:dyDescent="0.3">
      <c r="A2744" t="s">
        <v>3021</v>
      </c>
      <c r="B2744" t="s">
        <v>3496</v>
      </c>
      <c r="C2744" t="s">
        <v>3344</v>
      </c>
    </row>
    <row r="2745" spans="1:4" x14ac:dyDescent="0.3">
      <c r="A2745" t="s">
        <v>3021</v>
      </c>
      <c r="B2745" t="s">
        <v>3498</v>
      </c>
      <c r="C2745" t="s">
        <v>3344</v>
      </c>
    </row>
    <row r="2746" spans="1:4" x14ac:dyDescent="0.3">
      <c r="A2746" t="s">
        <v>3021</v>
      </c>
      <c r="B2746" t="s">
        <v>3500</v>
      </c>
      <c r="C2746" t="s">
        <v>3344</v>
      </c>
    </row>
    <row r="2747" spans="1:4" x14ac:dyDescent="0.3">
      <c r="A2747" t="s">
        <v>3021</v>
      </c>
      <c r="B2747" t="s">
        <v>3502</v>
      </c>
      <c r="C2747" t="s">
        <v>3344</v>
      </c>
    </row>
    <row r="2748" spans="1:4" x14ac:dyDescent="0.3">
      <c r="A2748" t="s">
        <v>3021</v>
      </c>
      <c r="B2748" t="s">
        <v>3504</v>
      </c>
      <c r="C2748" t="s">
        <v>3344</v>
      </c>
    </row>
    <row r="2749" spans="1:4" x14ac:dyDescent="0.3">
      <c r="A2749" t="s">
        <v>3021</v>
      </c>
      <c r="B2749" t="s">
        <v>3506</v>
      </c>
      <c r="C2749" t="s">
        <v>3344</v>
      </c>
    </row>
    <row r="2750" spans="1:4" x14ac:dyDescent="0.3">
      <c r="A2750" t="s">
        <v>3021</v>
      </c>
      <c r="B2750" t="s">
        <v>3496</v>
      </c>
      <c r="C2750" t="s">
        <v>3345</v>
      </c>
      <c r="D2750">
        <v>1.2536720744702216E-4</v>
      </c>
    </row>
    <row r="2751" spans="1:4" x14ac:dyDescent="0.3">
      <c r="A2751" t="s">
        <v>3021</v>
      </c>
      <c r="B2751" t="s">
        <v>3498</v>
      </c>
      <c r="C2751" t="s">
        <v>3345</v>
      </c>
      <c r="D2751">
        <v>9.0199120538963422E-4</v>
      </c>
    </row>
    <row r="2752" spans="1:4" x14ac:dyDescent="0.3">
      <c r="A2752" t="s">
        <v>3021</v>
      </c>
      <c r="B2752" t="s">
        <v>3500</v>
      </c>
      <c r="C2752" t="s">
        <v>3345</v>
      </c>
      <c r="D2752">
        <v>0</v>
      </c>
    </row>
    <row r="2753" spans="1:4" x14ac:dyDescent="0.3">
      <c r="A2753" t="s">
        <v>3021</v>
      </c>
      <c r="B2753" t="s">
        <v>3502</v>
      </c>
      <c r="C2753" t="s">
        <v>3345</v>
      </c>
      <c r="D2753">
        <v>0</v>
      </c>
    </row>
    <row r="2754" spans="1:4" x14ac:dyDescent="0.3">
      <c r="A2754" t="s">
        <v>3021</v>
      </c>
      <c r="B2754" t="s">
        <v>3504</v>
      </c>
      <c r="C2754" t="s">
        <v>3345</v>
      </c>
      <c r="D2754">
        <v>0</v>
      </c>
    </row>
    <row r="2755" spans="1:4" x14ac:dyDescent="0.3">
      <c r="A2755" t="s">
        <v>3021</v>
      </c>
      <c r="B2755" t="s">
        <v>3506</v>
      </c>
      <c r="C2755" t="s">
        <v>3345</v>
      </c>
      <c r="D2755">
        <v>0</v>
      </c>
    </row>
    <row r="2756" spans="1:4" x14ac:dyDescent="0.3">
      <c r="A2756" t="s">
        <v>3021</v>
      </c>
      <c r="B2756" t="s">
        <v>3496</v>
      </c>
      <c r="C2756" t="s">
        <v>123</v>
      </c>
    </row>
    <row r="2757" spans="1:4" x14ac:dyDescent="0.3">
      <c r="A2757" t="s">
        <v>3021</v>
      </c>
      <c r="B2757" t="s">
        <v>3498</v>
      </c>
      <c r="C2757" t="s">
        <v>123</v>
      </c>
    </row>
    <row r="2758" spans="1:4" x14ac:dyDescent="0.3">
      <c r="A2758" t="s">
        <v>3021</v>
      </c>
      <c r="B2758" t="s">
        <v>3500</v>
      </c>
      <c r="C2758" t="s">
        <v>123</v>
      </c>
    </row>
    <row r="2759" spans="1:4" x14ac:dyDescent="0.3">
      <c r="A2759" t="s">
        <v>3021</v>
      </c>
      <c r="B2759" t="s">
        <v>3502</v>
      </c>
      <c r="C2759" t="s">
        <v>123</v>
      </c>
    </row>
    <row r="2760" spans="1:4" x14ac:dyDescent="0.3">
      <c r="A2760" t="s">
        <v>3021</v>
      </c>
      <c r="B2760" t="s">
        <v>3504</v>
      </c>
      <c r="C2760" t="s">
        <v>123</v>
      </c>
    </row>
    <row r="2761" spans="1:4" x14ac:dyDescent="0.3">
      <c r="A2761" t="s">
        <v>3021</v>
      </c>
      <c r="B2761" t="s">
        <v>3506</v>
      </c>
      <c r="C2761" t="s">
        <v>123</v>
      </c>
    </row>
    <row r="2762" spans="1:4" x14ac:dyDescent="0.3">
      <c r="A2762" t="s">
        <v>3021</v>
      </c>
      <c r="B2762" t="s">
        <v>3496</v>
      </c>
      <c r="C2762" t="s">
        <v>3339</v>
      </c>
      <c r="D2762">
        <v>6.5982364628736946E-4</v>
      </c>
    </row>
    <row r="2763" spans="1:4" x14ac:dyDescent="0.3">
      <c r="A2763" t="s">
        <v>3021</v>
      </c>
      <c r="B2763" t="s">
        <v>3498</v>
      </c>
      <c r="C2763" t="s">
        <v>3339</v>
      </c>
      <c r="D2763">
        <v>1.2069417657635585E-3</v>
      </c>
    </row>
    <row r="2764" spans="1:4" x14ac:dyDescent="0.3">
      <c r="A2764" t="s">
        <v>3021</v>
      </c>
      <c r="B2764" t="s">
        <v>3500</v>
      </c>
      <c r="C2764" t="s">
        <v>3339</v>
      </c>
      <c r="D2764">
        <v>0</v>
      </c>
    </row>
    <row r="2765" spans="1:4" x14ac:dyDescent="0.3">
      <c r="A2765" t="s">
        <v>3021</v>
      </c>
      <c r="B2765" t="s">
        <v>3502</v>
      </c>
      <c r="C2765" t="s">
        <v>3339</v>
      </c>
      <c r="D2765">
        <v>0</v>
      </c>
    </row>
    <row r="2766" spans="1:4" x14ac:dyDescent="0.3">
      <c r="A2766" t="s">
        <v>3021</v>
      </c>
      <c r="B2766" t="s">
        <v>3504</v>
      </c>
      <c r="C2766" t="s">
        <v>3339</v>
      </c>
      <c r="D2766">
        <v>0</v>
      </c>
    </row>
    <row r="2767" spans="1:4" x14ac:dyDescent="0.3">
      <c r="A2767" t="s">
        <v>3021</v>
      </c>
      <c r="B2767" t="s">
        <v>3506</v>
      </c>
      <c r="C2767" t="s">
        <v>3339</v>
      </c>
      <c r="D2767">
        <v>0</v>
      </c>
    </row>
    <row r="2768" spans="1:4" x14ac:dyDescent="0.3">
      <c r="A2768" t="s">
        <v>3021</v>
      </c>
      <c r="B2768" t="s">
        <v>3496</v>
      </c>
      <c r="C2768" t="s">
        <v>3343</v>
      </c>
    </row>
    <row r="2769" spans="1:3" x14ac:dyDescent="0.3">
      <c r="A2769" t="s">
        <v>3021</v>
      </c>
      <c r="B2769" t="s">
        <v>3498</v>
      </c>
      <c r="C2769" t="s">
        <v>3343</v>
      </c>
    </row>
    <row r="2770" spans="1:3" x14ac:dyDescent="0.3">
      <c r="A2770" t="s">
        <v>3021</v>
      </c>
      <c r="B2770" t="s">
        <v>3500</v>
      </c>
      <c r="C2770" t="s">
        <v>3343</v>
      </c>
    </row>
    <row r="2771" spans="1:3" x14ac:dyDescent="0.3">
      <c r="A2771" t="s">
        <v>3021</v>
      </c>
      <c r="B2771" t="s">
        <v>3502</v>
      </c>
      <c r="C2771" t="s">
        <v>3343</v>
      </c>
    </row>
    <row r="2772" spans="1:3" x14ac:dyDescent="0.3">
      <c r="A2772" t="s">
        <v>3021</v>
      </c>
      <c r="B2772" t="s">
        <v>3504</v>
      </c>
      <c r="C2772" t="s">
        <v>3343</v>
      </c>
    </row>
    <row r="2773" spans="1:3" x14ac:dyDescent="0.3">
      <c r="A2773" t="s">
        <v>3021</v>
      </c>
      <c r="B2773" t="s">
        <v>3506</v>
      </c>
      <c r="C2773" t="s">
        <v>3343</v>
      </c>
    </row>
    <row r="2774" spans="1:3" x14ac:dyDescent="0.3">
      <c r="A2774" t="s">
        <v>3021</v>
      </c>
      <c r="B2774" t="s">
        <v>3496</v>
      </c>
      <c r="C2774" t="s">
        <v>3346</v>
      </c>
    </row>
    <row r="2775" spans="1:3" x14ac:dyDescent="0.3">
      <c r="A2775" t="s">
        <v>3021</v>
      </c>
      <c r="B2775" t="s">
        <v>3498</v>
      </c>
      <c r="C2775" t="s">
        <v>3346</v>
      </c>
    </row>
    <row r="2776" spans="1:3" x14ac:dyDescent="0.3">
      <c r="A2776" t="s">
        <v>3021</v>
      </c>
      <c r="B2776" t="s">
        <v>3500</v>
      </c>
      <c r="C2776" t="s">
        <v>3346</v>
      </c>
    </row>
    <row r="2777" spans="1:3" x14ac:dyDescent="0.3">
      <c r="A2777" t="s">
        <v>3021</v>
      </c>
      <c r="B2777" t="s">
        <v>3502</v>
      </c>
      <c r="C2777" t="s">
        <v>3346</v>
      </c>
    </row>
    <row r="2778" spans="1:3" x14ac:dyDescent="0.3">
      <c r="A2778" t="s">
        <v>3021</v>
      </c>
      <c r="B2778" t="s">
        <v>3504</v>
      </c>
      <c r="C2778" t="s">
        <v>3346</v>
      </c>
    </row>
    <row r="2779" spans="1:3" x14ac:dyDescent="0.3">
      <c r="A2779" t="s">
        <v>3021</v>
      </c>
      <c r="B2779" t="s">
        <v>3506</v>
      </c>
      <c r="C2779" t="s">
        <v>3346</v>
      </c>
    </row>
    <row r="2780" spans="1:3" x14ac:dyDescent="0.3">
      <c r="A2780" t="s">
        <v>3021</v>
      </c>
      <c r="B2780" t="s">
        <v>3496</v>
      </c>
      <c r="C2780" t="s">
        <v>3341</v>
      </c>
    </row>
    <row r="2781" spans="1:3" x14ac:dyDescent="0.3">
      <c r="A2781" t="s">
        <v>3021</v>
      </c>
      <c r="B2781" t="s">
        <v>3498</v>
      </c>
      <c r="C2781" t="s">
        <v>3341</v>
      </c>
    </row>
    <row r="2782" spans="1:3" x14ac:dyDescent="0.3">
      <c r="A2782" t="s">
        <v>3021</v>
      </c>
      <c r="B2782" t="s">
        <v>3500</v>
      </c>
      <c r="C2782" t="s">
        <v>3341</v>
      </c>
    </row>
    <row r="2783" spans="1:3" x14ac:dyDescent="0.3">
      <c r="A2783" t="s">
        <v>3021</v>
      </c>
      <c r="B2783" t="s">
        <v>3502</v>
      </c>
      <c r="C2783" t="s">
        <v>3341</v>
      </c>
    </row>
    <row r="2784" spans="1:3" x14ac:dyDescent="0.3">
      <c r="A2784" t="s">
        <v>3021</v>
      </c>
      <c r="B2784" t="s">
        <v>3504</v>
      </c>
      <c r="C2784" t="s">
        <v>3341</v>
      </c>
    </row>
    <row r="2785" spans="1:4" x14ac:dyDescent="0.3">
      <c r="A2785" t="s">
        <v>3021</v>
      </c>
      <c r="B2785" t="s">
        <v>3506</v>
      </c>
      <c r="C2785" t="s">
        <v>3341</v>
      </c>
    </row>
    <row r="2786" spans="1:4" x14ac:dyDescent="0.3">
      <c r="A2786" t="s">
        <v>3021</v>
      </c>
      <c r="B2786" t="s">
        <v>3496</v>
      </c>
      <c r="C2786" t="s">
        <v>125</v>
      </c>
      <c r="D2786">
        <v>7.0192073752695393E-5</v>
      </c>
    </row>
    <row r="2787" spans="1:4" x14ac:dyDescent="0.3">
      <c r="A2787" t="s">
        <v>3021</v>
      </c>
      <c r="B2787" t="s">
        <v>3498</v>
      </c>
      <c r="C2787" t="s">
        <v>125</v>
      </c>
      <c r="D2787">
        <v>9.533375717379746E-5</v>
      </c>
    </row>
    <row r="2788" spans="1:4" x14ac:dyDescent="0.3">
      <c r="A2788" t="s">
        <v>3021</v>
      </c>
      <c r="B2788" t="s">
        <v>3500</v>
      </c>
      <c r="C2788" t="s">
        <v>125</v>
      </c>
      <c r="D2788">
        <v>0</v>
      </c>
    </row>
    <row r="2789" spans="1:4" x14ac:dyDescent="0.3">
      <c r="A2789" t="s">
        <v>3021</v>
      </c>
      <c r="B2789" t="s">
        <v>3502</v>
      </c>
      <c r="C2789" t="s">
        <v>125</v>
      </c>
      <c r="D2789">
        <v>0</v>
      </c>
    </row>
    <row r="2790" spans="1:4" x14ac:dyDescent="0.3">
      <c r="A2790" t="s">
        <v>3021</v>
      </c>
      <c r="B2790" t="s">
        <v>3504</v>
      </c>
      <c r="C2790" t="s">
        <v>125</v>
      </c>
      <c r="D2790">
        <v>0</v>
      </c>
    </row>
    <row r="2791" spans="1:4" x14ac:dyDescent="0.3">
      <c r="A2791" t="s">
        <v>3021</v>
      </c>
      <c r="B2791" t="s">
        <v>3506</v>
      </c>
      <c r="C2791" t="s">
        <v>125</v>
      </c>
      <c r="D2791">
        <v>0</v>
      </c>
    </row>
    <row r="2792" spans="1:4" x14ac:dyDescent="0.3">
      <c r="A2792" t="s">
        <v>3022</v>
      </c>
      <c r="B2792" t="s">
        <v>3496</v>
      </c>
      <c r="C2792" t="s">
        <v>757</v>
      </c>
    </row>
    <row r="2793" spans="1:4" x14ac:dyDescent="0.3">
      <c r="A2793" t="s">
        <v>3022</v>
      </c>
      <c r="B2793" t="s">
        <v>3498</v>
      </c>
      <c r="C2793" t="s">
        <v>757</v>
      </c>
    </row>
    <row r="2794" spans="1:4" x14ac:dyDescent="0.3">
      <c r="A2794" t="s">
        <v>3022</v>
      </c>
      <c r="B2794" t="s">
        <v>3500</v>
      </c>
      <c r="C2794" t="s">
        <v>757</v>
      </c>
    </row>
    <row r="2795" spans="1:4" x14ac:dyDescent="0.3">
      <c r="A2795" t="s">
        <v>3022</v>
      </c>
      <c r="B2795" t="s">
        <v>3502</v>
      </c>
      <c r="C2795" t="s">
        <v>757</v>
      </c>
    </row>
    <row r="2796" spans="1:4" x14ac:dyDescent="0.3">
      <c r="A2796" t="s">
        <v>3022</v>
      </c>
      <c r="B2796" t="s">
        <v>3504</v>
      </c>
      <c r="C2796" t="s">
        <v>757</v>
      </c>
    </row>
    <row r="2797" spans="1:4" x14ac:dyDescent="0.3">
      <c r="A2797" t="s">
        <v>3022</v>
      </c>
      <c r="B2797" t="s">
        <v>3506</v>
      </c>
      <c r="C2797" t="s">
        <v>757</v>
      </c>
    </row>
    <row r="2798" spans="1:4" x14ac:dyDescent="0.3">
      <c r="A2798" t="s">
        <v>3022</v>
      </c>
      <c r="B2798" t="s">
        <v>3496</v>
      </c>
      <c r="C2798" t="s">
        <v>3342</v>
      </c>
    </row>
    <row r="2799" spans="1:4" x14ac:dyDescent="0.3">
      <c r="A2799" t="s">
        <v>3022</v>
      </c>
      <c r="B2799" t="s">
        <v>3498</v>
      </c>
      <c r="C2799" t="s">
        <v>3342</v>
      </c>
    </row>
    <row r="2800" spans="1:4" x14ac:dyDescent="0.3">
      <c r="A2800" t="s">
        <v>3022</v>
      </c>
      <c r="B2800" t="s">
        <v>3500</v>
      </c>
      <c r="C2800" t="s">
        <v>3342</v>
      </c>
    </row>
    <row r="2801" spans="1:3" x14ac:dyDescent="0.3">
      <c r="A2801" t="s">
        <v>3022</v>
      </c>
      <c r="B2801" t="s">
        <v>3502</v>
      </c>
      <c r="C2801" t="s">
        <v>3342</v>
      </c>
    </row>
    <row r="2802" spans="1:3" x14ac:dyDescent="0.3">
      <c r="A2802" t="s">
        <v>3022</v>
      </c>
      <c r="B2802" t="s">
        <v>3504</v>
      </c>
      <c r="C2802" t="s">
        <v>3342</v>
      </c>
    </row>
    <row r="2803" spans="1:3" x14ac:dyDescent="0.3">
      <c r="A2803" t="s">
        <v>3022</v>
      </c>
      <c r="B2803" t="s">
        <v>3506</v>
      </c>
      <c r="C2803" t="s">
        <v>3342</v>
      </c>
    </row>
    <row r="2804" spans="1:3" x14ac:dyDescent="0.3">
      <c r="A2804" t="s">
        <v>3022</v>
      </c>
      <c r="B2804" t="s">
        <v>3496</v>
      </c>
      <c r="C2804" t="s">
        <v>3340</v>
      </c>
    </row>
    <row r="2805" spans="1:3" x14ac:dyDescent="0.3">
      <c r="A2805" t="s">
        <v>3022</v>
      </c>
      <c r="B2805" t="s">
        <v>3498</v>
      </c>
      <c r="C2805" t="s">
        <v>3340</v>
      </c>
    </row>
    <row r="2806" spans="1:3" x14ac:dyDescent="0.3">
      <c r="A2806" t="s">
        <v>3022</v>
      </c>
      <c r="B2806" t="s">
        <v>3500</v>
      </c>
      <c r="C2806" t="s">
        <v>3340</v>
      </c>
    </row>
    <row r="2807" spans="1:3" x14ac:dyDescent="0.3">
      <c r="A2807" t="s">
        <v>3022</v>
      </c>
      <c r="B2807" t="s">
        <v>3502</v>
      </c>
      <c r="C2807" t="s">
        <v>3340</v>
      </c>
    </row>
    <row r="2808" spans="1:3" x14ac:dyDescent="0.3">
      <c r="A2808" t="s">
        <v>3022</v>
      </c>
      <c r="B2808" t="s">
        <v>3504</v>
      </c>
      <c r="C2808" t="s">
        <v>3340</v>
      </c>
    </row>
    <row r="2809" spans="1:3" x14ac:dyDescent="0.3">
      <c r="A2809" t="s">
        <v>3022</v>
      </c>
      <c r="B2809" t="s">
        <v>3506</v>
      </c>
      <c r="C2809" t="s">
        <v>3340</v>
      </c>
    </row>
    <row r="2810" spans="1:3" x14ac:dyDescent="0.3">
      <c r="A2810" t="s">
        <v>3022</v>
      </c>
      <c r="B2810" t="s">
        <v>3496</v>
      </c>
      <c r="C2810" t="s">
        <v>3344</v>
      </c>
    </row>
    <row r="2811" spans="1:3" x14ac:dyDescent="0.3">
      <c r="A2811" t="s">
        <v>3022</v>
      </c>
      <c r="B2811" t="s">
        <v>3498</v>
      </c>
      <c r="C2811" t="s">
        <v>3344</v>
      </c>
    </row>
    <row r="2812" spans="1:3" x14ac:dyDescent="0.3">
      <c r="A2812" t="s">
        <v>3022</v>
      </c>
      <c r="B2812" t="s">
        <v>3500</v>
      </c>
      <c r="C2812" t="s">
        <v>3344</v>
      </c>
    </row>
    <row r="2813" spans="1:3" x14ac:dyDescent="0.3">
      <c r="A2813" t="s">
        <v>3022</v>
      </c>
      <c r="B2813" t="s">
        <v>3502</v>
      </c>
      <c r="C2813" t="s">
        <v>3344</v>
      </c>
    </row>
    <row r="2814" spans="1:3" x14ac:dyDescent="0.3">
      <c r="A2814" t="s">
        <v>3022</v>
      </c>
      <c r="B2814" t="s">
        <v>3504</v>
      </c>
      <c r="C2814" t="s">
        <v>3344</v>
      </c>
    </row>
    <row r="2815" spans="1:3" x14ac:dyDescent="0.3">
      <c r="A2815" t="s">
        <v>3022</v>
      </c>
      <c r="B2815" t="s">
        <v>3506</v>
      </c>
      <c r="C2815" t="s">
        <v>3344</v>
      </c>
    </row>
    <row r="2816" spans="1:3" x14ac:dyDescent="0.3">
      <c r="A2816" t="s">
        <v>3022</v>
      </c>
      <c r="B2816" t="s">
        <v>3496</v>
      </c>
      <c r="C2816" t="s">
        <v>3345</v>
      </c>
    </row>
    <row r="2817" spans="1:4" x14ac:dyDescent="0.3">
      <c r="A2817" t="s">
        <v>3022</v>
      </c>
      <c r="B2817" t="s">
        <v>3498</v>
      </c>
      <c r="C2817" t="s">
        <v>3345</v>
      </c>
    </row>
    <row r="2818" spans="1:4" x14ac:dyDescent="0.3">
      <c r="A2818" t="s">
        <v>3022</v>
      </c>
      <c r="B2818" t="s">
        <v>3500</v>
      </c>
      <c r="C2818" t="s">
        <v>3345</v>
      </c>
    </row>
    <row r="2819" spans="1:4" x14ac:dyDescent="0.3">
      <c r="A2819" t="s">
        <v>3022</v>
      </c>
      <c r="B2819" t="s">
        <v>3502</v>
      </c>
      <c r="C2819" t="s">
        <v>3345</v>
      </c>
    </row>
    <row r="2820" spans="1:4" x14ac:dyDescent="0.3">
      <c r="A2820" t="s">
        <v>3022</v>
      </c>
      <c r="B2820" t="s">
        <v>3504</v>
      </c>
      <c r="C2820" t="s">
        <v>3345</v>
      </c>
    </row>
    <row r="2821" spans="1:4" x14ac:dyDescent="0.3">
      <c r="A2821" t="s">
        <v>3022</v>
      </c>
      <c r="B2821" t="s">
        <v>3506</v>
      </c>
      <c r="C2821" t="s">
        <v>3345</v>
      </c>
    </row>
    <row r="2822" spans="1:4" x14ac:dyDescent="0.3">
      <c r="A2822" t="s">
        <v>3022</v>
      </c>
      <c r="B2822" t="s">
        <v>3496</v>
      </c>
      <c r="C2822" t="s">
        <v>123</v>
      </c>
    </row>
    <row r="2823" spans="1:4" x14ac:dyDescent="0.3">
      <c r="A2823" t="s">
        <v>3022</v>
      </c>
      <c r="B2823" t="s">
        <v>3498</v>
      </c>
      <c r="C2823" t="s">
        <v>123</v>
      </c>
    </row>
    <row r="2824" spans="1:4" x14ac:dyDescent="0.3">
      <c r="A2824" t="s">
        <v>3022</v>
      </c>
      <c r="B2824" t="s">
        <v>3500</v>
      </c>
      <c r="C2824" t="s">
        <v>123</v>
      </c>
    </row>
    <row r="2825" spans="1:4" x14ac:dyDescent="0.3">
      <c r="A2825" t="s">
        <v>3022</v>
      </c>
      <c r="B2825" t="s">
        <v>3502</v>
      </c>
      <c r="C2825" t="s">
        <v>123</v>
      </c>
    </row>
    <row r="2826" spans="1:4" x14ac:dyDescent="0.3">
      <c r="A2826" t="s">
        <v>3022</v>
      </c>
      <c r="B2826" t="s">
        <v>3504</v>
      </c>
      <c r="C2826" t="s">
        <v>123</v>
      </c>
    </row>
    <row r="2827" spans="1:4" x14ac:dyDescent="0.3">
      <c r="A2827" t="s">
        <v>3022</v>
      </c>
      <c r="B2827" t="s">
        <v>3506</v>
      </c>
      <c r="C2827" t="s">
        <v>123</v>
      </c>
    </row>
    <row r="2828" spans="1:4" x14ac:dyDescent="0.3">
      <c r="A2828" t="s">
        <v>3022</v>
      </c>
      <c r="B2828" t="s">
        <v>3496</v>
      </c>
      <c r="C2828" t="s">
        <v>3339</v>
      </c>
      <c r="D2828">
        <v>5.678606548651168E-3</v>
      </c>
    </row>
    <row r="2829" spans="1:4" x14ac:dyDescent="0.3">
      <c r="A2829" t="s">
        <v>3022</v>
      </c>
      <c r="B2829" t="s">
        <v>3498</v>
      </c>
      <c r="C2829" t="s">
        <v>3339</v>
      </c>
      <c r="D2829">
        <v>2.939757485943165E-2</v>
      </c>
    </row>
    <row r="2830" spans="1:4" x14ac:dyDescent="0.3">
      <c r="A2830" t="s">
        <v>3022</v>
      </c>
      <c r="B2830" t="s">
        <v>3500</v>
      </c>
      <c r="C2830" t="s">
        <v>3339</v>
      </c>
      <c r="D2830">
        <v>7.1033834745575827E-2</v>
      </c>
    </row>
    <row r="2831" spans="1:4" x14ac:dyDescent="0.3">
      <c r="A2831" t="s">
        <v>3022</v>
      </c>
      <c r="B2831" t="s">
        <v>3502</v>
      </c>
      <c r="C2831" t="s">
        <v>3339</v>
      </c>
      <c r="D2831">
        <v>0.10653465544319211</v>
      </c>
    </row>
    <row r="2832" spans="1:4" x14ac:dyDescent="0.3">
      <c r="A2832" t="s">
        <v>3022</v>
      </c>
      <c r="B2832" t="s">
        <v>3504</v>
      </c>
      <c r="C2832" t="s">
        <v>3339</v>
      </c>
      <c r="D2832">
        <v>0.13904167552552035</v>
      </c>
    </row>
    <row r="2833" spans="1:4" x14ac:dyDescent="0.3">
      <c r="A2833" t="s">
        <v>3022</v>
      </c>
      <c r="B2833" t="s">
        <v>3506</v>
      </c>
      <c r="C2833" t="s">
        <v>3339</v>
      </c>
      <c r="D2833">
        <v>2.4738710499430654E-2</v>
      </c>
    </row>
    <row r="2834" spans="1:4" x14ac:dyDescent="0.3">
      <c r="A2834" t="s">
        <v>3022</v>
      </c>
      <c r="B2834" t="s">
        <v>3496</v>
      </c>
      <c r="C2834" t="s">
        <v>3343</v>
      </c>
    </row>
    <row r="2835" spans="1:4" x14ac:dyDescent="0.3">
      <c r="A2835" t="s">
        <v>3022</v>
      </c>
      <c r="B2835" t="s">
        <v>3498</v>
      </c>
      <c r="C2835" t="s">
        <v>3343</v>
      </c>
    </row>
    <row r="2836" spans="1:4" x14ac:dyDescent="0.3">
      <c r="A2836" t="s">
        <v>3022</v>
      </c>
      <c r="B2836" t="s">
        <v>3500</v>
      </c>
      <c r="C2836" t="s">
        <v>3343</v>
      </c>
    </row>
    <row r="2837" spans="1:4" x14ac:dyDescent="0.3">
      <c r="A2837" t="s">
        <v>3022</v>
      </c>
      <c r="B2837" t="s">
        <v>3502</v>
      </c>
      <c r="C2837" t="s">
        <v>3343</v>
      </c>
    </row>
    <row r="2838" spans="1:4" x14ac:dyDescent="0.3">
      <c r="A2838" t="s">
        <v>3022</v>
      </c>
      <c r="B2838" t="s">
        <v>3504</v>
      </c>
      <c r="C2838" t="s">
        <v>3343</v>
      </c>
    </row>
    <row r="2839" spans="1:4" x14ac:dyDescent="0.3">
      <c r="A2839" t="s">
        <v>3022</v>
      </c>
      <c r="B2839" t="s">
        <v>3506</v>
      </c>
      <c r="C2839" t="s">
        <v>3343</v>
      </c>
    </row>
    <row r="2840" spans="1:4" x14ac:dyDescent="0.3">
      <c r="A2840" t="s">
        <v>3022</v>
      </c>
      <c r="B2840" t="s">
        <v>3496</v>
      </c>
      <c r="C2840" t="s">
        <v>3346</v>
      </c>
    </row>
    <row r="2841" spans="1:4" x14ac:dyDescent="0.3">
      <c r="A2841" t="s">
        <v>3022</v>
      </c>
      <c r="B2841" t="s">
        <v>3498</v>
      </c>
      <c r="C2841" t="s">
        <v>3346</v>
      </c>
    </row>
    <row r="2842" spans="1:4" x14ac:dyDescent="0.3">
      <c r="A2842" t="s">
        <v>3022</v>
      </c>
      <c r="B2842" t="s">
        <v>3500</v>
      </c>
      <c r="C2842" t="s">
        <v>3346</v>
      </c>
    </row>
    <row r="2843" spans="1:4" x14ac:dyDescent="0.3">
      <c r="A2843" t="s">
        <v>3022</v>
      </c>
      <c r="B2843" t="s">
        <v>3502</v>
      </c>
      <c r="C2843" t="s">
        <v>3346</v>
      </c>
    </row>
    <row r="2844" spans="1:4" x14ac:dyDescent="0.3">
      <c r="A2844" t="s">
        <v>3022</v>
      </c>
      <c r="B2844" t="s">
        <v>3504</v>
      </c>
      <c r="C2844" t="s">
        <v>3346</v>
      </c>
    </row>
    <row r="2845" spans="1:4" x14ac:dyDescent="0.3">
      <c r="A2845" t="s">
        <v>3022</v>
      </c>
      <c r="B2845" t="s">
        <v>3506</v>
      </c>
      <c r="C2845" t="s">
        <v>3346</v>
      </c>
    </row>
    <row r="2846" spans="1:4" x14ac:dyDescent="0.3">
      <c r="A2846" t="s">
        <v>3022</v>
      </c>
      <c r="B2846" t="s">
        <v>3496</v>
      </c>
      <c r="C2846" t="s">
        <v>3341</v>
      </c>
    </row>
    <row r="2847" spans="1:4" x14ac:dyDescent="0.3">
      <c r="A2847" t="s">
        <v>3022</v>
      </c>
      <c r="B2847" t="s">
        <v>3498</v>
      </c>
      <c r="C2847" t="s">
        <v>3341</v>
      </c>
    </row>
    <row r="2848" spans="1:4" x14ac:dyDescent="0.3">
      <c r="A2848" t="s">
        <v>3022</v>
      </c>
      <c r="B2848" t="s">
        <v>3500</v>
      </c>
      <c r="C2848" t="s">
        <v>3341</v>
      </c>
    </row>
    <row r="2849" spans="1:4" x14ac:dyDescent="0.3">
      <c r="A2849" t="s">
        <v>3022</v>
      </c>
      <c r="B2849" t="s">
        <v>3502</v>
      </c>
      <c r="C2849" t="s">
        <v>3341</v>
      </c>
    </row>
    <row r="2850" spans="1:4" x14ac:dyDescent="0.3">
      <c r="A2850" t="s">
        <v>3022</v>
      </c>
      <c r="B2850" t="s">
        <v>3504</v>
      </c>
      <c r="C2850" t="s">
        <v>3341</v>
      </c>
    </row>
    <row r="2851" spans="1:4" x14ac:dyDescent="0.3">
      <c r="A2851" t="s">
        <v>3022</v>
      </c>
      <c r="B2851" t="s">
        <v>3506</v>
      </c>
      <c r="C2851" t="s">
        <v>3341</v>
      </c>
    </row>
    <row r="2852" spans="1:4" x14ac:dyDescent="0.3">
      <c r="A2852" t="s">
        <v>3022</v>
      </c>
      <c r="B2852" t="s">
        <v>3496</v>
      </c>
      <c r="C2852" t="s">
        <v>125</v>
      </c>
      <c r="D2852">
        <v>1.7745309049054122E-4</v>
      </c>
    </row>
    <row r="2853" spans="1:4" x14ac:dyDescent="0.3">
      <c r="A2853" t="s">
        <v>3022</v>
      </c>
      <c r="B2853" t="s">
        <v>3498</v>
      </c>
      <c r="C2853" t="s">
        <v>125</v>
      </c>
      <c r="D2853">
        <v>3.2917163735656689E-5</v>
      </c>
    </row>
    <row r="2854" spans="1:4" x14ac:dyDescent="0.3">
      <c r="A2854" t="s">
        <v>3022</v>
      </c>
      <c r="B2854" t="s">
        <v>3500</v>
      </c>
      <c r="C2854" t="s">
        <v>125</v>
      </c>
      <c r="D2854">
        <v>4.1236956259389127E-5</v>
      </c>
    </row>
    <row r="2855" spans="1:4" x14ac:dyDescent="0.3">
      <c r="A2855" t="s">
        <v>3022</v>
      </c>
      <c r="B2855" t="s">
        <v>3502</v>
      </c>
      <c r="C2855" t="s">
        <v>125</v>
      </c>
      <c r="D2855">
        <v>4.6375840001080835E-5</v>
      </c>
    </row>
    <row r="2856" spans="1:4" x14ac:dyDescent="0.3">
      <c r="A2856" t="s">
        <v>3022</v>
      </c>
      <c r="B2856" t="s">
        <v>3504</v>
      </c>
      <c r="C2856" t="s">
        <v>125</v>
      </c>
      <c r="D2856">
        <v>5.3288124460850889E-5</v>
      </c>
    </row>
    <row r="2857" spans="1:4" x14ac:dyDescent="0.3">
      <c r="A2857" t="s">
        <v>3022</v>
      </c>
      <c r="B2857" t="s">
        <v>3506</v>
      </c>
      <c r="C2857" t="s">
        <v>125</v>
      </c>
      <c r="D2857">
        <v>4.9614973419006919E-6</v>
      </c>
    </row>
  </sheetData>
  <autoFilter ref="A1:D2890" xr:uid="{7136C29A-D8FC-4FD0-BC07-C145E353305C}"/>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243386"/>
  </sheetPr>
  <dimension ref="A1"/>
  <sheetViews>
    <sheetView zoomScale="80" zoomScaleNormal="80" workbookViewId="0"/>
  </sheetViews>
  <sheetFormatPr defaultRowHeight="14.4" x14ac:dyDescent="0.3"/>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tabColor rgb="FF243386"/>
  </sheetPr>
  <dimension ref="A1:N112"/>
  <sheetViews>
    <sheetView zoomScale="75" zoomScaleNormal="75" workbookViewId="0">
      <selection activeCell="C4" sqref="C4"/>
    </sheetView>
  </sheetViews>
  <sheetFormatPr defaultColWidth="8.88671875" defaultRowHeight="14.4" outlineLevelRow="1" x14ac:dyDescent="0.3"/>
  <cols>
    <col min="1" max="1" width="13.44140625" style="45" customWidth="1"/>
    <col min="2" max="2" width="60.5546875" style="45" bestFit="1" customWidth="1"/>
    <col min="3" max="7" width="41" style="45" customWidth="1"/>
    <col min="8" max="8" width="7.44140625" style="45" customWidth="1"/>
    <col min="9" max="9" width="92" style="45" customWidth="1"/>
    <col min="10" max="11" width="47.5546875" style="45" customWidth="1"/>
    <col min="12" max="12" width="7.44140625" style="45" customWidth="1"/>
    <col min="13" max="13" width="25.5546875" style="45" customWidth="1"/>
    <col min="14" max="14" width="25.5546875" style="43" customWidth="1"/>
    <col min="15" max="16384" width="8.88671875" style="75"/>
  </cols>
  <sheetData>
    <row r="1" spans="1:13" ht="45" customHeight="1" x14ac:dyDescent="0.3">
      <c r="A1" s="484" t="s">
        <v>1475</v>
      </c>
      <c r="B1" s="484"/>
    </row>
    <row r="2" spans="1:13" ht="31.2" x14ac:dyDescent="0.3">
      <c r="A2" s="42" t="s">
        <v>1474</v>
      </c>
      <c r="B2" s="42"/>
      <c r="C2" s="43"/>
      <c r="D2" s="43"/>
      <c r="E2" s="43"/>
      <c r="F2" s="202" t="s">
        <v>3010</v>
      </c>
      <c r="G2" s="77"/>
      <c r="H2" s="43"/>
      <c r="I2" s="42"/>
      <c r="J2" s="43"/>
      <c r="K2" s="43"/>
      <c r="L2" s="43"/>
      <c r="M2" s="43"/>
    </row>
    <row r="3" spans="1:13" ht="15" thickBot="1" x14ac:dyDescent="0.35">
      <c r="A3" s="43"/>
      <c r="B3" s="44"/>
      <c r="C3" s="44"/>
      <c r="D3" s="43"/>
      <c r="E3" s="43"/>
      <c r="F3" s="43"/>
      <c r="G3" s="43"/>
      <c r="H3" s="43"/>
      <c r="L3" s="43"/>
      <c r="M3" s="43"/>
    </row>
    <row r="4" spans="1:13" ht="18.600000000000001" thickBot="1" x14ac:dyDescent="0.35">
      <c r="A4" s="46"/>
      <c r="B4" s="47" t="s">
        <v>56</v>
      </c>
      <c r="C4" s="48" t="s">
        <v>203</v>
      </c>
      <c r="D4" s="46"/>
      <c r="E4" s="46"/>
      <c r="F4" s="43"/>
      <c r="G4" s="43"/>
      <c r="H4" s="43"/>
      <c r="I4" s="200"/>
      <c r="J4" s="200"/>
      <c r="L4" s="43"/>
      <c r="M4" s="43"/>
    </row>
    <row r="5" spans="1:13" ht="15" thickBot="1" x14ac:dyDescent="0.35">
      <c r="H5" s="43"/>
      <c r="I5" s="200"/>
      <c r="L5" s="43"/>
      <c r="M5" s="43"/>
    </row>
    <row r="6" spans="1:13" ht="18" x14ac:dyDescent="0.3">
      <c r="A6" s="49"/>
      <c r="B6" s="50" t="s">
        <v>1382</v>
      </c>
      <c r="C6" s="49"/>
      <c r="E6" s="51"/>
      <c r="F6" s="51"/>
      <c r="G6" s="51"/>
      <c r="H6" s="43"/>
      <c r="I6" s="200"/>
      <c r="L6" s="43"/>
      <c r="M6" s="43"/>
    </row>
    <row r="7" spans="1:13" x14ac:dyDescent="0.3">
      <c r="B7" s="53" t="s">
        <v>1473</v>
      </c>
      <c r="H7" s="43"/>
      <c r="I7" s="200"/>
      <c r="L7" s="43"/>
      <c r="M7" s="43"/>
    </row>
    <row r="8" spans="1:13" x14ac:dyDescent="0.3">
      <c r="B8" s="53" t="s">
        <v>1395</v>
      </c>
      <c r="H8" s="43"/>
      <c r="I8" s="200"/>
      <c r="L8" s="43"/>
      <c r="M8" s="43"/>
    </row>
    <row r="9" spans="1:13" ht="15" thickBot="1" x14ac:dyDescent="0.35">
      <c r="B9" s="54" t="s">
        <v>1417</v>
      </c>
      <c r="H9" s="43"/>
      <c r="L9" s="43"/>
      <c r="M9" s="43"/>
    </row>
    <row r="10" spans="1:13" x14ac:dyDescent="0.3">
      <c r="B10" s="55"/>
      <c r="H10" s="43"/>
      <c r="I10" s="201"/>
      <c r="L10" s="43"/>
      <c r="M10" s="43"/>
    </row>
    <row r="11" spans="1:13" x14ac:dyDescent="0.3">
      <c r="B11" s="55"/>
      <c r="H11" s="43"/>
      <c r="I11" s="201"/>
      <c r="L11" s="43"/>
      <c r="M11" s="43"/>
    </row>
    <row r="12" spans="1:13" ht="36" x14ac:dyDescent="0.3">
      <c r="A12" s="56" t="s">
        <v>65</v>
      </c>
      <c r="B12" s="56" t="s">
        <v>1462</v>
      </c>
      <c r="C12" s="57"/>
      <c r="D12" s="57"/>
      <c r="E12" s="57"/>
      <c r="F12" s="57"/>
      <c r="G12" s="57"/>
      <c r="H12" s="43"/>
      <c r="L12" s="43"/>
      <c r="M12" s="43"/>
    </row>
    <row r="13" spans="1:13" ht="15" customHeight="1" x14ac:dyDescent="0.3">
      <c r="A13" s="64"/>
      <c r="B13" s="65" t="s">
        <v>1394</v>
      </c>
      <c r="C13" s="64" t="s">
        <v>1461</v>
      </c>
      <c r="D13" s="64" t="s">
        <v>1471</v>
      </c>
      <c r="E13" s="66"/>
      <c r="F13" s="67"/>
      <c r="G13" s="67"/>
      <c r="H13" s="43"/>
      <c r="L13" s="43"/>
      <c r="M13" s="43"/>
    </row>
    <row r="14" spans="1:13" x14ac:dyDescent="0.3">
      <c r="A14" s="45" t="s">
        <v>1383</v>
      </c>
      <c r="B14" s="62" t="s">
        <v>1372</v>
      </c>
      <c r="C14" s="110" t="s">
        <v>1186</v>
      </c>
      <c r="D14" s="110"/>
      <c r="E14" s="51"/>
      <c r="F14" s="51"/>
      <c r="G14" s="51"/>
      <c r="H14" s="43"/>
      <c r="L14" s="43"/>
      <c r="M14" s="43"/>
    </row>
    <row r="15" spans="1:13" x14ac:dyDescent="0.3">
      <c r="A15" s="45" t="s">
        <v>1384</v>
      </c>
      <c r="B15" s="62" t="s">
        <v>384</v>
      </c>
      <c r="C15" s="45" t="s">
        <v>3025</v>
      </c>
      <c r="D15" s="45" t="s">
        <v>3108</v>
      </c>
      <c r="E15" s="51"/>
      <c r="F15" s="51"/>
      <c r="G15" s="51"/>
      <c r="H15" s="43"/>
      <c r="L15" s="43"/>
      <c r="M15" s="43"/>
    </row>
    <row r="16" spans="1:13" x14ac:dyDescent="0.3">
      <c r="A16" s="45" t="s">
        <v>1385</v>
      </c>
      <c r="B16" s="62" t="s">
        <v>1373</v>
      </c>
      <c r="C16" s="45" t="s">
        <v>1186</v>
      </c>
      <c r="E16" s="51"/>
      <c r="F16" s="51"/>
      <c r="G16" s="51"/>
      <c r="H16" s="43"/>
      <c r="L16" s="43"/>
      <c r="M16" s="43"/>
    </row>
    <row r="17" spans="1:13" x14ac:dyDescent="0.3">
      <c r="A17" s="45" t="s">
        <v>1386</v>
      </c>
      <c r="B17" s="62" t="s">
        <v>1374</v>
      </c>
      <c r="C17" s="45" t="s">
        <v>1186</v>
      </c>
      <c r="E17" s="51"/>
      <c r="F17" s="51"/>
      <c r="G17" s="51"/>
      <c r="H17" s="43"/>
      <c r="L17" s="43"/>
      <c r="M17" s="43"/>
    </row>
    <row r="18" spans="1:13" x14ac:dyDescent="0.3">
      <c r="A18" s="45" t="s">
        <v>1387</v>
      </c>
      <c r="B18" s="62" t="s">
        <v>1375</v>
      </c>
      <c r="C18" s="45" t="s">
        <v>3025</v>
      </c>
      <c r="D18" s="45" t="s">
        <v>3108</v>
      </c>
      <c r="E18" s="51"/>
      <c r="F18" s="51"/>
      <c r="G18" s="51"/>
      <c r="H18" s="43"/>
      <c r="L18" s="43"/>
      <c r="M18" s="43"/>
    </row>
    <row r="19" spans="1:13" x14ac:dyDescent="0.3">
      <c r="A19" s="45" t="s">
        <v>1388</v>
      </c>
      <c r="B19" s="62" t="s">
        <v>1376</v>
      </c>
      <c r="C19" s="45" t="s">
        <v>1186</v>
      </c>
      <c r="E19" s="51"/>
      <c r="F19" s="51"/>
      <c r="G19" s="51"/>
      <c r="H19" s="43"/>
      <c r="L19" s="43"/>
      <c r="M19" s="43"/>
    </row>
    <row r="20" spans="1:13" x14ac:dyDescent="0.3">
      <c r="A20" s="45" t="s">
        <v>1389</v>
      </c>
      <c r="B20" s="62" t="s">
        <v>1377</v>
      </c>
      <c r="C20" s="45" t="s">
        <v>3109</v>
      </c>
      <c r="D20" s="45" t="s">
        <v>3110</v>
      </c>
      <c r="E20" s="51"/>
      <c r="F20" s="51"/>
      <c r="G20" s="51"/>
      <c r="H20" s="43"/>
      <c r="L20" s="43"/>
      <c r="M20" s="43"/>
    </row>
    <row r="21" spans="1:13" x14ac:dyDescent="0.3">
      <c r="A21" s="45" t="s">
        <v>1390</v>
      </c>
      <c r="B21" s="62" t="s">
        <v>1378</v>
      </c>
      <c r="C21" s="45" t="s">
        <v>1186</v>
      </c>
      <c r="E21" s="51"/>
      <c r="F21" s="51"/>
      <c r="G21" s="51"/>
      <c r="H21" s="43"/>
      <c r="L21" s="43"/>
      <c r="M21" s="43"/>
    </row>
    <row r="22" spans="1:13" x14ac:dyDescent="0.3">
      <c r="A22" s="45" t="s">
        <v>1391</v>
      </c>
      <c r="B22" s="62" t="s">
        <v>1379</v>
      </c>
      <c r="C22" s="45" t="s">
        <v>1189</v>
      </c>
      <c r="E22" s="51"/>
      <c r="F22" s="51"/>
      <c r="G22" s="51"/>
      <c r="H22" s="43"/>
      <c r="L22" s="43"/>
      <c r="M22" s="43"/>
    </row>
    <row r="23" spans="1:13" x14ac:dyDescent="0.3">
      <c r="A23" s="45" t="s">
        <v>1392</v>
      </c>
      <c r="B23" s="62" t="s">
        <v>1458</v>
      </c>
      <c r="C23" s="45" t="s">
        <v>1183</v>
      </c>
      <c r="E23" s="51"/>
      <c r="F23" s="51"/>
      <c r="G23" s="51"/>
      <c r="H23" s="43"/>
      <c r="L23" s="43"/>
      <c r="M23" s="43"/>
    </row>
    <row r="24" spans="1:13" x14ac:dyDescent="0.3">
      <c r="A24" s="45" t="s">
        <v>1460</v>
      </c>
      <c r="B24" s="62" t="s">
        <v>1459</v>
      </c>
      <c r="C24" s="45" t="s">
        <v>3025</v>
      </c>
      <c r="D24" s="45" t="s">
        <v>3108</v>
      </c>
      <c r="E24" s="51"/>
      <c r="F24" s="51"/>
      <c r="G24" s="51"/>
      <c r="H24" s="43"/>
      <c r="L24" s="43"/>
      <c r="M24" s="43"/>
    </row>
    <row r="25" spans="1:13" outlineLevel="1" x14ac:dyDescent="0.3">
      <c r="A25" s="45" t="s">
        <v>1393</v>
      </c>
      <c r="B25" s="60" t="s">
        <v>2553</v>
      </c>
      <c r="E25" s="51"/>
      <c r="F25" s="51"/>
      <c r="G25" s="51"/>
      <c r="H25" s="43"/>
      <c r="L25" s="43"/>
      <c r="M25" s="43"/>
    </row>
    <row r="26" spans="1:13" outlineLevel="1" x14ac:dyDescent="0.3">
      <c r="A26" s="45" t="s">
        <v>1396</v>
      </c>
      <c r="B26" s="176"/>
      <c r="C26" s="158"/>
      <c r="D26" s="158"/>
      <c r="E26" s="51"/>
      <c r="F26" s="51"/>
      <c r="G26" s="51"/>
      <c r="H26" s="43"/>
      <c r="L26" s="43"/>
      <c r="M26" s="43"/>
    </row>
    <row r="27" spans="1:13" outlineLevel="1" x14ac:dyDescent="0.3">
      <c r="A27" s="45" t="s">
        <v>1397</v>
      </c>
      <c r="B27" s="176"/>
      <c r="C27" s="158"/>
      <c r="D27" s="158"/>
      <c r="E27" s="51"/>
      <c r="F27" s="51"/>
      <c r="G27" s="51"/>
      <c r="H27" s="43"/>
      <c r="L27" s="43"/>
      <c r="M27" s="43"/>
    </row>
    <row r="28" spans="1:13" outlineLevel="1" x14ac:dyDescent="0.3">
      <c r="A28" s="45" t="s">
        <v>1398</v>
      </c>
      <c r="B28" s="176"/>
      <c r="C28" s="158"/>
      <c r="D28" s="158"/>
      <c r="E28" s="51"/>
      <c r="F28" s="51"/>
      <c r="G28" s="51"/>
      <c r="H28" s="43"/>
      <c r="L28" s="43"/>
      <c r="M28" s="43"/>
    </row>
    <row r="29" spans="1:13" outlineLevel="1" x14ac:dyDescent="0.3">
      <c r="A29" s="45" t="s">
        <v>1399</v>
      </c>
      <c r="B29" s="176"/>
      <c r="C29" s="158"/>
      <c r="D29" s="158"/>
      <c r="E29" s="51"/>
      <c r="F29" s="51"/>
      <c r="G29" s="51"/>
      <c r="H29" s="43"/>
      <c r="L29" s="43"/>
      <c r="M29" s="43"/>
    </row>
    <row r="30" spans="1:13" outlineLevel="1" x14ac:dyDescent="0.3">
      <c r="A30" s="45" t="s">
        <v>1400</v>
      </c>
      <c r="B30" s="176"/>
      <c r="C30" s="158"/>
      <c r="D30" s="158"/>
      <c r="E30" s="51"/>
      <c r="F30" s="51"/>
      <c r="G30" s="51"/>
      <c r="H30" s="43"/>
      <c r="L30" s="43"/>
      <c r="M30" s="43"/>
    </row>
    <row r="31" spans="1:13" outlineLevel="1" x14ac:dyDescent="0.3">
      <c r="A31" s="45" t="s">
        <v>1401</v>
      </c>
      <c r="B31" s="176"/>
      <c r="C31" s="158"/>
      <c r="D31" s="158"/>
      <c r="E31" s="51"/>
      <c r="F31" s="51"/>
      <c r="G31" s="51"/>
      <c r="H31" s="43"/>
      <c r="L31" s="43"/>
      <c r="M31" s="43"/>
    </row>
    <row r="32" spans="1:13" outlineLevel="1" x14ac:dyDescent="0.3">
      <c r="A32" s="45" t="s">
        <v>1402</v>
      </c>
      <c r="B32" s="176"/>
      <c r="C32" s="158"/>
      <c r="D32" s="158"/>
      <c r="E32" s="51"/>
      <c r="F32" s="51"/>
      <c r="G32" s="51"/>
      <c r="H32" s="43"/>
      <c r="L32" s="43"/>
      <c r="M32" s="43"/>
    </row>
    <row r="33" spans="1:13" ht="18" x14ac:dyDescent="0.3">
      <c r="A33" s="57"/>
      <c r="B33" s="56" t="s">
        <v>1395</v>
      </c>
      <c r="C33" s="57"/>
      <c r="D33" s="57"/>
      <c r="E33" s="57"/>
      <c r="F33" s="57"/>
      <c r="G33" s="57"/>
      <c r="H33" s="43"/>
      <c r="L33" s="43"/>
      <c r="M33" s="43"/>
    </row>
    <row r="34" spans="1:13" ht="15" customHeight="1" x14ac:dyDescent="0.3">
      <c r="A34" s="64"/>
      <c r="B34" s="65" t="s">
        <v>1380</v>
      </c>
      <c r="C34" s="64" t="s">
        <v>1469</v>
      </c>
      <c r="D34" s="64" t="s">
        <v>1471</v>
      </c>
      <c r="E34" s="64" t="s">
        <v>1381</v>
      </c>
      <c r="F34" s="67"/>
      <c r="G34" s="67"/>
      <c r="H34" s="43"/>
      <c r="L34" s="43"/>
      <c r="M34" s="43"/>
    </row>
    <row r="35" spans="1:13" x14ac:dyDescent="0.3">
      <c r="A35" s="45" t="s">
        <v>1418</v>
      </c>
      <c r="B35" s="110" t="s">
        <v>3111</v>
      </c>
      <c r="C35" s="110" t="s">
        <v>1186</v>
      </c>
      <c r="D35" s="110" t="s">
        <v>1186</v>
      </c>
      <c r="E35" s="110" t="s">
        <v>1186</v>
      </c>
      <c r="F35" s="111"/>
      <c r="G35" s="111"/>
      <c r="H35" s="43"/>
      <c r="L35" s="43"/>
      <c r="M35" s="43"/>
    </row>
    <row r="36" spans="1:13" x14ac:dyDescent="0.3">
      <c r="A36" s="45" t="s">
        <v>1419</v>
      </c>
      <c r="B36" s="62"/>
      <c r="H36" s="43"/>
      <c r="L36" s="43"/>
      <c r="M36" s="43"/>
    </row>
    <row r="37" spans="1:13" x14ac:dyDescent="0.3">
      <c r="A37" s="45" t="s">
        <v>1420</v>
      </c>
      <c r="B37" s="62"/>
      <c r="H37" s="43"/>
      <c r="L37" s="43"/>
      <c r="M37" s="43"/>
    </row>
    <row r="38" spans="1:13" x14ac:dyDescent="0.3">
      <c r="A38" s="45" t="s">
        <v>1421</v>
      </c>
      <c r="B38" s="62"/>
      <c r="H38" s="43"/>
      <c r="L38" s="43"/>
      <c r="M38" s="43"/>
    </row>
    <row r="39" spans="1:13" x14ac:dyDescent="0.3">
      <c r="A39" s="45" t="s">
        <v>1422</v>
      </c>
      <c r="B39" s="62"/>
      <c r="H39" s="43"/>
      <c r="L39" s="43"/>
      <c r="M39" s="43"/>
    </row>
    <row r="40" spans="1:13" x14ac:dyDescent="0.3">
      <c r="A40" s="45" t="s">
        <v>1423</v>
      </c>
      <c r="B40" s="62"/>
      <c r="H40" s="43"/>
      <c r="L40" s="43"/>
      <c r="M40" s="43"/>
    </row>
    <row r="41" spans="1:13" x14ac:dyDescent="0.3">
      <c r="A41" s="45" t="s">
        <v>1424</v>
      </c>
      <c r="B41" s="62"/>
      <c r="H41" s="43"/>
      <c r="L41" s="43"/>
      <c r="M41" s="43"/>
    </row>
    <row r="42" spans="1:13" x14ac:dyDescent="0.3">
      <c r="A42" s="45" t="s">
        <v>1425</v>
      </c>
      <c r="B42" s="62"/>
      <c r="H42" s="43"/>
      <c r="L42" s="43"/>
      <c r="M42" s="43"/>
    </row>
    <row r="43" spans="1:13" x14ac:dyDescent="0.3">
      <c r="A43" s="45" t="s">
        <v>1426</v>
      </c>
      <c r="B43" s="62"/>
      <c r="H43" s="43"/>
      <c r="L43" s="43"/>
      <c r="M43" s="43"/>
    </row>
    <row r="44" spans="1:13" x14ac:dyDescent="0.3">
      <c r="A44" s="45" t="s">
        <v>1427</v>
      </c>
      <c r="B44" s="62"/>
      <c r="H44" s="43"/>
      <c r="L44" s="43"/>
      <c r="M44" s="43"/>
    </row>
    <row r="45" spans="1:13" x14ac:dyDescent="0.3">
      <c r="A45" s="45" t="s">
        <v>1428</v>
      </c>
      <c r="B45" s="62"/>
      <c r="H45" s="43"/>
      <c r="L45" s="43"/>
      <c r="M45" s="43"/>
    </row>
    <row r="46" spans="1:13" x14ac:dyDescent="0.3">
      <c r="A46" s="45" t="s">
        <v>1429</v>
      </c>
      <c r="B46" s="62"/>
      <c r="H46" s="43"/>
      <c r="L46" s="43"/>
      <c r="M46" s="43"/>
    </row>
    <row r="47" spans="1:13" x14ac:dyDescent="0.3">
      <c r="A47" s="45" t="s">
        <v>1430</v>
      </c>
      <c r="B47" s="62"/>
      <c r="H47" s="43"/>
      <c r="L47" s="43"/>
      <c r="M47" s="43"/>
    </row>
    <row r="48" spans="1:13" x14ac:dyDescent="0.3">
      <c r="A48" s="45" t="s">
        <v>1431</v>
      </c>
      <c r="B48" s="62"/>
      <c r="H48" s="43"/>
      <c r="L48" s="43"/>
      <c r="M48" s="43"/>
    </row>
    <row r="49" spans="1:13" x14ac:dyDescent="0.3">
      <c r="A49" s="45" t="s">
        <v>1432</v>
      </c>
      <c r="B49" s="62"/>
      <c r="H49" s="43"/>
      <c r="L49" s="43"/>
      <c r="M49" s="43"/>
    </row>
    <row r="50" spans="1:13" x14ac:dyDescent="0.3">
      <c r="A50" s="45" t="s">
        <v>1433</v>
      </c>
      <c r="B50" s="62"/>
      <c r="H50" s="43"/>
      <c r="L50" s="43"/>
      <c r="M50" s="43"/>
    </row>
    <row r="51" spans="1:13" x14ac:dyDescent="0.3">
      <c r="A51" s="45" t="s">
        <v>1434</v>
      </c>
      <c r="B51" s="62"/>
      <c r="H51" s="43"/>
      <c r="L51" s="43"/>
      <c r="M51" s="43"/>
    </row>
    <row r="52" spans="1:13" x14ac:dyDescent="0.3">
      <c r="A52" s="45" t="s">
        <v>1435</v>
      </c>
      <c r="B52" s="62"/>
      <c r="H52" s="43"/>
      <c r="L52" s="43"/>
      <c r="M52" s="43"/>
    </row>
    <row r="53" spans="1:13" x14ac:dyDescent="0.3">
      <c r="A53" s="45" t="s">
        <v>1436</v>
      </c>
      <c r="B53" s="62"/>
      <c r="H53" s="43"/>
      <c r="L53" s="43"/>
      <c r="M53" s="43"/>
    </row>
    <row r="54" spans="1:13" x14ac:dyDescent="0.3">
      <c r="A54" s="45" t="s">
        <v>1437</v>
      </c>
      <c r="B54" s="62"/>
      <c r="H54" s="43"/>
      <c r="L54" s="43"/>
      <c r="M54" s="43"/>
    </row>
    <row r="55" spans="1:13" x14ac:dyDescent="0.3">
      <c r="A55" s="45" t="s">
        <v>1438</v>
      </c>
      <c r="B55" s="62"/>
      <c r="H55" s="43"/>
      <c r="L55" s="43"/>
      <c r="M55" s="43"/>
    </row>
    <row r="56" spans="1:13" x14ac:dyDescent="0.3">
      <c r="A56" s="45" t="s">
        <v>1439</v>
      </c>
      <c r="B56" s="62"/>
      <c r="H56" s="43"/>
      <c r="L56" s="43"/>
      <c r="M56" s="43"/>
    </row>
    <row r="57" spans="1:13" x14ac:dyDescent="0.3">
      <c r="A57" s="45" t="s">
        <v>1440</v>
      </c>
      <c r="B57" s="62"/>
      <c r="H57" s="43"/>
      <c r="L57" s="43"/>
      <c r="M57" s="43"/>
    </row>
    <row r="58" spans="1:13" x14ac:dyDescent="0.3">
      <c r="A58" s="45" t="s">
        <v>1441</v>
      </c>
      <c r="B58" s="62"/>
      <c r="H58" s="43"/>
      <c r="L58" s="43"/>
      <c r="M58" s="43"/>
    </row>
    <row r="59" spans="1:13" x14ac:dyDescent="0.3">
      <c r="A59" s="45" t="s">
        <v>1442</v>
      </c>
      <c r="B59" s="62"/>
      <c r="H59" s="43"/>
      <c r="L59" s="43"/>
      <c r="M59" s="43"/>
    </row>
    <row r="60" spans="1:13" outlineLevel="1" x14ac:dyDescent="0.3">
      <c r="A60" s="45" t="s">
        <v>1403</v>
      </c>
      <c r="B60" s="62"/>
      <c r="E60" s="62"/>
      <c r="F60" s="62"/>
      <c r="G60" s="62"/>
      <c r="H60" s="43"/>
      <c r="L60" s="43"/>
      <c r="M60" s="43"/>
    </row>
    <row r="61" spans="1:13" outlineLevel="1" x14ac:dyDescent="0.3">
      <c r="A61" s="45" t="s">
        <v>1404</v>
      </c>
      <c r="B61" s="62"/>
      <c r="E61" s="62"/>
      <c r="F61" s="62"/>
      <c r="G61" s="62"/>
      <c r="H61" s="43"/>
      <c r="L61" s="43"/>
      <c r="M61" s="43"/>
    </row>
    <row r="62" spans="1:13" outlineLevel="1" x14ac:dyDescent="0.3">
      <c r="A62" s="45" t="s">
        <v>1405</v>
      </c>
      <c r="B62" s="62"/>
      <c r="E62" s="62"/>
      <c r="F62" s="62"/>
      <c r="G62" s="62"/>
      <c r="H62" s="43"/>
      <c r="L62" s="43"/>
      <c r="M62" s="43"/>
    </row>
    <row r="63" spans="1:13" outlineLevel="1" x14ac:dyDescent="0.3">
      <c r="A63" s="45" t="s">
        <v>1406</v>
      </c>
      <c r="B63" s="62"/>
      <c r="E63" s="62"/>
      <c r="F63" s="62"/>
      <c r="G63" s="62"/>
      <c r="H63" s="43"/>
      <c r="L63" s="43"/>
      <c r="M63" s="43"/>
    </row>
    <row r="64" spans="1:13" outlineLevel="1" x14ac:dyDescent="0.3">
      <c r="A64" s="45" t="s">
        <v>1407</v>
      </c>
      <c r="B64" s="62"/>
      <c r="E64" s="62"/>
      <c r="F64" s="62"/>
      <c r="G64" s="62"/>
      <c r="H64" s="43"/>
      <c r="L64" s="43"/>
      <c r="M64" s="43"/>
    </row>
    <row r="65" spans="1:14" outlineLevel="1" x14ac:dyDescent="0.3">
      <c r="A65" s="45" t="s">
        <v>1408</v>
      </c>
      <c r="B65" s="62"/>
      <c r="E65" s="62"/>
      <c r="F65" s="62"/>
      <c r="G65" s="62"/>
      <c r="H65" s="43"/>
      <c r="L65" s="43"/>
      <c r="M65" s="43"/>
    </row>
    <row r="66" spans="1:14" outlineLevel="1" x14ac:dyDescent="0.3">
      <c r="A66" s="45" t="s">
        <v>1409</v>
      </c>
      <c r="B66" s="62"/>
      <c r="E66" s="62"/>
      <c r="F66" s="62"/>
      <c r="G66" s="62"/>
      <c r="H66" s="43"/>
      <c r="L66" s="43"/>
      <c r="M66" s="43"/>
    </row>
    <row r="67" spans="1:14" outlineLevel="1" x14ac:dyDescent="0.3">
      <c r="A67" s="45" t="s">
        <v>1410</v>
      </c>
      <c r="B67" s="62"/>
      <c r="E67" s="62"/>
      <c r="F67" s="62"/>
      <c r="G67" s="62"/>
      <c r="H67" s="43"/>
      <c r="L67" s="43"/>
      <c r="M67" s="43"/>
    </row>
    <row r="68" spans="1:14" outlineLevel="1" x14ac:dyDescent="0.3">
      <c r="A68" s="45" t="s">
        <v>1411</v>
      </c>
      <c r="B68" s="62"/>
      <c r="E68" s="62"/>
      <c r="F68" s="62"/>
      <c r="G68" s="62"/>
      <c r="H68" s="43"/>
      <c r="L68" s="43"/>
      <c r="M68" s="43"/>
    </row>
    <row r="69" spans="1:14" outlineLevel="1" x14ac:dyDescent="0.3">
      <c r="A69" s="45" t="s">
        <v>1412</v>
      </c>
      <c r="B69" s="62"/>
      <c r="E69" s="62"/>
      <c r="F69" s="62"/>
      <c r="G69" s="62"/>
      <c r="H69" s="43"/>
      <c r="L69" s="43"/>
      <c r="M69" s="43"/>
    </row>
    <row r="70" spans="1:14" outlineLevel="1" x14ac:dyDescent="0.3">
      <c r="A70" s="45" t="s">
        <v>1413</v>
      </c>
      <c r="B70" s="62"/>
      <c r="E70" s="62"/>
      <c r="F70" s="62"/>
      <c r="G70" s="62"/>
      <c r="H70" s="43"/>
      <c r="L70" s="43"/>
      <c r="M70" s="43"/>
    </row>
    <row r="71" spans="1:14" outlineLevel="1" x14ac:dyDescent="0.3">
      <c r="A71" s="45" t="s">
        <v>1414</v>
      </c>
      <c r="B71" s="62"/>
      <c r="E71" s="62"/>
      <c r="F71" s="62"/>
      <c r="G71" s="62"/>
      <c r="H71" s="43"/>
      <c r="L71" s="43"/>
      <c r="M71" s="43"/>
    </row>
    <row r="72" spans="1:14" outlineLevel="1" x14ac:dyDescent="0.3">
      <c r="A72" s="45" t="s">
        <v>1415</v>
      </c>
      <c r="B72" s="62"/>
      <c r="E72" s="62"/>
      <c r="F72" s="62"/>
      <c r="G72" s="62"/>
      <c r="H72" s="43"/>
      <c r="L72" s="43"/>
      <c r="M72" s="43"/>
    </row>
    <row r="73" spans="1:14" ht="18" x14ac:dyDescent="0.3">
      <c r="A73" s="57"/>
      <c r="B73" s="56" t="s">
        <v>1417</v>
      </c>
      <c r="C73" s="57"/>
      <c r="D73" s="57"/>
      <c r="E73" s="57"/>
      <c r="F73" s="57"/>
      <c r="G73" s="57"/>
      <c r="H73" s="43"/>
    </row>
    <row r="74" spans="1:14" ht="15" customHeight="1" x14ac:dyDescent="0.3">
      <c r="A74" s="64"/>
      <c r="B74" s="65" t="s">
        <v>763</v>
      </c>
      <c r="C74" s="64" t="s">
        <v>1472</v>
      </c>
      <c r="D74" s="64"/>
      <c r="E74" s="67"/>
      <c r="F74" s="67"/>
      <c r="G74" s="67"/>
      <c r="H74" s="75"/>
      <c r="I74" s="75"/>
      <c r="J74" s="75"/>
      <c r="K74" s="75"/>
      <c r="L74" s="75"/>
      <c r="M74" s="75"/>
      <c r="N74" s="75"/>
    </row>
    <row r="75" spans="1:14" x14ac:dyDescent="0.3">
      <c r="A75" s="45" t="s">
        <v>1443</v>
      </c>
      <c r="B75" s="45" t="s">
        <v>2980</v>
      </c>
      <c r="C75" s="209">
        <v>11.519212393176927</v>
      </c>
      <c r="H75" s="43"/>
    </row>
    <row r="76" spans="1:14" x14ac:dyDescent="0.3">
      <c r="A76" s="45" t="s">
        <v>1444</v>
      </c>
      <c r="B76" s="45" t="s">
        <v>2981</v>
      </c>
      <c r="C76" s="209">
        <v>22.515457941891185</v>
      </c>
      <c r="H76" s="43"/>
    </row>
    <row r="77" spans="1:14" outlineLevel="1" x14ac:dyDescent="0.3">
      <c r="A77" s="45" t="s">
        <v>1445</v>
      </c>
      <c r="H77" s="43"/>
    </row>
    <row r="78" spans="1:14" outlineLevel="1" x14ac:dyDescent="0.3">
      <c r="A78" s="45" t="s">
        <v>1446</v>
      </c>
      <c r="H78" s="43"/>
    </row>
    <row r="79" spans="1:14" outlineLevel="1" x14ac:dyDescent="0.3">
      <c r="A79" s="45" t="s">
        <v>1447</v>
      </c>
      <c r="H79" s="43"/>
    </row>
    <row r="80" spans="1:14" outlineLevel="1" x14ac:dyDescent="0.3">
      <c r="A80" s="45" t="s">
        <v>1448</v>
      </c>
      <c r="H80" s="43"/>
    </row>
    <row r="81" spans="1:8" x14ac:dyDescent="0.3">
      <c r="A81" s="64"/>
      <c r="B81" s="65" t="s">
        <v>1449</v>
      </c>
      <c r="C81" s="64" t="s">
        <v>466</v>
      </c>
      <c r="D81" s="64" t="s">
        <v>467</v>
      </c>
      <c r="E81" s="67" t="s">
        <v>775</v>
      </c>
      <c r="F81" s="67" t="s">
        <v>960</v>
      </c>
      <c r="G81" s="67" t="s">
        <v>1468</v>
      </c>
      <c r="H81" s="43"/>
    </row>
    <row r="82" spans="1:8" x14ac:dyDescent="0.3">
      <c r="A82" s="45" t="s">
        <v>1450</v>
      </c>
      <c r="B82" s="45" t="s">
        <v>1529</v>
      </c>
      <c r="C82" s="220">
        <v>9.3400247900455766E-4</v>
      </c>
      <c r="D82" s="220">
        <v>2.5450246582139181E-4</v>
      </c>
      <c r="E82" s="220" t="s">
        <v>1186</v>
      </c>
      <c r="F82" s="220" t="s">
        <v>1186</v>
      </c>
      <c r="G82" s="220">
        <v>7.8186828055501966E-4</v>
      </c>
      <c r="H82" s="43"/>
    </row>
    <row r="83" spans="1:8" x14ac:dyDescent="0.3">
      <c r="A83" s="45" t="s">
        <v>1451</v>
      </c>
      <c r="B83" s="45" t="s">
        <v>1465</v>
      </c>
      <c r="C83" s="220">
        <v>4.6299786088784163E-4</v>
      </c>
      <c r="D83" s="220">
        <v>3.4912586414748072E-4</v>
      </c>
      <c r="E83" s="220" t="s">
        <v>1186</v>
      </c>
      <c r="F83" s="220" t="s">
        <v>1186</v>
      </c>
      <c r="G83" s="220">
        <v>4.3750290192707896E-4</v>
      </c>
      <c r="H83" s="43"/>
    </row>
    <row r="84" spans="1:8" x14ac:dyDescent="0.3">
      <c r="A84" s="45" t="s">
        <v>1452</v>
      </c>
      <c r="B84" s="45" t="s">
        <v>1463</v>
      </c>
      <c r="C84" s="220">
        <v>5.3638126321788352E-4</v>
      </c>
      <c r="D84" s="220">
        <v>1.573119867513372E-4</v>
      </c>
      <c r="E84" s="220" t="s">
        <v>1186</v>
      </c>
      <c r="F84" s="220" t="s">
        <v>1186</v>
      </c>
      <c r="G84" s="220">
        <v>4.5151091823889222E-4</v>
      </c>
      <c r="H84" s="43"/>
    </row>
    <row r="85" spans="1:8" x14ac:dyDescent="0.3">
      <c r="A85" s="45" t="s">
        <v>1453</v>
      </c>
      <c r="B85" s="45" t="s">
        <v>1464</v>
      </c>
      <c r="C85" s="220">
        <v>1.907129810766926E-4</v>
      </c>
      <c r="D85" s="220">
        <v>2.0306297076404462E-4</v>
      </c>
      <c r="E85" s="220" t="s">
        <v>1186</v>
      </c>
      <c r="F85" s="220" t="s">
        <v>1186</v>
      </c>
      <c r="G85" s="220">
        <v>1.9347803736145141E-4</v>
      </c>
      <c r="H85" s="43"/>
    </row>
    <row r="86" spans="1:8" x14ac:dyDescent="0.3">
      <c r="A86" s="45" t="s">
        <v>1467</v>
      </c>
      <c r="B86" s="45" t="s">
        <v>1466</v>
      </c>
      <c r="C86" s="220">
        <v>5.1740539629722244E-4</v>
      </c>
      <c r="D86" s="220">
        <v>2.458699187613032E-5</v>
      </c>
      <c r="E86" s="220" t="s">
        <v>1186</v>
      </c>
      <c r="F86" s="220" t="s">
        <v>1186</v>
      </c>
      <c r="G86" s="220">
        <v>4.070676016199856E-4</v>
      </c>
      <c r="H86" s="43"/>
    </row>
    <row r="87" spans="1:8" outlineLevel="1" x14ac:dyDescent="0.3">
      <c r="A87" s="45" t="s">
        <v>1454</v>
      </c>
      <c r="H87" s="43"/>
    </row>
    <row r="88" spans="1:8" outlineLevel="1" x14ac:dyDescent="0.3">
      <c r="A88" s="45" t="s">
        <v>1455</v>
      </c>
      <c r="H88" s="43"/>
    </row>
    <row r="89" spans="1:8" outlineLevel="1" x14ac:dyDescent="0.3">
      <c r="A89" s="45" t="s">
        <v>1456</v>
      </c>
      <c r="H89" s="43"/>
    </row>
    <row r="90" spans="1:8" outlineLevel="1" x14ac:dyDescent="0.3">
      <c r="A90" s="45" t="s">
        <v>1457</v>
      </c>
      <c r="H90" s="43"/>
    </row>
    <row r="91" spans="1:8" x14ac:dyDescent="0.3">
      <c r="H91" s="43"/>
    </row>
    <row r="92" spans="1:8" x14ac:dyDescent="0.3">
      <c r="H92" s="43"/>
    </row>
    <row r="93" spans="1:8" x14ac:dyDescent="0.3">
      <c r="H93" s="43"/>
    </row>
    <row r="94" spans="1:8" x14ac:dyDescent="0.3">
      <c r="H94" s="43"/>
    </row>
    <row r="95" spans="1:8" x14ac:dyDescent="0.3">
      <c r="H95" s="43"/>
    </row>
    <row r="96" spans="1:8" x14ac:dyDescent="0.3">
      <c r="H96" s="43"/>
    </row>
    <row r="97" spans="8:8" x14ac:dyDescent="0.3">
      <c r="H97" s="43"/>
    </row>
    <row r="98" spans="8:8" x14ac:dyDescent="0.3">
      <c r="H98" s="43"/>
    </row>
    <row r="99" spans="8:8" x14ac:dyDescent="0.3">
      <c r="H99" s="43"/>
    </row>
    <row r="100" spans="8:8" x14ac:dyDescent="0.3">
      <c r="H100" s="43"/>
    </row>
    <row r="101" spans="8:8" x14ac:dyDescent="0.3">
      <c r="H101" s="43"/>
    </row>
    <row r="102" spans="8:8" x14ac:dyDescent="0.3">
      <c r="H102" s="43"/>
    </row>
    <row r="103" spans="8:8" x14ac:dyDescent="0.3">
      <c r="H103" s="43"/>
    </row>
    <row r="104" spans="8:8" x14ac:dyDescent="0.3">
      <c r="H104" s="43"/>
    </row>
    <row r="105" spans="8:8" x14ac:dyDescent="0.3">
      <c r="H105" s="43"/>
    </row>
    <row r="106" spans="8:8" x14ac:dyDescent="0.3">
      <c r="H106" s="43"/>
    </row>
    <row r="107" spans="8:8" x14ac:dyDescent="0.3">
      <c r="H107" s="43"/>
    </row>
    <row r="108" spans="8:8" x14ac:dyDescent="0.3">
      <c r="H108" s="43"/>
    </row>
    <row r="109" spans="8:8" x14ac:dyDescent="0.3">
      <c r="H109" s="43"/>
    </row>
    <row r="110" spans="8:8" x14ac:dyDescent="0.3">
      <c r="H110" s="43"/>
    </row>
    <row r="111" spans="8:8" x14ac:dyDescent="0.3">
      <c r="H111" s="43"/>
    </row>
    <row r="112" spans="8:8" x14ac:dyDescent="0.3">
      <c r="H112" s="43"/>
    </row>
  </sheetData>
  <sheetProtection algorithmName="SHA-512" hashValue="ToEdngM35Go/lysvC5stOu1vu6d7UNPctcxyWgYqpitMreuXcTKg0rKzb3l44L1Xfcq8JuUIsBYFPobsZ+t6yg==" saltValue="KwS1lCank5vWCCm1/QDa6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A0DB7-F9F4-42E5-8D70-0E6F22E558E8}">
  <sheetPr codeName="Sheet13">
    <tabColor rgb="FF243386"/>
  </sheetPr>
  <dimension ref="A1:E43"/>
  <sheetViews>
    <sheetView topLeftCell="A9" workbookViewId="0">
      <selection activeCell="B137" sqref="B137"/>
    </sheetView>
  </sheetViews>
  <sheetFormatPr defaultRowHeight="14.4" x14ac:dyDescent="0.3"/>
  <cols>
    <col min="1" max="1" width="14" customWidth="1"/>
    <col min="2" max="2" width="41" customWidth="1"/>
    <col min="3" max="5" width="13" customWidth="1"/>
  </cols>
  <sheetData>
    <row r="1" spans="1:5" x14ac:dyDescent="0.3">
      <c r="A1" t="s">
        <v>3014</v>
      </c>
      <c r="B1" t="s">
        <v>3015</v>
      </c>
      <c r="C1" t="s">
        <v>3016</v>
      </c>
      <c r="D1" t="s">
        <v>3023</v>
      </c>
      <c r="E1" t="s">
        <v>3024</v>
      </c>
    </row>
    <row r="2" spans="1:5" x14ac:dyDescent="0.3">
      <c r="A2" t="s">
        <v>3017</v>
      </c>
      <c r="B2" t="s">
        <v>1453</v>
      </c>
      <c r="C2">
        <v>1.5650497351595736E-3</v>
      </c>
      <c r="E2">
        <v>9.3276548931430501E-4</v>
      </c>
    </row>
    <row r="3" spans="1:5" x14ac:dyDescent="0.3">
      <c r="A3" t="s">
        <v>3018</v>
      </c>
      <c r="B3" t="s">
        <v>1453</v>
      </c>
      <c r="C3">
        <v>8.9709114890825631E-5</v>
      </c>
      <c r="D3">
        <v>1.2217596565395819E-4</v>
      </c>
      <c r="E3">
        <v>9.1782226956442975E-5</v>
      </c>
    </row>
    <row r="4" spans="1:5" x14ac:dyDescent="0.3">
      <c r="A4" t="s">
        <v>3019</v>
      </c>
      <c r="B4" t="s">
        <v>1453</v>
      </c>
      <c r="C4">
        <v>1.8560887134223892E-5</v>
      </c>
      <c r="D4">
        <v>3.2383025835713521E-4</v>
      </c>
      <c r="E4">
        <v>2.347328070561102E-4</v>
      </c>
    </row>
    <row r="5" spans="1:5" x14ac:dyDescent="0.3">
      <c r="A5" t="s">
        <v>3020</v>
      </c>
      <c r="B5" t="s">
        <v>1453</v>
      </c>
      <c r="C5">
        <v>1.907129810766926E-4</v>
      </c>
      <c r="D5">
        <v>2.0306297076404462E-4</v>
      </c>
      <c r="E5">
        <v>1.9347803736145141E-4</v>
      </c>
    </row>
    <row r="6" spans="1:5" x14ac:dyDescent="0.3">
      <c r="A6" t="s">
        <v>3021</v>
      </c>
      <c r="B6" t="s">
        <v>1453</v>
      </c>
      <c r="C6">
        <v>5.2794330571025817E-5</v>
      </c>
      <c r="E6">
        <v>2.8376608629105929E-5</v>
      </c>
    </row>
    <row r="7" spans="1:5" x14ac:dyDescent="0.3">
      <c r="A7" t="s">
        <v>3022</v>
      </c>
      <c r="B7" t="s">
        <v>1453</v>
      </c>
      <c r="C7">
        <v>4.7014398613642895E-5</v>
      </c>
      <c r="E7">
        <v>4.5060811692646628E-5</v>
      </c>
    </row>
    <row r="8" spans="1:5" x14ac:dyDescent="0.3">
      <c r="A8" t="s">
        <v>3017</v>
      </c>
      <c r="B8" t="s">
        <v>1467</v>
      </c>
      <c r="C8">
        <v>1.8798699872850666E-3</v>
      </c>
      <c r="D8">
        <v>3.5446529691925656E-5</v>
      </c>
      <c r="E8">
        <v>1.1347180162617977E-3</v>
      </c>
    </row>
    <row r="9" spans="1:5" x14ac:dyDescent="0.3">
      <c r="A9" t="s">
        <v>3018</v>
      </c>
      <c r="B9" t="s">
        <v>1467</v>
      </c>
      <c r="C9">
        <v>1.2627269867718083E-4</v>
      </c>
      <c r="D9">
        <v>2.1777604709445646E-5</v>
      </c>
      <c r="E9">
        <v>1.1960035334615033E-4</v>
      </c>
    </row>
    <row r="10" spans="1:5" x14ac:dyDescent="0.3">
      <c r="A10" t="s">
        <v>3019</v>
      </c>
      <c r="B10" t="s">
        <v>1467</v>
      </c>
      <c r="C10">
        <v>2.7687330664014515E-4</v>
      </c>
      <c r="D10">
        <v>2.8932459141691597E-4</v>
      </c>
      <c r="E10">
        <v>2.8569049692984364E-4</v>
      </c>
    </row>
    <row r="11" spans="1:5" x14ac:dyDescent="0.3">
      <c r="A11" t="s">
        <v>3020</v>
      </c>
      <c r="B11" t="s">
        <v>1467</v>
      </c>
      <c r="C11">
        <v>5.1740539629722244E-4</v>
      </c>
      <c r="D11">
        <v>2.458699187613032E-5</v>
      </c>
      <c r="E11">
        <v>4.070676016199856E-4</v>
      </c>
    </row>
    <row r="12" spans="1:5" x14ac:dyDescent="0.3">
      <c r="A12" t="s">
        <v>3021</v>
      </c>
      <c r="B12" t="s">
        <v>1467</v>
      </c>
    </row>
    <row r="13" spans="1:5" x14ac:dyDescent="0.3">
      <c r="A13" t="s">
        <v>3022</v>
      </c>
      <c r="B13" t="s">
        <v>1467</v>
      </c>
      <c r="C13">
        <v>4.3727524353433893E-5</v>
      </c>
      <c r="E13">
        <v>4.1910516751860002E-5</v>
      </c>
    </row>
    <row r="14" spans="1:5" x14ac:dyDescent="0.3">
      <c r="A14" t="s">
        <v>3017</v>
      </c>
      <c r="B14" t="s">
        <v>1450</v>
      </c>
      <c r="C14">
        <v>7.5813282488778862E-3</v>
      </c>
      <c r="E14">
        <v>4.5184515193671584E-3</v>
      </c>
    </row>
    <row r="15" spans="1:5" x14ac:dyDescent="0.3">
      <c r="A15" t="s">
        <v>3018</v>
      </c>
      <c r="B15" t="s">
        <v>1450</v>
      </c>
      <c r="C15">
        <v>6.6117224651986303E-4</v>
      </c>
      <c r="D15">
        <v>2.2688814056650978E-4</v>
      </c>
      <c r="E15">
        <v>6.3344181998334392E-4</v>
      </c>
    </row>
    <row r="16" spans="1:5" x14ac:dyDescent="0.3">
      <c r="A16" t="s">
        <v>3019</v>
      </c>
      <c r="B16" t="s">
        <v>1450</v>
      </c>
      <c r="C16">
        <v>7.0381712669777209E-4</v>
      </c>
      <c r="D16">
        <v>2.9113352870781262E-4</v>
      </c>
      <c r="E16">
        <v>4.1158143551007679E-4</v>
      </c>
    </row>
    <row r="17" spans="1:5" x14ac:dyDescent="0.3">
      <c r="A17" t="s">
        <v>3020</v>
      </c>
      <c r="B17" t="s">
        <v>1450</v>
      </c>
      <c r="C17">
        <v>9.3400247900455766E-4</v>
      </c>
      <c r="D17">
        <v>2.5450246582139181E-4</v>
      </c>
      <c r="E17">
        <v>7.8186828055501966E-4</v>
      </c>
    </row>
    <row r="18" spans="1:5" x14ac:dyDescent="0.3">
      <c r="A18" t="s">
        <v>3021</v>
      </c>
      <c r="B18" t="s">
        <v>1450</v>
      </c>
      <c r="C18">
        <v>2.2632904034962668E-4</v>
      </c>
      <c r="D18">
        <v>3.7789862178924476E-4</v>
      </c>
      <c r="E18">
        <v>2.964309595219275E-4</v>
      </c>
    </row>
    <row r="19" spans="1:5" x14ac:dyDescent="0.3">
      <c r="A19" t="s">
        <v>3022</v>
      </c>
      <c r="B19" t="s">
        <v>1450</v>
      </c>
      <c r="C19">
        <v>1.0182908242831503E-4</v>
      </c>
      <c r="E19">
        <v>9.759778373099893E-5</v>
      </c>
    </row>
    <row r="20" spans="1:5" x14ac:dyDescent="0.3">
      <c r="A20" t="s">
        <v>3017</v>
      </c>
      <c r="B20" t="s">
        <v>1451</v>
      </c>
      <c r="C20">
        <v>2.8868287362491946E-3</v>
      </c>
      <c r="E20">
        <v>1.7205422666389087E-3</v>
      </c>
    </row>
    <row r="21" spans="1:5" x14ac:dyDescent="0.3">
      <c r="A21" t="s">
        <v>3018</v>
      </c>
      <c r="B21" t="s">
        <v>1451</v>
      </c>
      <c r="C21">
        <v>2.4762856276424678E-4</v>
      </c>
      <c r="D21">
        <v>7.159375524152705E-5</v>
      </c>
      <c r="E21">
        <v>2.363881783454737E-4</v>
      </c>
    </row>
    <row r="22" spans="1:5" x14ac:dyDescent="0.3">
      <c r="A22" t="s">
        <v>3019</v>
      </c>
      <c r="B22" t="s">
        <v>1451</v>
      </c>
      <c r="C22">
        <v>1.1156290908829687E-4</v>
      </c>
      <c r="D22">
        <v>3.8780568257581262E-4</v>
      </c>
      <c r="E22">
        <v>3.0718007981892301E-4</v>
      </c>
    </row>
    <row r="23" spans="1:5" x14ac:dyDescent="0.3">
      <c r="A23" t="s">
        <v>3020</v>
      </c>
      <c r="B23" t="s">
        <v>1451</v>
      </c>
      <c r="C23">
        <v>4.6299786088784163E-4</v>
      </c>
      <c r="D23">
        <v>3.4912586414748072E-4</v>
      </c>
      <c r="E23">
        <v>4.3750290192707896E-4</v>
      </c>
    </row>
    <row r="24" spans="1:5" x14ac:dyDescent="0.3">
      <c r="A24" t="s">
        <v>3021</v>
      </c>
      <c r="B24" t="s">
        <v>1451</v>
      </c>
      <c r="C24">
        <v>1.2280608822166912E-3</v>
      </c>
      <c r="D24">
        <v>1.059979020428504E-4</v>
      </c>
      <c r="E24">
        <v>7.0909944156830268E-4</v>
      </c>
    </row>
    <row r="25" spans="1:5" x14ac:dyDescent="0.3">
      <c r="A25" t="s">
        <v>3022</v>
      </c>
      <c r="B25" t="s">
        <v>1451</v>
      </c>
      <c r="C25">
        <v>5.6387054046802062E-5</v>
      </c>
      <c r="E25">
        <v>5.404400564997803E-5</v>
      </c>
    </row>
    <row r="26" spans="1:5" x14ac:dyDescent="0.3">
      <c r="A26" t="s">
        <v>3017</v>
      </c>
      <c r="B26" t="s">
        <v>1452</v>
      </c>
      <c r="C26">
        <v>3.8010206245204172E-3</v>
      </c>
      <c r="D26">
        <v>3.0161520320512931E-5</v>
      </c>
      <c r="E26">
        <v>2.2775835404940108E-3</v>
      </c>
    </row>
    <row r="27" spans="1:5" x14ac:dyDescent="0.3">
      <c r="A27" t="s">
        <v>3018</v>
      </c>
      <c r="B27" t="s">
        <v>1452</v>
      </c>
      <c r="C27">
        <v>2.7877292852345679E-4</v>
      </c>
      <c r="D27">
        <v>1.750590029710541E-5</v>
      </c>
      <c r="E27">
        <v>2.6209019472471517E-4</v>
      </c>
    </row>
    <row r="28" spans="1:5" x14ac:dyDescent="0.3">
      <c r="A28" t="s">
        <v>3019</v>
      </c>
      <c r="B28" t="s">
        <v>1452</v>
      </c>
      <c r="C28">
        <v>7.2462780940292504E-4</v>
      </c>
      <c r="D28">
        <v>1.2984344104348304E-3</v>
      </c>
      <c r="E28">
        <v>1.1309603350408914E-3</v>
      </c>
    </row>
    <row r="29" spans="1:5" x14ac:dyDescent="0.3">
      <c r="A29" t="s">
        <v>3020</v>
      </c>
      <c r="B29" t="s">
        <v>1452</v>
      </c>
      <c r="C29">
        <v>5.3638126321788352E-4</v>
      </c>
      <c r="D29">
        <v>1.573119867513372E-4</v>
      </c>
      <c r="E29">
        <v>4.5151091823889222E-4</v>
      </c>
    </row>
    <row r="30" spans="1:5" x14ac:dyDescent="0.3">
      <c r="A30" t="s">
        <v>3021</v>
      </c>
      <c r="B30" t="s">
        <v>1452</v>
      </c>
      <c r="D30">
        <v>7.8478982884875977E-5</v>
      </c>
      <c r="E30">
        <v>3.629704102014449E-5</v>
      </c>
    </row>
    <row r="31" spans="1:5" x14ac:dyDescent="0.3">
      <c r="A31" t="s">
        <v>3022</v>
      </c>
      <c r="B31" t="s">
        <v>1452</v>
      </c>
      <c r="C31">
        <v>7.3264257343499505E-5</v>
      </c>
      <c r="E31">
        <v>7.0219911374108939E-5</v>
      </c>
    </row>
    <row r="32" spans="1:5" x14ac:dyDescent="0.3">
      <c r="A32" t="s">
        <v>3017</v>
      </c>
      <c r="B32" t="s">
        <v>1443</v>
      </c>
      <c r="C32">
        <v>25.121363883967511</v>
      </c>
    </row>
    <row r="33" spans="1:3" x14ac:dyDescent="0.3">
      <c r="A33" t="s">
        <v>3018</v>
      </c>
      <c r="B33" t="s">
        <v>1443</v>
      </c>
      <c r="C33">
        <v>10.886525893439192</v>
      </c>
    </row>
    <row r="34" spans="1:3" x14ac:dyDescent="0.3">
      <c r="A34" t="s">
        <v>3019</v>
      </c>
      <c r="B34" t="s">
        <v>1443</v>
      </c>
      <c r="C34">
        <v>14.857754470480074</v>
      </c>
    </row>
    <row r="35" spans="1:3" x14ac:dyDescent="0.3">
      <c r="A35" t="s">
        <v>3020</v>
      </c>
      <c r="B35" t="s">
        <v>1443</v>
      </c>
      <c r="C35">
        <v>11.519212393176927</v>
      </c>
    </row>
    <row r="36" spans="1:3" x14ac:dyDescent="0.3">
      <c r="A36" t="s">
        <v>3021</v>
      </c>
      <c r="B36" t="s">
        <v>1443</v>
      </c>
      <c r="C36">
        <v>15.938239763483804</v>
      </c>
    </row>
    <row r="37" spans="1:3" x14ac:dyDescent="0.3">
      <c r="A37" t="s">
        <v>3022</v>
      </c>
      <c r="B37" t="s">
        <v>1443</v>
      </c>
      <c r="C37">
        <v>17.606649327587295</v>
      </c>
    </row>
    <row r="38" spans="1:3" x14ac:dyDescent="0.3">
      <c r="A38" t="s">
        <v>3017</v>
      </c>
      <c r="B38" t="s">
        <v>1444</v>
      </c>
      <c r="C38">
        <v>10.707085258139504</v>
      </c>
    </row>
    <row r="39" spans="1:3" x14ac:dyDescent="0.3">
      <c r="A39" t="s">
        <v>3018</v>
      </c>
      <c r="B39" t="s">
        <v>1444</v>
      </c>
      <c r="C39">
        <v>24.732895389043463</v>
      </c>
    </row>
    <row r="40" spans="1:3" x14ac:dyDescent="0.3">
      <c r="A40" t="s">
        <v>3019</v>
      </c>
      <c r="B40" t="s">
        <v>1444</v>
      </c>
      <c r="C40">
        <v>18.5748008279032</v>
      </c>
    </row>
    <row r="41" spans="1:3" x14ac:dyDescent="0.3">
      <c r="A41" t="s">
        <v>3020</v>
      </c>
      <c r="B41" t="s">
        <v>1444</v>
      </c>
      <c r="C41">
        <v>22.515457941891185</v>
      </c>
    </row>
    <row r="42" spans="1:3" x14ac:dyDescent="0.3">
      <c r="A42" t="s">
        <v>3021</v>
      </c>
      <c r="B42" t="s">
        <v>1444</v>
      </c>
      <c r="C42">
        <v>22.66925498353703</v>
      </c>
    </row>
    <row r="43" spans="1:3" x14ac:dyDescent="0.3">
      <c r="A43" t="s">
        <v>3022</v>
      </c>
      <c r="B43" t="s">
        <v>1444</v>
      </c>
      <c r="C43">
        <v>20.7574164601739</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codeName="Sheet17">
    <tabColor rgb="FF243386"/>
  </sheetPr>
  <dimension ref="A1:G639"/>
  <sheetViews>
    <sheetView zoomScale="75" zoomScaleNormal="75" workbookViewId="0">
      <selection activeCell="C4" sqref="C4"/>
    </sheetView>
  </sheetViews>
  <sheetFormatPr defaultRowHeight="14.4" x14ac:dyDescent="0.3"/>
  <cols>
    <col min="1" max="1" width="14.88671875" customWidth="1"/>
    <col min="2" max="2" width="64.88671875" customWidth="1"/>
    <col min="3" max="7" width="41" customWidth="1"/>
  </cols>
  <sheetData>
    <row r="1" spans="1:7" ht="31.2" x14ac:dyDescent="0.3">
      <c r="A1" s="42" t="s">
        <v>2695</v>
      </c>
      <c r="B1" s="42"/>
      <c r="C1" s="43"/>
      <c r="D1" s="43"/>
      <c r="E1" s="43"/>
      <c r="F1" s="202" t="s">
        <v>3010</v>
      </c>
      <c r="G1" s="77"/>
    </row>
    <row r="2" spans="1:7" ht="15" thickBot="1" x14ac:dyDescent="0.35">
      <c r="A2" s="43"/>
      <c r="B2" s="44"/>
      <c r="C2" s="44"/>
      <c r="D2" s="43"/>
      <c r="E2" s="43"/>
      <c r="F2" s="43"/>
      <c r="G2" s="43"/>
    </row>
    <row r="3" spans="1:7" ht="18.600000000000001" thickBot="1" x14ac:dyDescent="0.35">
      <c r="A3" s="46"/>
      <c r="B3" s="47" t="s">
        <v>56</v>
      </c>
      <c r="C3" s="183" t="s">
        <v>203</v>
      </c>
      <c r="D3" s="46"/>
      <c r="E3" s="46"/>
      <c r="F3" s="43"/>
      <c r="G3" s="43"/>
    </row>
    <row r="4" spans="1:7" x14ac:dyDescent="0.3">
      <c r="A4" s="45"/>
      <c r="B4" s="45"/>
      <c r="C4" s="45"/>
      <c r="D4" s="45"/>
      <c r="E4" s="45"/>
      <c r="F4" s="45"/>
      <c r="G4" s="45"/>
    </row>
    <row r="5" spans="1:7" ht="18" x14ac:dyDescent="0.3">
      <c r="A5" s="49"/>
      <c r="B5" s="486" t="s">
        <v>2156</v>
      </c>
      <c r="C5" s="487"/>
      <c r="D5" s="45"/>
      <c r="E5" s="51"/>
      <c r="F5" s="51"/>
      <c r="G5" s="51"/>
    </row>
    <row r="6" spans="1:7" x14ac:dyDescent="0.3">
      <c r="A6" s="155"/>
      <c r="B6" s="488" t="s">
        <v>1585</v>
      </c>
      <c r="C6" s="488"/>
      <c r="D6" s="153"/>
      <c r="E6" s="45"/>
      <c r="F6" s="45"/>
      <c r="G6" s="45"/>
    </row>
    <row r="7" spans="1:7" x14ac:dyDescent="0.3">
      <c r="A7" s="45"/>
      <c r="B7" s="489" t="s">
        <v>1586</v>
      </c>
      <c r="C7" s="490"/>
      <c r="D7" s="153"/>
      <c r="E7" s="45"/>
      <c r="F7" s="45"/>
      <c r="G7" s="45"/>
    </row>
    <row r="8" spans="1:7" x14ac:dyDescent="0.3">
      <c r="A8" s="45"/>
      <c r="B8" s="491" t="s">
        <v>1587</v>
      </c>
      <c r="C8" s="492"/>
      <c r="D8" s="153"/>
      <c r="E8" s="45"/>
      <c r="F8" s="45"/>
      <c r="G8" s="45"/>
    </row>
    <row r="9" spans="1:7" ht="15" thickBot="1" x14ac:dyDescent="0.35">
      <c r="A9" s="45"/>
      <c r="B9" s="493" t="s">
        <v>1588</v>
      </c>
      <c r="C9" s="494"/>
      <c r="D9" s="45"/>
      <c r="E9" s="45"/>
      <c r="F9" s="45"/>
      <c r="G9" s="45"/>
    </row>
    <row r="10" spans="1:7" x14ac:dyDescent="0.3">
      <c r="A10" s="45"/>
      <c r="B10" s="170"/>
      <c r="C10" s="157"/>
      <c r="D10" s="45"/>
      <c r="E10" s="45"/>
      <c r="F10" s="45"/>
      <c r="G10" s="45"/>
    </row>
    <row r="11" spans="1:7" x14ac:dyDescent="0.3">
      <c r="A11" s="45"/>
      <c r="B11" s="55"/>
      <c r="C11" s="45"/>
      <c r="D11" s="45"/>
      <c r="E11" s="45"/>
      <c r="F11" s="45"/>
      <c r="G11" s="45"/>
    </row>
    <row r="12" spans="1:7" x14ac:dyDescent="0.3">
      <c r="A12" s="45"/>
      <c r="B12" s="55"/>
      <c r="C12" s="45"/>
      <c r="D12" s="45"/>
      <c r="E12" s="45"/>
      <c r="F12" s="45"/>
      <c r="G12" s="45"/>
    </row>
    <row r="13" spans="1:7" ht="18.75" customHeight="1" x14ac:dyDescent="0.3">
      <c r="A13" s="56"/>
      <c r="B13" s="485" t="s">
        <v>1585</v>
      </c>
      <c r="C13" s="485"/>
      <c r="D13" s="56"/>
      <c r="E13" s="56"/>
      <c r="F13" s="56"/>
      <c r="G13" s="56"/>
    </row>
    <row r="14" spans="1:7" x14ac:dyDescent="0.3">
      <c r="A14" s="64"/>
      <c r="B14" s="64" t="s">
        <v>1589</v>
      </c>
      <c r="C14" s="64" t="s">
        <v>94</v>
      </c>
      <c r="D14" s="64" t="s">
        <v>1590</v>
      </c>
      <c r="E14" s="64"/>
      <c r="F14" s="64" t="s">
        <v>1591</v>
      </c>
      <c r="G14" s="64" t="s">
        <v>1592</v>
      </c>
    </row>
    <row r="15" spans="1:7" x14ac:dyDescent="0.3">
      <c r="A15" s="45" t="s">
        <v>1593</v>
      </c>
      <c r="B15" s="1" t="s">
        <v>1594</v>
      </c>
      <c r="C15" s="171">
        <v>169080.37905506045</v>
      </c>
      <c r="D15" s="172">
        <v>50247</v>
      </c>
      <c r="F15" s="133">
        <f>IF(OR('B1. HTT Mortgage Assets'!$C$15=0,C15="[For completion]"),"",C15/'B1. HTT Mortgage Assets'!$C$15)</f>
        <v>0.21209282470543955</v>
      </c>
      <c r="G15" s="133">
        <f>IF(OR('B1. HTT Mortgage Assets'!$F$28=0,D15="[For completion]"),"",D15/'B1. HTT Mortgage Assets'!$F$28)</f>
        <v>0.14582353863030872</v>
      </c>
    </row>
    <row r="16" spans="1:7" x14ac:dyDescent="0.3">
      <c r="A16" s="45" t="s">
        <v>1596</v>
      </c>
      <c r="B16" s="62" t="s">
        <v>2136</v>
      </c>
      <c r="C16" s="171">
        <v>1772.5259031099995</v>
      </c>
      <c r="D16" s="172">
        <v>255</v>
      </c>
      <c r="F16" s="133">
        <f>IF(OR('B1. HTT Mortgage Assets'!$C$15=0,C16="[For completion]"),"",C16/'B1. HTT Mortgage Assets'!$C$15)</f>
        <v>2.2234396903719768E-3</v>
      </c>
      <c r="G16" s="133">
        <f>IF(OR('B1. HTT Mortgage Assets'!$F$28=0,D16="[For completion]"),"",D16/'B1. HTT Mortgage Assets'!$F$28)</f>
        <v>7.4004422852565774E-4</v>
      </c>
    </row>
    <row r="17" spans="1:7" x14ac:dyDescent="0.3">
      <c r="A17" s="45" t="s">
        <v>1597</v>
      </c>
      <c r="B17" s="62" t="s">
        <v>1599</v>
      </c>
      <c r="C17" s="171">
        <v>0</v>
      </c>
      <c r="D17" s="172">
        <v>0</v>
      </c>
      <c r="F17" s="133">
        <f>IF(OR('B1. HTT Mortgage Assets'!$C$15=0,C17="[For completion]"),"",C17/'B1. HTT Mortgage Assets'!$C$15)</f>
        <v>0</v>
      </c>
      <c r="G17" s="133">
        <f>IF(OR('B1. HTT Mortgage Assets'!$F$28=0,D17="[For completion]"),"",D17/'B1. HTT Mortgage Assets'!$F$28)</f>
        <v>0</v>
      </c>
    </row>
    <row r="18" spans="1:7" x14ac:dyDescent="0.3">
      <c r="A18" s="45" t="s">
        <v>1598</v>
      </c>
      <c r="B18" s="62" t="s">
        <v>1916</v>
      </c>
      <c r="C18" s="128">
        <f>SUM(C15:C17)</f>
        <v>170852.90495817043</v>
      </c>
      <c r="D18" s="70">
        <f>SUM(D15:D17)</f>
        <v>50502</v>
      </c>
      <c r="F18" s="133">
        <f>SUM(F15:F17)</f>
        <v>0.21431626439581153</v>
      </c>
      <c r="G18" s="133">
        <f>SUM(G15:G17)</f>
        <v>0.14656358285883439</v>
      </c>
    </row>
    <row r="19" spans="1:7" x14ac:dyDescent="0.3">
      <c r="A19" s="62" t="s">
        <v>2137</v>
      </c>
      <c r="B19" s="175" t="s">
        <v>127</v>
      </c>
      <c r="C19" s="173"/>
      <c r="D19" s="173"/>
      <c r="F19" s="62"/>
      <c r="G19" s="62"/>
    </row>
    <row r="20" spans="1:7" x14ac:dyDescent="0.3">
      <c r="A20" s="62" t="s">
        <v>2138</v>
      </c>
      <c r="B20" s="175" t="s">
        <v>127</v>
      </c>
      <c r="C20" s="173"/>
      <c r="D20" s="173"/>
      <c r="F20" s="62"/>
      <c r="G20" s="62"/>
    </row>
    <row r="21" spans="1:7" x14ac:dyDescent="0.3">
      <c r="A21" s="62" t="s">
        <v>2139</v>
      </c>
      <c r="B21" s="175" t="s">
        <v>127</v>
      </c>
      <c r="C21" s="173"/>
      <c r="D21" s="173"/>
      <c r="F21" s="62"/>
      <c r="G21" s="62"/>
    </row>
    <row r="22" spans="1:7" x14ac:dyDescent="0.3">
      <c r="A22" s="62" t="s">
        <v>2140</v>
      </c>
      <c r="B22" s="175" t="s">
        <v>127</v>
      </c>
      <c r="C22" s="173"/>
      <c r="D22" s="173"/>
      <c r="F22" s="62"/>
      <c r="G22" s="62"/>
    </row>
    <row r="23" spans="1:7" x14ac:dyDescent="0.3">
      <c r="A23" s="62" t="s">
        <v>2141</v>
      </c>
      <c r="B23" s="175" t="s">
        <v>127</v>
      </c>
      <c r="C23" s="173"/>
      <c r="D23" s="173"/>
      <c r="F23" s="62"/>
      <c r="G23" s="62"/>
    </row>
    <row r="24" spans="1:7" ht="18" x14ac:dyDescent="0.3">
      <c r="A24" s="56"/>
      <c r="B24" s="485" t="s">
        <v>1586</v>
      </c>
      <c r="C24" s="485"/>
      <c r="D24" s="56"/>
      <c r="E24" s="56"/>
      <c r="F24" s="56"/>
      <c r="G24" s="56"/>
    </row>
    <row r="25" spans="1:7" x14ac:dyDescent="0.3">
      <c r="A25" s="64"/>
      <c r="B25" s="64" t="s">
        <v>1600</v>
      </c>
      <c r="C25" s="64" t="s">
        <v>94</v>
      </c>
      <c r="D25" s="64"/>
      <c r="E25" s="64"/>
      <c r="F25" s="64" t="s">
        <v>1601</v>
      </c>
      <c r="G25" s="64"/>
    </row>
    <row r="26" spans="1:7" x14ac:dyDescent="0.3">
      <c r="A26" s="45" t="s">
        <v>1602</v>
      </c>
      <c r="B26" s="45" t="s">
        <v>436</v>
      </c>
      <c r="C26" s="161">
        <v>144283.3245015218</v>
      </c>
      <c r="D26" s="126"/>
      <c r="E26" s="45"/>
      <c r="F26" s="133">
        <f>IF($C$29=0,"",IF(C26="[For completion]","",C26/$C$29))</f>
        <v>0.84448856480868861</v>
      </c>
    </row>
    <row r="27" spans="1:7" x14ac:dyDescent="0.3">
      <c r="A27" s="45" t="s">
        <v>1603</v>
      </c>
      <c r="B27" s="45" t="s">
        <v>438</v>
      </c>
      <c r="C27" s="161">
        <v>26569.580456650016</v>
      </c>
      <c r="D27" s="126"/>
      <c r="E27" s="45"/>
      <c r="F27" s="133">
        <f>IF($C$29=0,"",IF(C27="[For completion]","",C27/$C$29))</f>
        <v>0.15551143519131136</v>
      </c>
    </row>
    <row r="28" spans="1:7" x14ac:dyDescent="0.3">
      <c r="A28" s="45" t="s">
        <v>1604</v>
      </c>
      <c r="B28" s="45" t="s">
        <v>123</v>
      </c>
      <c r="C28" s="161">
        <f>SUM(C30:C39)</f>
        <v>0</v>
      </c>
      <c r="D28" s="126"/>
      <c r="E28" s="45"/>
      <c r="F28" s="133">
        <f>IF($C$29=0,"",IF(C28="[For completion]","",C28/$C$29))</f>
        <v>0</v>
      </c>
    </row>
    <row r="29" spans="1:7" x14ac:dyDescent="0.3">
      <c r="A29" s="45" t="s">
        <v>1605</v>
      </c>
      <c r="B29" s="114" t="s">
        <v>125</v>
      </c>
      <c r="C29" s="126">
        <f>SUM(C26:C28)</f>
        <v>170852.90495817183</v>
      </c>
      <c r="D29" s="45"/>
      <c r="E29" s="45"/>
      <c r="F29" s="121">
        <f>SUM(F26:F28)</f>
        <v>1</v>
      </c>
    </row>
    <row r="30" spans="1:7" x14ac:dyDescent="0.3">
      <c r="A30" s="45" t="s">
        <v>1606</v>
      </c>
      <c r="B30" s="74" t="s">
        <v>1365</v>
      </c>
      <c r="C30" s="161"/>
      <c r="D30" s="45"/>
      <c r="E30" s="45"/>
      <c r="F30" s="133">
        <f>IF($C$29=0,"",IF(C30="[For completion]","",C30/$C$29))</f>
        <v>0</v>
      </c>
    </row>
    <row r="31" spans="1:7" x14ac:dyDescent="0.3">
      <c r="A31" s="45" t="s">
        <v>1607</v>
      </c>
      <c r="B31" s="74" t="s">
        <v>2142</v>
      </c>
      <c r="C31" s="161"/>
      <c r="D31" s="45"/>
      <c r="E31" s="45"/>
      <c r="F31" s="133">
        <f t="shared" ref="F31:F38" si="0">IF($C$29=0,"",IF(C31="[For completion]","",C31/$C$29))</f>
        <v>0</v>
      </c>
      <c r="G31" s="51"/>
    </row>
    <row r="32" spans="1:7" x14ac:dyDescent="0.3">
      <c r="A32" s="45" t="s">
        <v>1608</v>
      </c>
      <c r="B32" s="74" t="s">
        <v>2143</v>
      </c>
      <c r="C32" s="161"/>
      <c r="D32" s="45"/>
      <c r="E32" s="45"/>
      <c r="F32" s="133">
        <f>IF($C$29=0,"",IF(C32="[For completion]","",C32/$C$29))</f>
        <v>0</v>
      </c>
      <c r="G32" s="51"/>
    </row>
    <row r="33" spans="1:7" x14ac:dyDescent="0.3">
      <c r="A33" s="45" t="s">
        <v>1609</v>
      </c>
      <c r="B33" s="74" t="s">
        <v>2144</v>
      </c>
      <c r="C33" s="161"/>
      <c r="D33" s="45"/>
      <c r="E33" s="45"/>
      <c r="F33" s="133">
        <f t="shared" si="0"/>
        <v>0</v>
      </c>
      <c r="G33" s="51"/>
    </row>
    <row r="34" spans="1:7" x14ac:dyDescent="0.3">
      <c r="A34" s="45" t="s">
        <v>1610</v>
      </c>
      <c r="B34" s="74" t="s">
        <v>1917</v>
      </c>
      <c r="C34" s="161"/>
      <c r="D34" s="45"/>
      <c r="E34" s="45"/>
      <c r="F34" s="133">
        <f t="shared" si="0"/>
        <v>0</v>
      </c>
      <c r="G34" s="51"/>
    </row>
    <row r="35" spans="1:7" x14ac:dyDescent="0.3">
      <c r="A35" s="45" t="s">
        <v>1611</v>
      </c>
      <c r="B35" s="74" t="s">
        <v>2145</v>
      </c>
      <c r="C35" s="161"/>
      <c r="D35" s="45"/>
      <c r="E35" s="45"/>
      <c r="F35" s="133">
        <f t="shared" si="0"/>
        <v>0</v>
      </c>
      <c r="G35" s="51"/>
    </row>
    <row r="36" spans="1:7" x14ac:dyDescent="0.3">
      <c r="A36" s="45" t="s">
        <v>1612</v>
      </c>
      <c r="B36" s="74" t="s">
        <v>2146</v>
      </c>
      <c r="C36" s="161"/>
      <c r="D36" s="45"/>
      <c r="E36" s="45"/>
      <c r="F36" s="133">
        <f t="shared" si="0"/>
        <v>0</v>
      </c>
      <c r="G36" s="51"/>
    </row>
    <row r="37" spans="1:7" x14ac:dyDescent="0.3">
      <c r="A37" s="45" t="s">
        <v>1613</v>
      </c>
      <c r="B37" s="74" t="s">
        <v>2147</v>
      </c>
      <c r="C37" s="161"/>
      <c r="D37" s="45"/>
      <c r="E37" s="45"/>
      <c r="F37" s="133">
        <f t="shared" si="0"/>
        <v>0</v>
      </c>
      <c r="G37" s="51"/>
    </row>
    <row r="38" spans="1:7" x14ac:dyDescent="0.3">
      <c r="A38" s="45" t="s">
        <v>1614</v>
      </c>
      <c r="B38" s="74" t="s">
        <v>1918</v>
      </c>
      <c r="C38" s="161"/>
      <c r="D38" s="45"/>
      <c r="F38" s="133">
        <f t="shared" si="0"/>
        <v>0</v>
      </c>
      <c r="G38" s="51"/>
    </row>
    <row r="39" spans="1:7" x14ac:dyDescent="0.3">
      <c r="A39" s="45" t="s">
        <v>1615</v>
      </c>
      <c r="B39" s="175" t="s">
        <v>2648</v>
      </c>
      <c r="C39" s="161"/>
      <c r="D39" s="45"/>
      <c r="F39" s="62"/>
      <c r="G39" s="62"/>
    </row>
    <row r="40" spans="1:7" x14ac:dyDescent="0.3">
      <c r="A40" s="45" t="s">
        <v>1616</v>
      </c>
      <c r="B40" s="175" t="s">
        <v>127</v>
      </c>
      <c r="C40" s="174"/>
      <c r="D40" s="75"/>
      <c r="F40" s="62"/>
      <c r="G40" s="62"/>
    </row>
    <row r="41" spans="1:7" x14ac:dyDescent="0.3">
      <c r="A41" s="45" t="s">
        <v>1617</v>
      </c>
      <c r="B41" s="175" t="s">
        <v>127</v>
      </c>
      <c r="C41" s="174"/>
      <c r="D41" s="75"/>
      <c r="E41" s="75"/>
      <c r="F41" s="62"/>
      <c r="G41" s="62"/>
    </row>
    <row r="42" spans="1:7" x14ac:dyDescent="0.3">
      <c r="A42" s="45" t="s">
        <v>1618</v>
      </c>
      <c r="B42" s="175" t="s">
        <v>127</v>
      </c>
      <c r="C42" s="174"/>
      <c r="D42" s="75"/>
      <c r="E42" s="75"/>
      <c r="F42" s="62"/>
      <c r="G42" s="62"/>
    </row>
    <row r="43" spans="1:7" x14ac:dyDescent="0.3">
      <c r="A43" s="45" t="s">
        <v>1619</v>
      </c>
      <c r="B43" s="175" t="s">
        <v>127</v>
      </c>
      <c r="C43" s="174"/>
      <c r="D43" s="75"/>
      <c r="E43" s="75"/>
      <c r="F43" s="62"/>
      <c r="G43" s="62"/>
    </row>
    <row r="44" spans="1:7" x14ac:dyDescent="0.3">
      <c r="A44" s="45" t="s">
        <v>1620</v>
      </c>
      <c r="B44" s="175" t="s">
        <v>127</v>
      </c>
      <c r="C44" s="174"/>
      <c r="D44" s="75"/>
      <c r="E44" s="75"/>
      <c r="F44" s="62"/>
      <c r="G44" s="62"/>
    </row>
    <row r="45" spans="1:7" x14ac:dyDescent="0.3">
      <c r="A45" s="45" t="s">
        <v>1621</v>
      </c>
      <c r="B45" s="175" t="s">
        <v>127</v>
      </c>
      <c r="C45" s="174"/>
      <c r="D45" s="75"/>
      <c r="E45" s="75"/>
      <c r="F45" s="62"/>
      <c r="G45" s="62"/>
    </row>
    <row r="46" spans="1:7" x14ac:dyDescent="0.3">
      <c r="A46" s="45" t="s">
        <v>1622</v>
      </c>
      <c r="B46" s="175" t="s">
        <v>127</v>
      </c>
      <c r="C46" s="174"/>
      <c r="D46" s="75"/>
      <c r="E46" s="75"/>
      <c r="F46" s="62"/>
    </row>
    <row r="47" spans="1:7" x14ac:dyDescent="0.3">
      <c r="A47" s="45" t="s">
        <v>1623</v>
      </c>
      <c r="B47" s="175" t="s">
        <v>127</v>
      </c>
      <c r="C47" s="174"/>
      <c r="D47" s="75"/>
      <c r="E47" s="75"/>
      <c r="F47" s="62"/>
    </row>
    <row r="48" spans="1:7" x14ac:dyDescent="0.3">
      <c r="A48" s="64"/>
      <c r="B48" s="64" t="s">
        <v>453</v>
      </c>
      <c r="C48" s="64" t="s">
        <v>454</v>
      </c>
      <c r="D48" s="64" t="s">
        <v>455</v>
      </c>
      <c r="E48" s="64"/>
      <c r="F48" s="64" t="s">
        <v>2397</v>
      </c>
      <c r="G48" s="64"/>
    </row>
    <row r="49" spans="1:7" x14ac:dyDescent="0.3">
      <c r="A49" s="45" t="s">
        <v>1624</v>
      </c>
      <c r="B49" s="45" t="s">
        <v>1919</v>
      </c>
      <c r="C49" s="177">
        <v>48598</v>
      </c>
      <c r="D49" s="177">
        <v>1904</v>
      </c>
      <c r="E49" s="45"/>
      <c r="F49" s="179">
        <f>C49+D49</f>
        <v>50502</v>
      </c>
      <c r="G49" s="62"/>
    </row>
    <row r="50" spans="1:7" x14ac:dyDescent="0.3">
      <c r="A50" s="45" t="s">
        <v>1625</v>
      </c>
      <c r="B50" s="176" t="s">
        <v>460</v>
      </c>
      <c r="C50" s="158"/>
      <c r="D50" s="158"/>
      <c r="E50" s="45"/>
      <c r="F50" s="45"/>
      <c r="G50" s="62"/>
    </row>
    <row r="51" spans="1:7" x14ac:dyDescent="0.3">
      <c r="A51" s="45" t="s">
        <v>1626</v>
      </c>
      <c r="B51" s="176" t="s">
        <v>462</v>
      </c>
      <c r="C51" s="158"/>
      <c r="D51" s="158"/>
      <c r="E51" s="45"/>
      <c r="F51" s="45"/>
      <c r="G51" s="62"/>
    </row>
    <row r="52" spans="1:7" x14ac:dyDescent="0.3">
      <c r="A52" s="45" t="s">
        <v>1627</v>
      </c>
      <c r="B52" s="60"/>
      <c r="C52" s="45"/>
      <c r="D52" s="45"/>
      <c r="E52" s="45"/>
      <c r="F52" s="45"/>
      <c r="G52" s="62"/>
    </row>
    <row r="53" spans="1:7" x14ac:dyDescent="0.3">
      <c r="A53" s="45" t="s">
        <v>1628</v>
      </c>
      <c r="B53" s="60"/>
      <c r="C53" s="45"/>
      <c r="D53" s="45"/>
      <c r="E53" s="45"/>
      <c r="F53" s="45"/>
      <c r="G53" s="62"/>
    </row>
    <row r="54" spans="1:7" x14ac:dyDescent="0.3">
      <c r="A54" s="45" t="s">
        <v>1629</v>
      </c>
      <c r="B54" s="60"/>
      <c r="C54" s="45"/>
      <c r="D54" s="45"/>
      <c r="E54" s="45"/>
      <c r="F54" s="45"/>
      <c r="G54" s="62"/>
    </row>
    <row r="55" spans="1:7" x14ac:dyDescent="0.3">
      <c r="A55" s="45" t="s">
        <v>1630</v>
      </c>
      <c r="B55" s="60"/>
      <c r="C55" s="45"/>
      <c r="D55" s="45"/>
      <c r="E55" s="45"/>
      <c r="F55" s="45"/>
      <c r="G55" s="62"/>
    </row>
    <row r="56" spans="1:7" x14ac:dyDescent="0.3">
      <c r="A56" s="64"/>
      <c r="B56" s="64" t="s">
        <v>465</v>
      </c>
      <c r="C56" s="64" t="s">
        <v>466</v>
      </c>
      <c r="D56" s="64" t="s">
        <v>467</v>
      </c>
      <c r="E56" s="64"/>
      <c r="F56" s="64" t="s">
        <v>2232</v>
      </c>
      <c r="G56" s="64"/>
    </row>
    <row r="57" spans="1:7" x14ac:dyDescent="0.3">
      <c r="A57" s="45" t="s">
        <v>1631</v>
      </c>
      <c r="B57" s="45" t="s">
        <v>469</v>
      </c>
      <c r="C57" s="178">
        <v>3.114159622418881E-2</v>
      </c>
      <c r="D57" s="178">
        <v>0.14931984118014255</v>
      </c>
      <c r="E57" s="141"/>
      <c r="F57" s="178">
        <v>2.9805817980131637E-2</v>
      </c>
      <c r="G57" s="62"/>
    </row>
    <row r="58" spans="1:7" x14ac:dyDescent="0.3">
      <c r="A58" s="45" t="s">
        <v>1632</v>
      </c>
      <c r="B58" s="45"/>
      <c r="C58" s="121"/>
      <c r="D58" s="121"/>
      <c r="E58" s="141"/>
      <c r="F58" s="121"/>
      <c r="G58" s="62"/>
    </row>
    <row r="59" spans="1:7" x14ac:dyDescent="0.3">
      <c r="A59" s="45" t="s">
        <v>1633</v>
      </c>
      <c r="B59" s="45"/>
      <c r="C59" s="121"/>
      <c r="D59" s="121"/>
      <c r="E59" s="141"/>
      <c r="F59" s="121"/>
      <c r="G59" s="62"/>
    </row>
    <row r="60" spans="1:7" x14ac:dyDescent="0.3">
      <c r="A60" s="45" t="s">
        <v>1634</v>
      </c>
      <c r="B60" s="45"/>
      <c r="C60" s="121"/>
      <c r="D60" s="121"/>
      <c r="E60" s="141"/>
      <c r="F60" s="121"/>
      <c r="G60" s="62"/>
    </row>
    <row r="61" spans="1:7" x14ac:dyDescent="0.3">
      <c r="A61" s="45" t="s">
        <v>1635</v>
      </c>
      <c r="B61" s="45"/>
      <c r="C61" s="121"/>
      <c r="D61" s="121"/>
      <c r="E61" s="141"/>
      <c r="F61" s="121"/>
      <c r="G61" s="62"/>
    </row>
    <row r="62" spans="1:7" x14ac:dyDescent="0.3">
      <c r="A62" s="45" t="s">
        <v>1636</v>
      </c>
      <c r="B62" s="45"/>
      <c r="C62" s="121"/>
      <c r="D62" s="121"/>
      <c r="E62" s="141"/>
      <c r="F62" s="121"/>
      <c r="G62" s="62"/>
    </row>
    <row r="63" spans="1:7" x14ac:dyDescent="0.3">
      <c r="A63" s="45" t="s">
        <v>1637</v>
      </c>
      <c r="B63" s="45"/>
      <c r="C63" s="121"/>
      <c r="D63" s="121"/>
      <c r="E63" s="141"/>
      <c r="F63" s="121"/>
      <c r="G63" s="62"/>
    </row>
    <row r="64" spans="1:7" x14ac:dyDescent="0.3">
      <c r="A64" s="64"/>
      <c r="B64" s="64" t="s">
        <v>476</v>
      </c>
      <c r="C64" s="64" t="s">
        <v>466</v>
      </c>
      <c r="D64" s="64" t="s">
        <v>467</v>
      </c>
      <c r="E64" s="64"/>
      <c r="F64" s="64" t="s">
        <v>2232</v>
      </c>
      <c r="G64" s="64"/>
    </row>
    <row r="65" spans="1:7" x14ac:dyDescent="0.3">
      <c r="A65" s="45" t="s">
        <v>1638</v>
      </c>
      <c r="B65" s="87" t="s">
        <v>478</v>
      </c>
      <c r="C65" s="120">
        <f>SUM(C66:C92)</f>
        <v>1</v>
      </c>
      <c r="D65" s="120">
        <f>SUM(D66:D92)</f>
        <v>1</v>
      </c>
      <c r="E65" s="121"/>
      <c r="F65" s="120">
        <f>SUM(F66:F92)</f>
        <v>1</v>
      </c>
      <c r="G65" s="62"/>
    </row>
    <row r="66" spans="1:7" x14ac:dyDescent="0.3">
      <c r="A66" s="45" t="s">
        <v>1639</v>
      </c>
      <c r="B66" s="45" t="s">
        <v>480</v>
      </c>
      <c r="C66" s="178">
        <v>0</v>
      </c>
      <c r="D66" s="178">
        <v>0</v>
      </c>
      <c r="E66" s="121"/>
      <c r="F66" s="178">
        <v>0</v>
      </c>
      <c r="G66" s="62"/>
    </row>
    <row r="67" spans="1:7" x14ac:dyDescent="0.3">
      <c r="A67" s="45" t="s">
        <v>1640</v>
      </c>
      <c r="B67" s="45" t="s">
        <v>482</v>
      </c>
      <c r="C67" s="178">
        <v>0</v>
      </c>
      <c r="D67" s="178">
        <v>0</v>
      </c>
      <c r="E67" s="121"/>
      <c r="F67" s="178">
        <v>0</v>
      </c>
      <c r="G67" s="62"/>
    </row>
    <row r="68" spans="1:7" x14ac:dyDescent="0.3">
      <c r="A68" s="45" t="s">
        <v>1641</v>
      </c>
      <c r="B68" s="45" t="s">
        <v>484</v>
      </c>
      <c r="C68" s="178">
        <v>0</v>
      </c>
      <c r="D68" s="178">
        <v>0</v>
      </c>
      <c r="E68" s="121"/>
      <c r="F68" s="178">
        <v>0</v>
      </c>
      <c r="G68" s="62"/>
    </row>
    <row r="69" spans="1:7" x14ac:dyDescent="0.3">
      <c r="A69" s="45" t="s">
        <v>1642</v>
      </c>
      <c r="B69" s="45" t="s">
        <v>486</v>
      </c>
      <c r="C69" s="178">
        <v>0</v>
      </c>
      <c r="D69" s="178">
        <v>0</v>
      </c>
      <c r="E69" s="121"/>
      <c r="F69" s="178">
        <v>0</v>
      </c>
      <c r="G69" s="62"/>
    </row>
    <row r="70" spans="1:7" x14ac:dyDescent="0.3">
      <c r="A70" s="45" t="s">
        <v>1643</v>
      </c>
      <c r="B70" s="45" t="s">
        <v>488</v>
      </c>
      <c r="C70" s="178">
        <v>0</v>
      </c>
      <c r="D70" s="178">
        <v>0</v>
      </c>
      <c r="E70" s="121"/>
      <c r="F70" s="178">
        <v>0</v>
      </c>
      <c r="G70" s="62"/>
    </row>
    <row r="71" spans="1:7" x14ac:dyDescent="0.3">
      <c r="A71" s="45" t="s">
        <v>1644</v>
      </c>
      <c r="B71" s="45" t="s">
        <v>2233</v>
      </c>
      <c r="C71" s="178">
        <v>0</v>
      </c>
      <c r="D71" s="178">
        <v>0</v>
      </c>
      <c r="E71" s="121"/>
      <c r="F71" s="178">
        <v>0</v>
      </c>
      <c r="G71" s="62"/>
    </row>
    <row r="72" spans="1:7" x14ac:dyDescent="0.3">
      <c r="A72" s="45" t="s">
        <v>1645</v>
      </c>
      <c r="B72" s="45" t="s">
        <v>491</v>
      </c>
      <c r="C72" s="178">
        <v>1</v>
      </c>
      <c r="D72" s="178">
        <v>1</v>
      </c>
      <c r="E72" s="121"/>
      <c r="F72" s="178">
        <v>1</v>
      </c>
      <c r="G72" s="62"/>
    </row>
    <row r="73" spans="1:7" x14ac:dyDescent="0.3">
      <c r="A73" s="45" t="s">
        <v>1646</v>
      </c>
      <c r="B73" s="45" t="s">
        <v>493</v>
      </c>
      <c r="C73" s="178">
        <v>0</v>
      </c>
      <c r="D73" s="178">
        <v>0</v>
      </c>
      <c r="E73" s="121"/>
      <c r="F73" s="178">
        <v>0</v>
      </c>
      <c r="G73" s="62"/>
    </row>
    <row r="74" spans="1:7" x14ac:dyDescent="0.3">
      <c r="A74" s="45" t="s">
        <v>1647</v>
      </c>
      <c r="B74" s="45" t="s">
        <v>495</v>
      </c>
      <c r="C74" s="178">
        <v>0</v>
      </c>
      <c r="D74" s="178">
        <v>0</v>
      </c>
      <c r="E74" s="121"/>
      <c r="F74" s="178">
        <v>0</v>
      </c>
      <c r="G74" s="62"/>
    </row>
    <row r="75" spans="1:7" x14ac:dyDescent="0.3">
      <c r="A75" s="45" t="s">
        <v>1648</v>
      </c>
      <c r="B75" s="45" t="s">
        <v>497</v>
      </c>
      <c r="C75" s="178">
        <v>0</v>
      </c>
      <c r="D75" s="178">
        <v>0</v>
      </c>
      <c r="E75" s="121"/>
      <c r="F75" s="178">
        <v>0</v>
      </c>
      <c r="G75" s="62"/>
    </row>
    <row r="76" spans="1:7" x14ac:dyDescent="0.3">
      <c r="A76" s="45" t="s">
        <v>1649</v>
      </c>
      <c r="B76" s="45" t="s">
        <v>499</v>
      </c>
      <c r="C76" s="178">
        <v>0</v>
      </c>
      <c r="D76" s="178">
        <v>0</v>
      </c>
      <c r="E76" s="121"/>
      <c r="F76" s="178">
        <v>0</v>
      </c>
      <c r="G76" s="62"/>
    </row>
    <row r="77" spans="1:7" x14ac:dyDescent="0.3">
      <c r="A77" s="45" t="s">
        <v>1650</v>
      </c>
      <c r="B77" s="45" t="s">
        <v>501</v>
      </c>
      <c r="C77" s="178">
        <v>0</v>
      </c>
      <c r="D77" s="178">
        <v>0</v>
      </c>
      <c r="E77" s="121"/>
      <c r="F77" s="178">
        <v>0</v>
      </c>
      <c r="G77" s="62"/>
    </row>
    <row r="78" spans="1:7" x14ac:dyDescent="0.3">
      <c r="A78" s="45" t="s">
        <v>1651</v>
      </c>
      <c r="B78" s="45" t="s">
        <v>503</v>
      </c>
      <c r="C78" s="178">
        <v>0</v>
      </c>
      <c r="D78" s="178">
        <v>0</v>
      </c>
      <c r="E78" s="121"/>
      <c r="F78" s="178">
        <v>0</v>
      </c>
      <c r="G78" s="62"/>
    </row>
    <row r="79" spans="1:7" x14ac:dyDescent="0.3">
      <c r="A79" s="45" t="s">
        <v>1652</v>
      </c>
      <c r="B79" s="45" t="s">
        <v>505</v>
      </c>
      <c r="C79" s="178">
        <v>0</v>
      </c>
      <c r="D79" s="178">
        <v>0</v>
      </c>
      <c r="E79" s="121"/>
      <c r="F79" s="178">
        <v>0</v>
      </c>
      <c r="G79" s="62"/>
    </row>
    <row r="80" spans="1:7" x14ac:dyDescent="0.3">
      <c r="A80" s="45" t="s">
        <v>1653</v>
      </c>
      <c r="B80" s="45" t="s">
        <v>507</v>
      </c>
      <c r="C80" s="178">
        <v>0</v>
      </c>
      <c r="D80" s="178">
        <v>0</v>
      </c>
      <c r="E80" s="121"/>
      <c r="F80" s="178">
        <v>0</v>
      </c>
      <c r="G80" s="62"/>
    </row>
    <row r="81" spans="1:7" x14ac:dyDescent="0.3">
      <c r="A81" s="45" t="s">
        <v>1654</v>
      </c>
      <c r="B81" s="45" t="s">
        <v>2</v>
      </c>
      <c r="C81" s="178">
        <v>0</v>
      </c>
      <c r="D81" s="178">
        <v>0</v>
      </c>
      <c r="E81" s="121"/>
      <c r="F81" s="178">
        <v>0</v>
      </c>
      <c r="G81" s="62"/>
    </row>
    <row r="82" spans="1:7" x14ac:dyDescent="0.3">
      <c r="A82" s="45" t="s">
        <v>1655</v>
      </c>
      <c r="B82" s="45" t="s">
        <v>510</v>
      </c>
      <c r="C82" s="178">
        <v>0</v>
      </c>
      <c r="D82" s="178">
        <v>0</v>
      </c>
      <c r="E82" s="121"/>
      <c r="F82" s="178">
        <v>0</v>
      </c>
      <c r="G82" s="62"/>
    </row>
    <row r="83" spans="1:7" x14ac:dyDescent="0.3">
      <c r="A83" s="45" t="s">
        <v>1656</v>
      </c>
      <c r="B83" s="45" t="s">
        <v>512</v>
      </c>
      <c r="C83" s="178">
        <v>0</v>
      </c>
      <c r="D83" s="178">
        <v>0</v>
      </c>
      <c r="E83" s="121"/>
      <c r="F83" s="178">
        <v>0</v>
      </c>
      <c r="G83" s="62"/>
    </row>
    <row r="84" spans="1:7" x14ac:dyDescent="0.3">
      <c r="A84" s="45" t="s">
        <v>1657</v>
      </c>
      <c r="B84" s="45" t="s">
        <v>514</v>
      </c>
      <c r="C84" s="178">
        <v>0</v>
      </c>
      <c r="D84" s="178">
        <v>0</v>
      </c>
      <c r="E84" s="121"/>
      <c r="F84" s="178">
        <v>0</v>
      </c>
      <c r="G84" s="62"/>
    </row>
    <row r="85" spans="1:7" x14ac:dyDescent="0.3">
      <c r="A85" s="45" t="s">
        <v>1658</v>
      </c>
      <c r="B85" s="45" t="s">
        <v>516</v>
      </c>
      <c r="C85" s="178">
        <v>0</v>
      </c>
      <c r="D85" s="178">
        <v>0</v>
      </c>
      <c r="E85" s="121"/>
      <c r="F85" s="178">
        <v>0</v>
      </c>
      <c r="G85" s="62"/>
    </row>
    <row r="86" spans="1:7" x14ac:dyDescent="0.3">
      <c r="A86" s="45" t="s">
        <v>1659</v>
      </c>
      <c r="B86" s="45" t="s">
        <v>518</v>
      </c>
      <c r="C86" s="178">
        <v>0</v>
      </c>
      <c r="D86" s="178">
        <v>0</v>
      </c>
      <c r="E86" s="121"/>
      <c r="F86" s="178">
        <v>0</v>
      </c>
      <c r="G86" s="62"/>
    </row>
    <row r="87" spans="1:7" x14ac:dyDescent="0.3">
      <c r="A87" s="45" t="s">
        <v>1660</v>
      </c>
      <c r="B87" s="45" t="s">
        <v>520</v>
      </c>
      <c r="C87" s="178">
        <v>0</v>
      </c>
      <c r="D87" s="178">
        <v>0</v>
      </c>
      <c r="E87" s="121"/>
      <c r="F87" s="178">
        <v>0</v>
      </c>
      <c r="G87" s="62"/>
    </row>
    <row r="88" spans="1:7" x14ac:dyDescent="0.3">
      <c r="A88" s="45" t="s">
        <v>1661</v>
      </c>
      <c r="B88" s="45" t="s">
        <v>522</v>
      </c>
      <c r="C88" s="178">
        <v>0</v>
      </c>
      <c r="D88" s="178">
        <v>0</v>
      </c>
      <c r="E88" s="121"/>
      <c r="F88" s="178">
        <v>0</v>
      </c>
      <c r="G88" s="62"/>
    </row>
    <row r="89" spans="1:7" x14ac:dyDescent="0.3">
      <c r="A89" s="45" t="s">
        <v>1662</v>
      </c>
      <c r="B89" s="45" t="s">
        <v>524</v>
      </c>
      <c r="C89" s="178">
        <v>0</v>
      </c>
      <c r="D89" s="178">
        <v>0</v>
      </c>
      <c r="E89" s="121"/>
      <c r="F89" s="178">
        <v>0</v>
      </c>
      <c r="G89" s="62"/>
    </row>
    <row r="90" spans="1:7" x14ac:dyDescent="0.3">
      <c r="A90" s="45" t="s">
        <v>1663</v>
      </c>
      <c r="B90" s="45" t="s">
        <v>526</v>
      </c>
      <c r="C90" s="178">
        <v>0</v>
      </c>
      <c r="D90" s="178">
        <v>0</v>
      </c>
      <c r="E90" s="121"/>
      <c r="F90" s="178">
        <v>0</v>
      </c>
      <c r="G90" s="62"/>
    </row>
    <row r="91" spans="1:7" x14ac:dyDescent="0.3">
      <c r="A91" s="45" t="s">
        <v>1664</v>
      </c>
      <c r="B91" s="45" t="s">
        <v>528</v>
      </c>
      <c r="C91" s="178">
        <v>0</v>
      </c>
      <c r="D91" s="178">
        <v>0</v>
      </c>
      <c r="E91" s="121"/>
      <c r="F91" s="178">
        <v>0</v>
      </c>
      <c r="G91" s="62"/>
    </row>
    <row r="92" spans="1:7" x14ac:dyDescent="0.3">
      <c r="A92" s="45" t="s">
        <v>1665</v>
      </c>
      <c r="B92" s="45" t="s">
        <v>5</v>
      </c>
      <c r="C92" s="178">
        <v>0</v>
      </c>
      <c r="D92" s="178">
        <v>0</v>
      </c>
      <c r="E92" s="121"/>
      <c r="F92" s="178">
        <v>0</v>
      </c>
      <c r="G92" s="62"/>
    </row>
    <row r="93" spans="1:7" x14ac:dyDescent="0.3">
      <c r="A93" s="45" t="s">
        <v>1666</v>
      </c>
      <c r="B93" s="87" t="s">
        <v>293</v>
      </c>
      <c r="C93" s="120">
        <f>SUM(C94:C96)</f>
        <v>0</v>
      </c>
      <c r="D93" s="120">
        <f>SUM(D94:D96)</f>
        <v>0</v>
      </c>
      <c r="E93" s="120"/>
      <c r="F93" s="120">
        <f>SUM(F94:F96)</f>
        <v>0</v>
      </c>
      <c r="G93" s="62"/>
    </row>
    <row r="94" spans="1:7" x14ac:dyDescent="0.3">
      <c r="A94" s="45" t="s">
        <v>1667</v>
      </c>
      <c r="B94" s="45" t="s">
        <v>534</v>
      </c>
      <c r="C94" s="178">
        <v>0</v>
      </c>
      <c r="D94" s="178">
        <v>0</v>
      </c>
      <c r="E94" s="121"/>
      <c r="F94" s="178">
        <v>0</v>
      </c>
      <c r="G94" s="62"/>
    </row>
    <row r="95" spans="1:7" x14ac:dyDescent="0.3">
      <c r="A95" s="45" t="s">
        <v>1668</v>
      </c>
      <c r="B95" s="45" t="s">
        <v>536</v>
      </c>
      <c r="C95" s="178">
        <v>0</v>
      </c>
      <c r="D95" s="178">
        <v>0</v>
      </c>
      <c r="E95" s="121"/>
      <c r="F95" s="178">
        <v>0</v>
      </c>
      <c r="G95" s="62"/>
    </row>
    <row r="96" spans="1:7" x14ac:dyDescent="0.3">
      <c r="A96" s="45" t="s">
        <v>1669</v>
      </c>
      <c r="B96" s="45" t="s">
        <v>1</v>
      </c>
      <c r="C96" s="178">
        <v>0</v>
      </c>
      <c r="D96" s="178">
        <v>0</v>
      </c>
      <c r="E96" s="121"/>
      <c r="F96" s="178">
        <v>0</v>
      </c>
      <c r="G96" s="62"/>
    </row>
    <row r="97" spans="1:7" x14ac:dyDescent="0.3">
      <c r="A97" s="45" t="s">
        <v>1670</v>
      </c>
      <c r="B97" s="87" t="s">
        <v>123</v>
      </c>
      <c r="C97" s="120">
        <f>SUM(C98:C108)</f>
        <v>0</v>
      </c>
      <c r="D97" s="120">
        <f>SUM(D98:D108)</f>
        <v>0</v>
      </c>
      <c r="E97" s="120"/>
      <c r="F97" s="120">
        <f>SUM(F98:F108)</f>
        <v>0</v>
      </c>
      <c r="G97" s="62"/>
    </row>
    <row r="98" spans="1:7" x14ac:dyDescent="0.3">
      <c r="A98" s="45" t="s">
        <v>1671</v>
      </c>
      <c r="B98" s="62" t="s">
        <v>295</v>
      </c>
      <c r="C98" s="178">
        <v>0</v>
      </c>
      <c r="D98" s="178">
        <v>0</v>
      </c>
      <c r="E98" s="121"/>
      <c r="F98" s="178">
        <v>0</v>
      </c>
      <c r="G98" s="62"/>
    </row>
    <row r="99" spans="1:7" x14ac:dyDescent="0.3">
      <c r="A99" s="45" t="s">
        <v>1672</v>
      </c>
      <c r="B99" s="45" t="s">
        <v>531</v>
      </c>
      <c r="C99" s="178">
        <v>0</v>
      </c>
      <c r="D99" s="178">
        <v>0</v>
      </c>
      <c r="E99" s="121"/>
      <c r="F99" s="178">
        <v>0</v>
      </c>
      <c r="G99" s="62"/>
    </row>
    <row r="100" spans="1:7" x14ac:dyDescent="0.3">
      <c r="A100" s="45" t="s">
        <v>1673</v>
      </c>
      <c r="B100" s="62" t="s">
        <v>297</v>
      </c>
      <c r="C100" s="178">
        <v>0</v>
      </c>
      <c r="D100" s="178">
        <v>0</v>
      </c>
      <c r="E100" s="121"/>
      <c r="F100" s="178">
        <v>0</v>
      </c>
      <c r="G100" s="62"/>
    </row>
    <row r="101" spans="1:7" x14ac:dyDescent="0.3">
      <c r="A101" s="45" t="s">
        <v>1674</v>
      </c>
      <c r="B101" s="62" t="s">
        <v>299</v>
      </c>
      <c r="C101" s="178">
        <v>0</v>
      </c>
      <c r="D101" s="178">
        <v>0</v>
      </c>
      <c r="E101" s="121"/>
      <c r="F101" s="178">
        <v>0</v>
      </c>
      <c r="G101" s="62"/>
    </row>
    <row r="102" spans="1:7" x14ac:dyDescent="0.3">
      <c r="A102" s="45" t="s">
        <v>1675</v>
      </c>
      <c r="B102" s="62" t="s">
        <v>11</v>
      </c>
      <c r="C102" s="178">
        <v>0</v>
      </c>
      <c r="D102" s="178">
        <v>0</v>
      </c>
      <c r="E102" s="121"/>
      <c r="F102" s="178">
        <v>0</v>
      </c>
      <c r="G102" s="62"/>
    </row>
    <row r="103" spans="1:7" x14ac:dyDescent="0.3">
      <c r="A103" s="45" t="s">
        <v>1676</v>
      </c>
      <c r="B103" s="62" t="s">
        <v>302</v>
      </c>
      <c r="C103" s="178">
        <v>0</v>
      </c>
      <c r="D103" s="178">
        <v>0</v>
      </c>
      <c r="E103" s="121"/>
      <c r="F103" s="178">
        <v>0</v>
      </c>
      <c r="G103" s="62"/>
    </row>
    <row r="104" spans="1:7" x14ac:dyDescent="0.3">
      <c r="A104" s="45" t="s">
        <v>1677</v>
      </c>
      <c r="B104" s="62" t="s">
        <v>304</v>
      </c>
      <c r="C104" s="178">
        <v>0</v>
      </c>
      <c r="D104" s="178">
        <v>0</v>
      </c>
      <c r="E104" s="121"/>
      <c r="F104" s="178">
        <v>0</v>
      </c>
      <c r="G104" s="62"/>
    </row>
    <row r="105" spans="1:7" x14ac:dyDescent="0.3">
      <c r="A105" s="45" t="s">
        <v>1678</v>
      </c>
      <c r="B105" s="62" t="s">
        <v>306</v>
      </c>
      <c r="C105" s="178">
        <v>0</v>
      </c>
      <c r="D105" s="178">
        <v>0</v>
      </c>
      <c r="E105" s="121"/>
      <c r="F105" s="178">
        <v>0</v>
      </c>
      <c r="G105" s="62"/>
    </row>
    <row r="106" spans="1:7" x14ac:dyDescent="0.3">
      <c r="A106" s="45" t="s">
        <v>1679</v>
      </c>
      <c r="B106" s="62" t="s">
        <v>308</v>
      </c>
      <c r="C106" s="178">
        <v>0</v>
      </c>
      <c r="D106" s="178">
        <v>0</v>
      </c>
      <c r="E106" s="121"/>
      <c r="F106" s="178">
        <v>0</v>
      </c>
      <c r="G106" s="62"/>
    </row>
    <row r="107" spans="1:7" x14ac:dyDescent="0.3">
      <c r="A107" s="45" t="s">
        <v>1680</v>
      </c>
      <c r="B107" s="62" t="s">
        <v>310</v>
      </c>
      <c r="C107" s="178">
        <v>0</v>
      </c>
      <c r="D107" s="178">
        <v>0</v>
      </c>
      <c r="E107" s="121"/>
      <c r="F107" s="178">
        <v>0</v>
      </c>
      <c r="G107" s="62"/>
    </row>
    <row r="108" spans="1:7" x14ac:dyDescent="0.3">
      <c r="A108" s="45" t="s">
        <v>1681</v>
      </c>
      <c r="B108" s="62" t="s">
        <v>123</v>
      </c>
      <c r="C108" s="178">
        <v>0</v>
      </c>
      <c r="D108" s="178">
        <v>0</v>
      </c>
      <c r="E108" s="121"/>
      <c r="F108" s="178">
        <v>0</v>
      </c>
      <c r="G108" s="62"/>
    </row>
    <row r="109" spans="1:7" x14ac:dyDescent="0.3">
      <c r="A109" s="45" t="s">
        <v>1953</v>
      </c>
      <c r="B109" s="175" t="s">
        <v>127</v>
      </c>
      <c r="C109" s="178"/>
      <c r="D109" s="178"/>
      <c r="E109" s="121"/>
      <c r="F109" s="178"/>
      <c r="G109" s="62"/>
    </row>
    <row r="110" spans="1:7" x14ac:dyDescent="0.3">
      <c r="A110" s="45" t="s">
        <v>1954</v>
      </c>
      <c r="B110" s="175" t="s">
        <v>127</v>
      </c>
      <c r="C110" s="178"/>
      <c r="D110" s="178"/>
      <c r="E110" s="121"/>
      <c r="F110" s="178"/>
      <c r="G110" s="62"/>
    </row>
    <row r="111" spans="1:7" x14ac:dyDescent="0.3">
      <c r="A111" s="45" t="s">
        <v>1955</v>
      </c>
      <c r="B111" s="175" t="s">
        <v>127</v>
      </c>
      <c r="C111" s="178"/>
      <c r="D111" s="178"/>
      <c r="E111" s="121"/>
      <c r="F111" s="178"/>
      <c r="G111" s="62"/>
    </row>
    <row r="112" spans="1:7" x14ac:dyDescent="0.3">
      <c r="A112" s="45" t="s">
        <v>1956</v>
      </c>
      <c r="B112" s="175" t="s">
        <v>127</v>
      </c>
      <c r="C112" s="178"/>
      <c r="D112" s="178"/>
      <c r="E112" s="121"/>
      <c r="F112" s="178"/>
      <c r="G112" s="62"/>
    </row>
    <row r="113" spans="1:7" x14ac:dyDescent="0.3">
      <c r="A113" s="45" t="s">
        <v>1957</v>
      </c>
      <c r="B113" s="175" t="s">
        <v>127</v>
      </c>
      <c r="C113" s="178"/>
      <c r="D113" s="178"/>
      <c r="E113" s="121"/>
      <c r="F113" s="178"/>
      <c r="G113" s="62"/>
    </row>
    <row r="114" spans="1:7" x14ac:dyDescent="0.3">
      <c r="A114" s="45" t="s">
        <v>1958</v>
      </c>
      <c r="B114" s="175" t="s">
        <v>127</v>
      </c>
      <c r="C114" s="178"/>
      <c r="D114" s="178"/>
      <c r="E114" s="121"/>
      <c r="F114" s="178"/>
      <c r="G114" s="62"/>
    </row>
    <row r="115" spans="1:7" x14ac:dyDescent="0.3">
      <c r="A115" s="45" t="s">
        <v>1959</v>
      </c>
      <c r="B115" s="175" t="s">
        <v>127</v>
      </c>
      <c r="C115" s="178"/>
      <c r="D115" s="178"/>
      <c r="E115" s="121"/>
      <c r="F115" s="178"/>
      <c r="G115" s="62"/>
    </row>
    <row r="116" spans="1:7" x14ac:dyDescent="0.3">
      <c r="A116" s="45" t="s">
        <v>1960</v>
      </c>
      <c r="B116" s="175" t="s">
        <v>127</v>
      </c>
      <c r="C116" s="178"/>
      <c r="D116" s="178"/>
      <c r="E116" s="121"/>
      <c r="F116" s="178"/>
      <c r="G116" s="62"/>
    </row>
    <row r="117" spans="1:7" x14ac:dyDescent="0.3">
      <c r="A117" s="45" t="s">
        <v>1961</v>
      </c>
      <c r="B117" s="175" t="s">
        <v>127</v>
      </c>
      <c r="C117" s="178"/>
      <c r="D117" s="178"/>
      <c r="E117" s="121"/>
      <c r="F117" s="178"/>
      <c r="G117" s="62"/>
    </row>
    <row r="118" spans="1:7" x14ac:dyDescent="0.3">
      <c r="A118" s="45" t="s">
        <v>1962</v>
      </c>
      <c r="B118" s="175" t="s">
        <v>127</v>
      </c>
      <c r="C118" s="178"/>
      <c r="D118" s="178"/>
      <c r="E118" s="121"/>
      <c r="F118" s="178"/>
      <c r="G118" s="62"/>
    </row>
    <row r="119" spans="1:7" x14ac:dyDescent="0.3">
      <c r="A119" s="64"/>
      <c r="B119" s="64" t="s">
        <v>1515</v>
      </c>
      <c r="C119" s="64" t="s">
        <v>466</v>
      </c>
      <c r="D119" s="64" t="s">
        <v>467</v>
      </c>
      <c r="E119" s="64"/>
      <c r="F119" s="64" t="s">
        <v>434</v>
      </c>
      <c r="G119" s="64"/>
    </row>
    <row r="120" spans="1:7" x14ac:dyDescent="0.3">
      <c r="A120" s="45" t="s">
        <v>1682</v>
      </c>
      <c r="B120" s="173" t="s">
        <v>3054</v>
      </c>
      <c r="C120" s="178">
        <v>0.31167688032054081</v>
      </c>
      <c r="D120" s="178">
        <v>0.39314508984787488</v>
      </c>
      <c r="E120" s="121"/>
      <c r="F120" s="178">
        <v>0.32434611850660311</v>
      </c>
      <c r="G120" s="62"/>
    </row>
    <row r="121" spans="1:7" x14ac:dyDescent="0.3">
      <c r="A121" s="45" t="s">
        <v>1683</v>
      </c>
      <c r="B121" s="173" t="s">
        <v>3055</v>
      </c>
      <c r="C121" s="178">
        <v>0.10226090140863452</v>
      </c>
      <c r="D121" s="178">
        <v>7.6880547379465411E-2</v>
      </c>
      <c r="E121" s="121"/>
      <c r="F121" s="178">
        <v>9.8313966127894808E-2</v>
      </c>
      <c r="G121" s="62"/>
    </row>
    <row r="122" spans="1:7" x14ac:dyDescent="0.3">
      <c r="A122" s="45" t="s">
        <v>1684</v>
      </c>
      <c r="B122" s="173" t="s">
        <v>3056</v>
      </c>
      <c r="C122" s="178">
        <v>0.11383552470553872</v>
      </c>
      <c r="D122" s="178">
        <v>9.228250790336899E-2</v>
      </c>
      <c r="E122" s="121"/>
      <c r="F122" s="178">
        <v>0.11048378412993082</v>
      </c>
      <c r="G122" s="62"/>
    </row>
    <row r="123" spans="1:7" x14ac:dyDescent="0.3">
      <c r="A123" s="45" t="s">
        <v>1685</v>
      </c>
      <c r="B123" s="173" t="s">
        <v>3057</v>
      </c>
      <c r="C123" s="178">
        <v>0.30287648412675466</v>
      </c>
      <c r="D123" s="178">
        <v>0.24704853500978477</v>
      </c>
      <c r="E123" s="121"/>
      <c r="F123" s="178">
        <v>0.29419459963578709</v>
      </c>
      <c r="G123" s="62"/>
    </row>
    <row r="124" spans="1:7" x14ac:dyDescent="0.3">
      <c r="A124" s="45" t="s">
        <v>1686</v>
      </c>
      <c r="B124" s="173" t="s">
        <v>3058</v>
      </c>
      <c r="C124" s="178">
        <v>0.16935020943853132</v>
      </c>
      <c r="D124" s="178">
        <v>0.19064331985950594</v>
      </c>
      <c r="E124" s="121"/>
      <c r="F124" s="178">
        <v>0.1726615315997842</v>
      </c>
      <c r="G124" s="62"/>
    </row>
    <row r="125" spans="1:7" x14ac:dyDescent="0.3">
      <c r="A125" s="45" t="s">
        <v>1687</v>
      </c>
      <c r="B125" s="173"/>
      <c r="C125" s="178"/>
      <c r="D125" s="178"/>
      <c r="E125" s="121"/>
      <c r="F125" s="178"/>
      <c r="G125" s="62"/>
    </row>
    <row r="126" spans="1:7" x14ac:dyDescent="0.3">
      <c r="A126" s="45" t="s">
        <v>1688</v>
      </c>
      <c r="B126" s="173"/>
      <c r="C126" s="178"/>
      <c r="D126" s="178"/>
      <c r="E126" s="121"/>
      <c r="F126" s="178"/>
      <c r="G126" s="62"/>
    </row>
    <row r="127" spans="1:7" x14ac:dyDescent="0.3">
      <c r="A127" s="45" t="s">
        <v>1689</v>
      </c>
      <c r="B127" s="173"/>
      <c r="C127" s="178"/>
      <c r="D127" s="178"/>
      <c r="E127" s="121"/>
      <c r="F127" s="178"/>
      <c r="G127" s="62"/>
    </row>
    <row r="128" spans="1:7" x14ac:dyDescent="0.3">
      <c r="A128" s="45" t="s">
        <v>1690</v>
      </c>
      <c r="B128" s="173"/>
      <c r="C128" s="178"/>
      <c r="D128" s="178"/>
      <c r="E128" s="121"/>
      <c r="F128" s="178"/>
      <c r="G128" s="62"/>
    </row>
    <row r="129" spans="1:7" x14ac:dyDescent="0.3">
      <c r="A129" s="45" t="s">
        <v>1691</v>
      </c>
      <c r="B129" s="173"/>
      <c r="C129" s="178"/>
      <c r="D129" s="178"/>
      <c r="E129" s="121"/>
      <c r="F129" s="178"/>
      <c r="G129" s="62"/>
    </row>
    <row r="130" spans="1:7" x14ac:dyDescent="0.3">
      <c r="A130" s="45" t="s">
        <v>1692</v>
      </c>
      <c r="B130" s="173"/>
      <c r="C130" s="178"/>
      <c r="D130" s="178"/>
      <c r="E130" s="121"/>
      <c r="F130" s="178"/>
      <c r="G130" s="62"/>
    </row>
    <row r="131" spans="1:7" x14ac:dyDescent="0.3">
      <c r="A131" s="45" t="s">
        <v>1693</v>
      </c>
      <c r="B131" s="173"/>
      <c r="C131" s="178"/>
      <c r="D131" s="178"/>
      <c r="E131" s="121"/>
      <c r="F131" s="178"/>
      <c r="G131" s="62"/>
    </row>
    <row r="132" spans="1:7" x14ac:dyDescent="0.3">
      <c r="A132" s="45" t="s">
        <v>1694</v>
      </c>
      <c r="B132" s="173"/>
      <c r="C132" s="178"/>
      <c r="D132" s="178"/>
      <c r="E132" s="121"/>
      <c r="F132" s="178"/>
      <c r="G132" s="62"/>
    </row>
    <row r="133" spans="1:7" x14ac:dyDescent="0.3">
      <c r="A133" s="45" t="s">
        <v>1695</v>
      </c>
      <c r="B133" s="173"/>
      <c r="C133" s="178"/>
      <c r="D133" s="178"/>
      <c r="E133" s="121"/>
      <c r="F133" s="178"/>
      <c r="G133" s="62"/>
    </row>
    <row r="134" spans="1:7" x14ac:dyDescent="0.3">
      <c r="A134" s="45" t="s">
        <v>1696</v>
      </c>
      <c r="B134" s="173"/>
      <c r="C134" s="178"/>
      <c r="D134" s="178"/>
      <c r="E134" s="121"/>
      <c r="F134" s="178"/>
      <c r="G134" s="62"/>
    </row>
    <row r="135" spans="1:7" x14ac:dyDescent="0.3">
      <c r="A135" s="45" t="s">
        <v>1697</v>
      </c>
      <c r="B135" s="173"/>
      <c r="C135" s="178"/>
      <c r="D135" s="178"/>
      <c r="E135" s="121"/>
      <c r="F135" s="178"/>
      <c r="G135" s="62"/>
    </row>
    <row r="136" spans="1:7" x14ac:dyDescent="0.3">
      <c r="A136" s="45" t="s">
        <v>1698</v>
      </c>
      <c r="B136" s="173"/>
      <c r="C136" s="178"/>
      <c r="D136" s="178"/>
      <c r="E136" s="121"/>
      <c r="F136" s="178"/>
      <c r="G136" s="62"/>
    </row>
    <row r="137" spans="1:7" x14ac:dyDescent="0.3">
      <c r="A137" s="45" t="s">
        <v>1699</v>
      </c>
      <c r="B137" s="173"/>
      <c r="C137" s="178"/>
      <c r="D137" s="178"/>
      <c r="E137" s="121"/>
      <c r="F137" s="178"/>
      <c r="G137" s="62"/>
    </row>
    <row r="138" spans="1:7" x14ac:dyDescent="0.3">
      <c r="A138" s="45" t="s">
        <v>1700</v>
      </c>
      <c r="B138" s="173"/>
      <c r="C138" s="178"/>
      <c r="D138" s="178"/>
      <c r="E138" s="121"/>
      <c r="F138" s="178"/>
      <c r="G138" s="62"/>
    </row>
    <row r="139" spans="1:7" x14ac:dyDescent="0.3">
      <c r="A139" s="45" t="s">
        <v>1701</v>
      </c>
      <c r="B139" s="173"/>
      <c r="C139" s="178"/>
      <c r="D139" s="178"/>
      <c r="E139" s="121"/>
      <c r="F139" s="178"/>
      <c r="G139" s="62"/>
    </row>
    <row r="140" spans="1:7" x14ac:dyDescent="0.3">
      <c r="A140" s="45" t="s">
        <v>1702</v>
      </c>
      <c r="B140" s="173"/>
      <c r="C140" s="178"/>
      <c r="D140" s="178"/>
      <c r="E140" s="121"/>
      <c r="F140" s="178"/>
      <c r="G140" s="62"/>
    </row>
    <row r="141" spans="1:7" x14ac:dyDescent="0.3">
      <c r="A141" s="45" t="s">
        <v>1703</v>
      </c>
      <c r="B141" s="173"/>
      <c r="C141" s="178"/>
      <c r="D141" s="178"/>
      <c r="E141" s="121"/>
      <c r="F141" s="178"/>
      <c r="G141" s="62"/>
    </row>
    <row r="142" spans="1:7" x14ac:dyDescent="0.3">
      <c r="A142" s="45" t="s">
        <v>1704</v>
      </c>
      <c r="B142" s="173"/>
      <c r="C142" s="178"/>
      <c r="D142" s="178"/>
      <c r="E142" s="121"/>
      <c r="F142" s="178"/>
      <c r="G142" s="62"/>
    </row>
    <row r="143" spans="1:7" x14ac:dyDescent="0.3">
      <c r="A143" s="45" t="s">
        <v>1705</v>
      </c>
      <c r="B143" s="173"/>
      <c r="C143" s="178"/>
      <c r="D143" s="178"/>
      <c r="E143" s="121"/>
      <c r="F143" s="178"/>
      <c r="G143" s="62"/>
    </row>
    <row r="144" spans="1:7" x14ac:dyDescent="0.3">
      <c r="A144" s="45" t="s">
        <v>1706</v>
      </c>
      <c r="B144" s="173"/>
      <c r="C144" s="178"/>
      <c r="D144" s="178"/>
      <c r="E144" s="121"/>
      <c r="F144" s="178"/>
      <c r="G144" s="62"/>
    </row>
    <row r="145" spans="1:7" x14ac:dyDescent="0.3">
      <c r="A145" s="45" t="s">
        <v>1707</v>
      </c>
      <c r="B145" s="173"/>
      <c r="C145" s="178"/>
      <c r="D145" s="178"/>
      <c r="E145" s="121"/>
      <c r="F145" s="178"/>
      <c r="G145" s="62"/>
    </row>
    <row r="146" spans="1:7" x14ac:dyDescent="0.3">
      <c r="A146" s="45" t="s">
        <v>1708</v>
      </c>
      <c r="B146" s="173"/>
      <c r="C146" s="178"/>
      <c r="D146" s="178"/>
      <c r="E146" s="121"/>
      <c r="F146" s="178"/>
      <c r="G146" s="62"/>
    </row>
    <row r="147" spans="1:7" x14ac:dyDescent="0.3">
      <c r="A147" s="45" t="s">
        <v>1709</v>
      </c>
      <c r="B147" s="173"/>
      <c r="C147" s="178"/>
      <c r="D147" s="178"/>
      <c r="E147" s="121"/>
      <c r="F147" s="178"/>
      <c r="G147" s="62"/>
    </row>
    <row r="148" spans="1:7" x14ac:dyDescent="0.3">
      <c r="A148" s="45" t="s">
        <v>1710</v>
      </c>
      <c r="B148" s="173"/>
      <c r="C148" s="178"/>
      <c r="D148" s="178"/>
      <c r="E148" s="121"/>
      <c r="F148" s="178"/>
      <c r="G148" s="62"/>
    </row>
    <row r="149" spans="1:7" x14ac:dyDescent="0.3">
      <c r="A149" s="45" t="s">
        <v>1711</v>
      </c>
      <c r="B149" s="173"/>
      <c r="C149" s="178"/>
      <c r="D149" s="178"/>
      <c r="E149" s="121"/>
      <c r="F149" s="178"/>
      <c r="G149" s="62"/>
    </row>
    <row r="150" spans="1:7" x14ac:dyDescent="0.3">
      <c r="A150" s="45" t="s">
        <v>1712</v>
      </c>
      <c r="B150" s="173"/>
      <c r="C150" s="178"/>
      <c r="D150" s="178"/>
      <c r="E150" s="121"/>
      <c r="F150" s="178"/>
      <c r="G150" s="62"/>
    </row>
    <row r="151" spans="1:7" x14ac:dyDescent="0.3">
      <c r="A151" s="45" t="s">
        <v>1713</v>
      </c>
      <c r="B151" s="173"/>
      <c r="C151" s="178"/>
      <c r="D151" s="178"/>
      <c r="E151" s="121"/>
      <c r="F151" s="178"/>
      <c r="G151" s="62"/>
    </row>
    <row r="152" spans="1:7" x14ac:dyDescent="0.3">
      <c r="A152" s="45" t="s">
        <v>1714</v>
      </c>
      <c r="B152" s="173"/>
      <c r="C152" s="178"/>
      <c r="D152" s="178"/>
      <c r="E152" s="121"/>
      <c r="F152" s="178"/>
      <c r="G152" s="62"/>
    </row>
    <row r="153" spans="1:7" x14ac:dyDescent="0.3">
      <c r="A153" s="45" t="s">
        <v>1715</v>
      </c>
      <c r="B153" s="173"/>
      <c r="C153" s="178"/>
      <c r="D153" s="178"/>
      <c r="E153" s="121"/>
      <c r="F153" s="178"/>
      <c r="G153" s="62"/>
    </row>
    <row r="154" spans="1:7" x14ac:dyDescent="0.3">
      <c r="A154" s="45" t="s">
        <v>1716</v>
      </c>
      <c r="B154" s="173"/>
      <c r="C154" s="178"/>
      <c r="D154" s="178"/>
      <c r="E154" s="121"/>
      <c r="F154" s="178"/>
      <c r="G154" s="62"/>
    </row>
    <row r="155" spans="1:7" x14ac:dyDescent="0.3">
      <c r="A155" s="45" t="s">
        <v>1717</v>
      </c>
      <c r="B155" s="173"/>
      <c r="C155" s="178"/>
      <c r="D155" s="178"/>
      <c r="E155" s="121"/>
      <c r="F155" s="178"/>
      <c r="G155" s="62"/>
    </row>
    <row r="156" spans="1:7" x14ac:dyDescent="0.3">
      <c r="A156" s="45" t="s">
        <v>1718</v>
      </c>
      <c r="B156" s="173"/>
      <c r="C156" s="178"/>
      <c r="D156" s="178"/>
      <c r="E156" s="121"/>
      <c r="F156" s="178"/>
      <c r="G156" s="62"/>
    </row>
    <row r="157" spans="1:7" x14ac:dyDescent="0.3">
      <c r="A157" s="45" t="s">
        <v>1719</v>
      </c>
      <c r="B157" s="173"/>
      <c r="C157" s="178"/>
      <c r="D157" s="178"/>
      <c r="E157" s="121"/>
      <c r="F157" s="178"/>
      <c r="G157" s="62"/>
    </row>
    <row r="158" spans="1:7" x14ac:dyDescent="0.3">
      <c r="A158" s="45" t="s">
        <v>1720</v>
      </c>
      <c r="B158" s="173"/>
      <c r="C158" s="178"/>
      <c r="D158" s="178"/>
      <c r="E158" s="121"/>
      <c r="F158" s="178"/>
      <c r="G158" s="62"/>
    </row>
    <row r="159" spans="1:7" x14ac:dyDescent="0.3">
      <c r="A159" s="45" t="s">
        <v>1721</v>
      </c>
      <c r="B159" s="173"/>
      <c r="C159" s="178"/>
      <c r="D159" s="178"/>
      <c r="E159" s="121"/>
      <c r="F159" s="178"/>
      <c r="G159" s="62"/>
    </row>
    <row r="160" spans="1:7" x14ac:dyDescent="0.3">
      <c r="A160" s="45" t="s">
        <v>1722</v>
      </c>
      <c r="B160" s="173"/>
      <c r="C160" s="178"/>
      <c r="D160" s="178"/>
      <c r="E160" s="121"/>
      <c r="F160" s="178"/>
      <c r="G160" s="62"/>
    </row>
    <row r="161" spans="1:7" x14ac:dyDescent="0.3">
      <c r="A161" s="45" t="s">
        <v>1723</v>
      </c>
      <c r="B161" s="173"/>
      <c r="C161" s="178"/>
      <c r="D161" s="178"/>
      <c r="E161" s="121"/>
      <c r="F161" s="178"/>
      <c r="G161" s="62"/>
    </row>
    <row r="162" spans="1:7" x14ac:dyDescent="0.3">
      <c r="A162" s="45" t="s">
        <v>1724</v>
      </c>
      <c r="B162" s="173"/>
      <c r="C162" s="178"/>
      <c r="D162" s="178"/>
      <c r="E162" s="121"/>
      <c r="F162" s="178"/>
      <c r="G162" s="62"/>
    </row>
    <row r="163" spans="1:7" x14ac:dyDescent="0.3">
      <c r="A163" s="45" t="s">
        <v>1725</v>
      </c>
      <c r="B163" s="173"/>
      <c r="C163" s="178"/>
      <c r="D163" s="178"/>
      <c r="E163" s="121"/>
      <c r="F163" s="178"/>
      <c r="G163" s="62"/>
    </row>
    <row r="164" spans="1:7" x14ac:dyDescent="0.3">
      <c r="A164" s="45" t="s">
        <v>1726</v>
      </c>
      <c r="B164" s="173"/>
      <c r="C164" s="178"/>
      <c r="D164" s="178"/>
      <c r="E164" s="121"/>
      <c r="F164" s="178"/>
      <c r="G164" s="62"/>
    </row>
    <row r="165" spans="1:7" x14ac:dyDescent="0.3">
      <c r="A165" s="45" t="s">
        <v>1727</v>
      </c>
      <c r="B165" s="173"/>
      <c r="C165" s="178"/>
      <c r="D165" s="178"/>
      <c r="E165" s="121"/>
      <c r="F165" s="178"/>
      <c r="G165" s="62"/>
    </row>
    <row r="166" spans="1:7" x14ac:dyDescent="0.3">
      <c r="A166" s="45" t="s">
        <v>1728</v>
      </c>
      <c r="B166" s="173"/>
      <c r="C166" s="178"/>
      <c r="D166" s="178"/>
      <c r="E166" s="121"/>
      <c r="F166" s="178"/>
      <c r="G166" s="62"/>
    </row>
    <row r="167" spans="1:7" x14ac:dyDescent="0.3">
      <c r="A167" s="45" t="s">
        <v>1729</v>
      </c>
      <c r="B167" s="173"/>
      <c r="C167" s="178"/>
      <c r="D167" s="178"/>
      <c r="E167" s="121"/>
      <c r="F167" s="178"/>
      <c r="G167" s="62"/>
    </row>
    <row r="168" spans="1:7" x14ac:dyDescent="0.3">
      <c r="A168" s="45" t="s">
        <v>1730</v>
      </c>
      <c r="B168" s="173"/>
      <c r="C168" s="178"/>
      <c r="D168" s="178"/>
      <c r="E168" s="121"/>
      <c r="F168" s="178"/>
      <c r="G168" s="62"/>
    </row>
    <row r="169" spans="1:7" x14ac:dyDescent="0.3">
      <c r="A169" s="45" t="s">
        <v>1731</v>
      </c>
      <c r="B169" s="173"/>
      <c r="C169" s="178"/>
      <c r="D169" s="178"/>
      <c r="E169" s="121"/>
      <c r="F169" s="178"/>
      <c r="G169" s="62"/>
    </row>
    <row r="170" spans="1:7" x14ac:dyDescent="0.3">
      <c r="A170" s="64"/>
      <c r="B170" s="64" t="s">
        <v>590</v>
      </c>
      <c r="C170" s="64" t="s">
        <v>466</v>
      </c>
      <c r="D170" s="64" t="s">
        <v>467</v>
      </c>
      <c r="E170" s="64"/>
      <c r="F170" s="64" t="s">
        <v>434</v>
      </c>
      <c r="G170" s="64"/>
    </row>
    <row r="171" spans="1:7" x14ac:dyDescent="0.3">
      <c r="A171" s="45" t="s">
        <v>1732</v>
      </c>
      <c r="B171" s="45" t="s">
        <v>592</v>
      </c>
      <c r="C171" s="178">
        <v>0</v>
      </c>
      <c r="D171" s="178">
        <v>0</v>
      </c>
      <c r="E171" s="122"/>
      <c r="F171" s="178">
        <v>0</v>
      </c>
      <c r="G171" s="62"/>
    </row>
    <row r="172" spans="1:7" x14ac:dyDescent="0.3">
      <c r="A172" s="45" t="s">
        <v>1733</v>
      </c>
      <c r="B172" s="45" t="s">
        <v>594</v>
      </c>
      <c r="C172" s="178">
        <f>C174+C175+C176+C177</f>
        <v>1</v>
      </c>
      <c r="D172" s="178">
        <f>D174+D175+D176+D177</f>
        <v>1</v>
      </c>
      <c r="E172" s="122"/>
      <c r="F172" s="178">
        <f>F174+F175+F176+F177</f>
        <v>1</v>
      </c>
      <c r="G172" s="62"/>
    </row>
    <row r="173" spans="1:7" x14ac:dyDescent="0.3">
      <c r="A173" s="45" t="s">
        <v>1734</v>
      </c>
      <c r="B173" s="45" t="s">
        <v>123</v>
      </c>
      <c r="C173" s="178">
        <v>0</v>
      </c>
      <c r="D173" s="178">
        <v>0</v>
      </c>
      <c r="E173" s="122"/>
      <c r="F173" s="178">
        <v>0</v>
      </c>
      <c r="G173" s="62"/>
    </row>
    <row r="174" spans="1:7" x14ac:dyDescent="0.3">
      <c r="A174" s="45" t="s">
        <v>1735</v>
      </c>
      <c r="B174" s="158" t="s">
        <v>3059</v>
      </c>
      <c r="C174" s="178">
        <v>0</v>
      </c>
      <c r="D174" s="178">
        <v>0</v>
      </c>
      <c r="E174" s="122"/>
      <c r="F174" s="178">
        <v>0</v>
      </c>
      <c r="G174" s="62"/>
    </row>
    <row r="175" spans="1:7" x14ac:dyDescent="0.3">
      <c r="A175" s="45" t="s">
        <v>1736</v>
      </c>
      <c r="B175" s="158" t="s">
        <v>3060</v>
      </c>
      <c r="C175" s="178">
        <v>0.5189397567393963</v>
      </c>
      <c r="D175" s="178">
        <v>0.28916901417677532</v>
      </c>
      <c r="E175" s="122"/>
      <c r="F175" s="178">
        <v>0.48320777879850929</v>
      </c>
      <c r="G175" s="62"/>
    </row>
    <row r="176" spans="1:7" x14ac:dyDescent="0.3">
      <c r="A176" s="45" t="s">
        <v>1737</v>
      </c>
      <c r="B176" s="158" t="s">
        <v>3061</v>
      </c>
      <c r="C176" s="178">
        <v>3.3252233632719334E-2</v>
      </c>
      <c r="D176" s="178">
        <v>6.7716537562025579E-4</v>
      </c>
      <c r="E176" s="122"/>
      <c r="F176" s="178">
        <v>2.818643801660287E-2</v>
      </c>
      <c r="G176" s="62"/>
    </row>
    <row r="177" spans="1:7" x14ac:dyDescent="0.3">
      <c r="A177" s="45" t="s">
        <v>1738</v>
      </c>
      <c r="B177" s="158" t="s">
        <v>3062</v>
      </c>
      <c r="C177" s="178">
        <v>0.44780800962788436</v>
      </c>
      <c r="D177" s="178">
        <v>0.71015382044760444</v>
      </c>
      <c r="E177" s="122"/>
      <c r="F177" s="178">
        <v>0.48860578318488779</v>
      </c>
      <c r="G177" s="62"/>
    </row>
    <row r="178" spans="1:7" x14ac:dyDescent="0.3">
      <c r="A178" s="45" t="s">
        <v>1739</v>
      </c>
      <c r="B178" s="158"/>
      <c r="C178" s="178"/>
      <c r="D178" s="178"/>
      <c r="E178" s="122"/>
      <c r="F178" s="178"/>
      <c r="G178" s="62"/>
    </row>
    <row r="179" spans="1:7" x14ac:dyDescent="0.3">
      <c r="A179" s="45" t="s">
        <v>1740</v>
      </c>
      <c r="B179" s="158"/>
      <c r="C179" s="178"/>
      <c r="D179" s="178"/>
      <c r="E179" s="122"/>
      <c r="F179" s="178"/>
      <c r="G179" s="62"/>
    </row>
    <row r="180" spans="1:7" x14ac:dyDescent="0.3">
      <c r="A180" s="64"/>
      <c r="B180" s="64" t="s">
        <v>602</v>
      </c>
      <c r="C180" s="64" t="s">
        <v>466</v>
      </c>
      <c r="D180" s="64" t="s">
        <v>467</v>
      </c>
      <c r="E180" s="64"/>
      <c r="F180" s="64" t="s">
        <v>434</v>
      </c>
      <c r="G180" s="64"/>
    </row>
    <row r="181" spans="1:7" x14ac:dyDescent="0.3">
      <c r="A181" s="45" t="s">
        <v>1741</v>
      </c>
      <c r="B181" s="45" t="s">
        <v>604</v>
      </c>
      <c r="C181" s="178">
        <v>0.62506420133325835</v>
      </c>
      <c r="D181" s="178">
        <v>0.53674700931043962</v>
      </c>
      <c r="E181" s="122"/>
      <c r="F181" s="178">
        <v>0.611329868049723</v>
      </c>
      <c r="G181" s="62"/>
    </row>
    <row r="182" spans="1:7" x14ac:dyDescent="0.3">
      <c r="A182" s="45" t="s">
        <v>1742</v>
      </c>
      <c r="B182" s="45" t="s">
        <v>606</v>
      </c>
      <c r="C182" s="178">
        <v>0.3749357986667417</v>
      </c>
      <c r="D182" s="178">
        <v>0.46325299068956044</v>
      </c>
      <c r="E182" s="122"/>
      <c r="F182" s="178">
        <v>0.38867013195027705</v>
      </c>
      <c r="G182" s="62"/>
    </row>
    <row r="183" spans="1:7" x14ac:dyDescent="0.3">
      <c r="A183" s="45" t="s">
        <v>1743</v>
      </c>
      <c r="B183" s="45" t="s">
        <v>123</v>
      </c>
      <c r="C183" s="178">
        <v>0</v>
      </c>
      <c r="D183" s="178">
        <v>0</v>
      </c>
      <c r="E183" s="122"/>
      <c r="F183" s="178">
        <v>0</v>
      </c>
      <c r="G183" s="62"/>
    </row>
    <row r="184" spans="1:7" x14ac:dyDescent="0.3">
      <c r="A184" s="45" t="s">
        <v>1744</v>
      </c>
      <c r="B184" s="158"/>
      <c r="C184" s="158"/>
      <c r="D184" s="158"/>
      <c r="E184" s="43"/>
      <c r="F184" s="158"/>
      <c r="G184" s="62"/>
    </row>
    <row r="185" spans="1:7" x14ac:dyDescent="0.3">
      <c r="A185" s="45" t="s">
        <v>1745</v>
      </c>
      <c r="B185" s="158"/>
      <c r="C185" s="158"/>
      <c r="D185" s="158"/>
      <c r="E185" s="43"/>
      <c r="F185" s="158"/>
      <c r="G185" s="62"/>
    </row>
    <row r="186" spans="1:7" x14ac:dyDescent="0.3">
      <c r="A186" s="45" t="s">
        <v>1746</v>
      </c>
      <c r="B186" s="158"/>
      <c r="C186" s="158"/>
      <c r="D186" s="158"/>
      <c r="E186" s="43"/>
      <c r="F186" s="158"/>
      <c r="G186" s="62"/>
    </row>
    <row r="187" spans="1:7" x14ac:dyDescent="0.3">
      <c r="A187" s="45" t="s">
        <v>1747</v>
      </c>
      <c r="B187" s="158"/>
      <c r="C187" s="158"/>
      <c r="D187" s="158"/>
      <c r="E187" s="43"/>
      <c r="F187" s="158"/>
      <c r="G187" s="62"/>
    </row>
    <row r="188" spans="1:7" x14ac:dyDescent="0.3">
      <c r="A188" s="45" t="s">
        <v>1748</v>
      </c>
      <c r="B188" s="158"/>
      <c r="C188" s="158"/>
      <c r="D188" s="158"/>
      <c r="E188" s="43"/>
      <c r="F188" s="158"/>
      <c r="G188" s="62"/>
    </row>
    <row r="189" spans="1:7" x14ac:dyDescent="0.3">
      <c r="A189" s="45" t="s">
        <v>1749</v>
      </c>
      <c r="B189" s="158"/>
      <c r="C189" s="158"/>
      <c r="D189" s="158"/>
      <c r="E189" s="43"/>
      <c r="F189" s="158"/>
      <c r="G189" s="62"/>
    </row>
    <row r="190" spans="1:7" x14ac:dyDescent="0.3">
      <c r="A190" s="64"/>
      <c r="B190" s="64" t="s">
        <v>614</v>
      </c>
      <c r="C190" s="64" t="s">
        <v>466</v>
      </c>
      <c r="D190" s="64" t="s">
        <v>467</v>
      </c>
      <c r="E190" s="64"/>
      <c r="F190" s="64" t="s">
        <v>434</v>
      </c>
      <c r="G190" s="64"/>
    </row>
    <row r="191" spans="1:7" x14ac:dyDescent="0.3">
      <c r="A191" s="45" t="s">
        <v>1750</v>
      </c>
      <c r="B191" s="41" t="s">
        <v>616</v>
      </c>
      <c r="C191" s="178">
        <v>0.19219066916771724</v>
      </c>
      <c r="D191" s="178">
        <v>0.14819201223158643</v>
      </c>
      <c r="E191" s="122"/>
      <c r="F191" s="178">
        <v>0.18534837488108932</v>
      </c>
      <c r="G191" s="62"/>
    </row>
    <row r="192" spans="1:7" x14ac:dyDescent="0.3">
      <c r="A192" s="45" t="s">
        <v>1751</v>
      </c>
      <c r="B192" s="41" t="s">
        <v>2983</v>
      </c>
      <c r="C192" s="178">
        <v>4.7253534373600997E-2</v>
      </c>
      <c r="D192" s="178">
        <v>3.3538256088909028E-2</v>
      </c>
      <c r="E192" s="122"/>
      <c r="F192" s="178">
        <v>4.5120651763500302E-2</v>
      </c>
      <c r="G192" s="62"/>
    </row>
    <row r="193" spans="1:7" x14ac:dyDescent="0.3">
      <c r="A193" s="45" t="s">
        <v>1752</v>
      </c>
      <c r="B193" s="41" t="s">
        <v>2984</v>
      </c>
      <c r="C193" s="178">
        <v>7.8033431007762818E-2</v>
      </c>
      <c r="D193" s="178">
        <v>0.2105396124864255</v>
      </c>
      <c r="E193" s="121"/>
      <c r="F193" s="178">
        <v>9.863965746123024E-2</v>
      </c>
      <c r="G193" s="62"/>
    </row>
    <row r="194" spans="1:7" x14ac:dyDescent="0.3">
      <c r="A194" s="45" t="s">
        <v>1753</v>
      </c>
      <c r="B194" s="41" t="s">
        <v>2985</v>
      </c>
      <c r="C194" s="178">
        <v>0.12592948102653861</v>
      </c>
      <c r="D194" s="178">
        <v>5.6026198330784177E-2</v>
      </c>
      <c r="E194" s="121"/>
      <c r="F194" s="178">
        <v>0.11505872120993778</v>
      </c>
      <c r="G194" s="62"/>
    </row>
    <row r="195" spans="1:7" x14ac:dyDescent="0.3">
      <c r="A195" s="45" t="s">
        <v>1754</v>
      </c>
      <c r="B195" s="41" t="s">
        <v>2986</v>
      </c>
      <c r="C195" s="178">
        <v>0.55659288442438026</v>
      </c>
      <c r="D195" s="178">
        <v>0.55170392086229469</v>
      </c>
      <c r="E195" s="121"/>
      <c r="F195" s="178">
        <v>0.5558325946842424</v>
      </c>
      <c r="G195" s="62"/>
    </row>
    <row r="196" spans="1:7" x14ac:dyDescent="0.3">
      <c r="A196" s="45" t="s">
        <v>2239</v>
      </c>
      <c r="B196" s="176"/>
      <c r="C196" s="178"/>
      <c r="D196" s="178"/>
      <c r="E196" s="121"/>
      <c r="F196" s="178"/>
      <c r="G196" s="62"/>
    </row>
    <row r="197" spans="1:7" x14ac:dyDescent="0.3">
      <c r="A197" s="45" t="s">
        <v>2240</v>
      </c>
      <c r="B197" s="176"/>
      <c r="C197" s="178"/>
      <c r="D197" s="178"/>
      <c r="E197" s="121"/>
      <c r="F197" s="178"/>
      <c r="G197" s="62"/>
    </row>
    <row r="198" spans="1:7" x14ac:dyDescent="0.3">
      <c r="A198" s="45" t="s">
        <v>2241</v>
      </c>
      <c r="B198" s="184"/>
      <c r="C198" s="178"/>
      <c r="D198" s="178"/>
      <c r="E198" s="121"/>
      <c r="F198" s="178"/>
      <c r="G198" s="62"/>
    </row>
    <row r="199" spans="1:7" x14ac:dyDescent="0.3">
      <c r="A199" s="45" t="s">
        <v>2242</v>
      </c>
      <c r="B199" s="184"/>
      <c r="C199" s="178"/>
      <c r="D199" s="178"/>
      <c r="E199" s="121"/>
      <c r="F199" s="178"/>
      <c r="G199" s="62"/>
    </row>
    <row r="200" spans="1:7" x14ac:dyDescent="0.3">
      <c r="A200" s="64"/>
      <c r="B200" s="64" t="s">
        <v>625</v>
      </c>
      <c r="C200" s="64" t="s">
        <v>466</v>
      </c>
      <c r="D200" s="64" t="s">
        <v>467</v>
      </c>
      <c r="E200" s="64"/>
      <c r="F200" s="64" t="s">
        <v>434</v>
      </c>
      <c r="G200" s="64"/>
    </row>
    <row r="201" spans="1:7" x14ac:dyDescent="0.3">
      <c r="A201" s="45" t="s">
        <v>1755</v>
      </c>
      <c r="B201" s="45" t="s">
        <v>627</v>
      </c>
      <c r="C201" s="178">
        <v>2.802654521560701E-4</v>
      </c>
      <c r="D201" s="178">
        <v>1.3604735896743461E-4</v>
      </c>
      <c r="E201" s="122"/>
      <c r="F201" s="178">
        <v>2.5783788950375111E-4</v>
      </c>
      <c r="G201" s="62"/>
    </row>
    <row r="202" spans="1:7" x14ac:dyDescent="0.3">
      <c r="A202" s="45" t="s">
        <v>2243</v>
      </c>
      <c r="B202" s="185" t="s">
        <v>3006</v>
      </c>
      <c r="C202" s="178"/>
      <c r="D202" s="178"/>
      <c r="E202" s="122"/>
      <c r="F202" s="178"/>
      <c r="G202" s="62"/>
    </row>
    <row r="203" spans="1:7" x14ac:dyDescent="0.3">
      <c r="A203" s="45" t="s">
        <v>2244</v>
      </c>
      <c r="B203" s="185"/>
      <c r="C203" s="178"/>
      <c r="D203" s="178"/>
      <c r="E203" s="122"/>
      <c r="F203" s="178"/>
      <c r="G203" s="62"/>
    </row>
    <row r="204" spans="1:7" x14ac:dyDescent="0.3">
      <c r="A204" s="45" t="s">
        <v>2245</v>
      </c>
      <c r="B204" s="185"/>
      <c r="C204" s="178"/>
      <c r="D204" s="178"/>
      <c r="E204" s="122"/>
      <c r="F204" s="178"/>
      <c r="G204" s="62"/>
    </row>
    <row r="205" spans="1:7" x14ac:dyDescent="0.3">
      <c r="A205" s="45" t="s">
        <v>2246</v>
      </c>
      <c r="B205" s="185"/>
      <c r="C205" s="178"/>
      <c r="D205" s="178"/>
      <c r="E205" s="122"/>
      <c r="F205" s="178"/>
      <c r="G205" s="62"/>
    </row>
    <row r="206" spans="1:7" x14ac:dyDescent="0.3">
      <c r="A206" s="45" t="s">
        <v>2247</v>
      </c>
      <c r="B206" s="173"/>
      <c r="C206" s="173"/>
      <c r="D206" s="173"/>
      <c r="E206" s="62"/>
      <c r="F206" s="173"/>
      <c r="G206" s="62"/>
    </row>
    <row r="207" spans="1:7" x14ac:dyDescent="0.3">
      <c r="A207" s="45" t="s">
        <v>2248</v>
      </c>
      <c r="B207" s="173"/>
      <c r="C207" s="173"/>
      <c r="D207" s="173"/>
      <c r="E207" s="62"/>
      <c r="F207" s="173"/>
      <c r="G207" s="62"/>
    </row>
    <row r="208" spans="1:7" x14ac:dyDescent="0.3">
      <c r="A208" s="45" t="s">
        <v>2249</v>
      </c>
      <c r="B208" s="173"/>
      <c r="C208" s="173"/>
      <c r="D208" s="173"/>
      <c r="E208" s="62"/>
      <c r="F208" s="173"/>
      <c r="G208" s="62"/>
    </row>
    <row r="209" spans="1:7" ht="18" x14ac:dyDescent="0.3">
      <c r="A209" s="117"/>
      <c r="B209" s="145" t="s">
        <v>2972</v>
      </c>
      <c r="C209" s="144"/>
      <c r="D209" s="144"/>
      <c r="E209" s="144"/>
      <c r="F209" s="144"/>
      <c r="G209" s="144"/>
    </row>
    <row r="210" spans="1:7" x14ac:dyDescent="0.3">
      <c r="A210" s="64"/>
      <c r="B210" s="64" t="s">
        <v>631</v>
      </c>
      <c r="C210" s="64" t="s">
        <v>632</v>
      </c>
      <c r="D210" s="64" t="s">
        <v>633</v>
      </c>
      <c r="E210" s="64"/>
      <c r="F210" s="64" t="s">
        <v>466</v>
      </c>
      <c r="G210" s="64" t="s">
        <v>634</v>
      </c>
    </row>
    <row r="211" spans="1:7" x14ac:dyDescent="0.3">
      <c r="A211" s="45" t="s">
        <v>1756</v>
      </c>
      <c r="B211" s="62" t="s">
        <v>636</v>
      </c>
      <c r="C211" s="161">
        <f>(C238/D238)*1000</f>
        <v>2968.9148627828163</v>
      </c>
      <c r="D211" s="45"/>
      <c r="E211" s="59"/>
      <c r="F211" s="77"/>
      <c r="G211" s="77"/>
    </row>
    <row r="212" spans="1:7" x14ac:dyDescent="0.3">
      <c r="A212" s="59"/>
      <c r="B212" s="88"/>
      <c r="C212" s="59"/>
      <c r="D212" s="59"/>
      <c r="E212" s="59"/>
      <c r="F212" s="77"/>
      <c r="G212" s="77"/>
    </row>
    <row r="213" spans="1:7" x14ac:dyDescent="0.3">
      <c r="A213" s="45"/>
      <c r="B213" s="62" t="s">
        <v>637</v>
      </c>
      <c r="C213" s="59"/>
      <c r="D213" s="59"/>
      <c r="E213" s="59"/>
      <c r="F213" s="77"/>
      <c r="G213" s="77"/>
    </row>
    <row r="214" spans="1:7" x14ac:dyDescent="0.3">
      <c r="A214" s="45" t="s">
        <v>1757</v>
      </c>
      <c r="B214" s="173" t="s">
        <v>3063</v>
      </c>
      <c r="C214" s="161">
        <v>29150.813762480007</v>
      </c>
      <c r="D214" s="179">
        <v>24238</v>
      </c>
      <c r="E214" s="59"/>
      <c r="F214" s="133">
        <f>IF($C$238=0,"",IF(C214="[for completion]","",IF(C214="","",C214/$C$238)))</f>
        <v>0.20203868924695487</v>
      </c>
      <c r="G214" s="133">
        <f>IF($D$238=0,"",IF(D214="[for completion]","",IF(D214="","",D214/$D$238)))</f>
        <v>0.49874480431293466</v>
      </c>
    </row>
    <row r="215" spans="1:7" x14ac:dyDescent="0.3">
      <c r="A215" s="45" t="s">
        <v>1758</v>
      </c>
      <c r="B215" s="173" t="s">
        <v>3064</v>
      </c>
      <c r="C215" s="161">
        <v>62459.482526099353</v>
      </c>
      <c r="D215" s="179">
        <v>21661</v>
      </c>
      <c r="E215" s="59"/>
      <c r="F215" s="133">
        <f t="shared" ref="F215:F237" si="1">IF($C$238=0,"",IF(C215="[for completion]","",IF(C215="","",C215/$C$238)))</f>
        <v>0.4328946726303195</v>
      </c>
      <c r="G215" s="133">
        <f t="shared" ref="G215:G237" si="2">IF($D$238=0,"",IF(D215="[for completion]","",IF(D215="","",D215/$D$238)))</f>
        <v>0.44571793077904442</v>
      </c>
    </row>
    <row r="216" spans="1:7" x14ac:dyDescent="0.3">
      <c r="A216" s="45" t="s">
        <v>1759</v>
      </c>
      <c r="B216" s="173" t="s">
        <v>3065</v>
      </c>
      <c r="C216" s="161">
        <v>17495.388498799948</v>
      </c>
      <c r="D216" s="179">
        <v>2174</v>
      </c>
      <c r="E216" s="59"/>
      <c r="F216" s="133">
        <f t="shared" si="1"/>
        <v>0.12125717617918988</v>
      </c>
      <c r="G216" s="133">
        <f t="shared" si="2"/>
        <v>4.4734351207868638E-2</v>
      </c>
    </row>
    <row r="217" spans="1:7" x14ac:dyDescent="0.3">
      <c r="A217" s="45" t="s">
        <v>1760</v>
      </c>
      <c r="B217" s="173" t="s">
        <v>3066</v>
      </c>
      <c r="C217" s="161">
        <v>9983.9852544799996</v>
      </c>
      <c r="D217" s="179">
        <v>314</v>
      </c>
      <c r="E217" s="59"/>
      <c r="F217" s="133">
        <f t="shared" si="1"/>
        <v>6.91970835089461E-2</v>
      </c>
      <c r="G217" s="133">
        <f t="shared" si="2"/>
        <v>6.4611712416148817E-3</v>
      </c>
    </row>
    <row r="218" spans="1:7" x14ac:dyDescent="0.3">
      <c r="A218" s="45" t="s">
        <v>1761</v>
      </c>
      <c r="B218" s="173" t="s">
        <v>3066</v>
      </c>
      <c r="C218" s="161">
        <v>9191.7188633599962</v>
      </c>
      <c r="D218" s="179">
        <v>131</v>
      </c>
      <c r="E218" s="59"/>
      <c r="F218" s="133">
        <f t="shared" si="1"/>
        <v>6.3706037375533361E-2</v>
      </c>
      <c r="G218" s="133">
        <f t="shared" si="2"/>
        <v>2.6955841804189471E-3</v>
      </c>
    </row>
    <row r="219" spans="1:7" x14ac:dyDescent="0.3">
      <c r="A219" s="45" t="s">
        <v>1762</v>
      </c>
      <c r="B219" s="173" t="s">
        <v>3068</v>
      </c>
      <c r="C219" s="161">
        <v>16001.935596299998</v>
      </c>
      <c r="D219" s="179">
        <v>80</v>
      </c>
      <c r="E219" s="59"/>
      <c r="F219" s="133">
        <f t="shared" si="1"/>
        <v>0.11090634105905633</v>
      </c>
      <c r="G219" s="133">
        <f t="shared" si="2"/>
        <v>1.646158278118441E-3</v>
      </c>
    </row>
    <row r="220" spans="1:7" x14ac:dyDescent="0.3">
      <c r="A220" s="45" t="s">
        <v>1763</v>
      </c>
      <c r="B220" s="173"/>
      <c r="C220" s="161"/>
      <c r="D220" s="179"/>
      <c r="E220" s="59"/>
      <c r="F220" s="133" t="str">
        <f t="shared" si="1"/>
        <v/>
      </c>
      <c r="G220" s="133" t="str">
        <f t="shared" si="2"/>
        <v/>
      </c>
    </row>
    <row r="221" spans="1:7" x14ac:dyDescent="0.3">
      <c r="A221" s="45" t="s">
        <v>1764</v>
      </c>
      <c r="B221" s="173"/>
      <c r="C221" s="161"/>
      <c r="D221" s="179"/>
      <c r="E221" s="59"/>
      <c r="F221" s="133" t="str">
        <f t="shared" si="1"/>
        <v/>
      </c>
      <c r="G221" s="133" t="str">
        <f t="shared" si="2"/>
        <v/>
      </c>
    </row>
    <row r="222" spans="1:7" x14ac:dyDescent="0.3">
      <c r="A222" s="45" t="s">
        <v>1765</v>
      </c>
      <c r="B222" s="173"/>
      <c r="C222" s="161"/>
      <c r="D222" s="179"/>
      <c r="E222" s="59"/>
      <c r="F222" s="133" t="str">
        <f t="shared" si="1"/>
        <v/>
      </c>
      <c r="G222" s="133" t="str">
        <f t="shared" si="2"/>
        <v/>
      </c>
    </row>
    <row r="223" spans="1:7" x14ac:dyDescent="0.3">
      <c r="A223" s="45" t="s">
        <v>1766</v>
      </c>
      <c r="B223" s="173"/>
      <c r="C223" s="161"/>
      <c r="D223" s="179"/>
      <c r="E223" s="62"/>
      <c r="F223" s="133" t="str">
        <f t="shared" si="1"/>
        <v/>
      </c>
      <c r="G223" s="133" t="str">
        <f t="shared" si="2"/>
        <v/>
      </c>
    </row>
    <row r="224" spans="1:7" x14ac:dyDescent="0.3">
      <c r="A224" s="45" t="s">
        <v>1767</v>
      </c>
      <c r="B224" s="173"/>
      <c r="C224" s="161"/>
      <c r="D224" s="179"/>
      <c r="E224" s="62"/>
      <c r="F224" s="133" t="str">
        <f t="shared" si="1"/>
        <v/>
      </c>
      <c r="G224" s="133" t="str">
        <f t="shared" si="2"/>
        <v/>
      </c>
    </row>
    <row r="225" spans="1:7" x14ac:dyDescent="0.3">
      <c r="A225" s="45" t="s">
        <v>1768</v>
      </c>
      <c r="B225" s="173"/>
      <c r="C225" s="161"/>
      <c r="D225" s="179"/>
      <c r="E225" s="62"/>
      <c r="F225" s="133" t="str">
        <f t="shared" si="1"/>
        <v/>
      </c>
      <c r="G225" s="133" t="str">
        <f t="shared" si="2"/>
        <v/>
      </c>
    </row>
    <row r="226" spans="1:7" x14ac:dyDescent="0.3">
      <c r="A226" s="45" t="s">
        <v>1769</v>
      </c>
      <c r="B226" s="173"/>
      <c r="C226" s="161"/>
      <c r="D226" s="179"/>
      <c r="E226" s="62"/>
      <c r="F226" s="133" t="str">
        <f t="shared" si="1"/>
        <v/>
      </c>
      <c r="G226" s="133" t="str">
        <f t="shared" si="2"/>
        <v/>
      </c>
    </row>
    <row r="227" spans="1:7" x14ac:dyDescent="0.3">
      <c r="A227" s="45" t="s">
        <v>1770</v>
      </c>
      <c r="B227" s="173"/>
      <c r="C227" s="161"/>
      <c r="D227" s="179"/>
      <c r="E227" s="62"/>
      <c r="F227" s="133" t="str">
        <f t="shared" si="1"/>
        <v/>
      </c>
      <c r="G227" s="133" t="str">
        <f t="shared" si="2"/>
        <v/>
      </c>
    </row>
    <row r="228" spans="1:7" x14ac:dyDescent="0.3">
      <c r="A228" s="45" t="s">
        <v>1771</v>
      </c>
      <c r="B228" s="173"/>
      <c r="C228" s="161"/>
      <c r="D228" s="179"/>
      <c r="E228" s="62"/>
      <c r="F228" s="133" t="str">
        <f t="shared" si="1"/>
        <v/>
      </c>
      <c r="G228" s="133" t="str">
        <f t="shared" si="2"/>
        <v/>
      </c>
    </row>
    <row r="229" spans="1:7" x14ac:dyDescent="0.3">
      <c r="A229" s="45" t="s">
        <v>1772</v>
      </c>
      <c r="B229" s="173"/>
      <c r="C229" s="161"/>
      <c r="D229" s="179"/>
      <c r="E229" s="45"/>
      <c r="F229" s="133" t="str">
        <f t="shared" si="1"/>
        <v/>
      </c>
      <c r="G229" s="133" t="str">
        <f t="shared" si="2"/>
        <v/>
      </c>
    </row>
    <row r="230" spans="1:7" x14ac:dyDescent="0.3">
      <c r="A230" s="45" t="s">
        <v>1773</v>
      </c>
      <c r="B230" s="173"/>
      <c r="C230" s="161"/>
      <c r="D230" s="179"/>
      <c r="E230" s="115"/>
      <c r="F230" s="133" t="str">
        <f t="shared" si="1"/>
        <v/>
      </c>
      <c r="G230" s="133" t="str">
        <f t="shared" si="2"/>
        <v/>
      </c>
    </row>
    <row r="231" spans="1:7" x14ac:dyDescent="0.3">
      <c r="A231" s="45" t="s">
        <v>1774</v>
      </c>
      <c r="B231" s="173"/>
      <c r="C231" s="161"/>
      <c r="D231" s="179"/>
      <c r="E231" s="115"/>
      <c r="F231" s="133" t="str">
        <f t="shared" si="1"/>
        <v/>
      </c>
      <c r="G231" s="133" t="str">
        <f t="shared" si="2"/>
        <v/>
      </c>
    </row>
    <row r="232" spans="1:7" x14ac:dyDescent="0.3">
      <c r="A232" s="45" t="s">
        <v>1775</v>
      </c>
      <c r="B232" s="173"/>
      <c r="C232" s="161"/>
      <c r="D232" s="179"/>
      <c r="E232" s="115"/>
      <c r="F232" s="133" t="str">
        <f t="shared" si="1"/>
        <v/>
      </c>
      <c r="G232" s="133" t="str">
        <f t="shared" si="2"/>
        <v/>
      </c>
    </row>
    <row r="233" spans="1:7" x14ac:dyDescent="0.3">
      <c r="A233" s="45" t="s">
        <v>1776</v>
      </c>
      <c r="B233" s="173"/>
      <c r="C233" s="161"/>
      <c r="D233" s="179"/>
      <c r="E233" s="115"/>
      <c r="F233" s="133" t="str">
        <f t="shared" si="1"/>
        <v/>
      </c>
      <c r="G233" s="133" t="str">
        <f t="shared" si="2"/>
        <v/>
      </c>
    </row>
    <row r="234" spans="1:7" x14ac:dyDescent="0.3">
      <c r="A234" s="45" t="s">
        <v>1777</v>
      </c>
      <c r="B234" s="173"/>
      <c r="C234" s="161"/>
      <c r="D234" s="179"/>
      <c r="E234" s="115"/>
      <c r="F234" s="133" t="str">
        <f t="shared" si="1"/>
        <v/>
      </c>
      <c r="G234" s="133" t="str">
        <f t="shared" si="2"/>
        <v/>
      </c>
    </row>
    <row r="235" spans="1:7" x14ac:dyDescent="0.3">
      <c r="A235" s="45" t="s">
        <v>1778</v>
      </c>
      <c r="B235" s="173"/>
      <c r="C235" s="161"/>
      <c r="D235" s="179"/>
      <c r="E235" s="115"/>
      <c r="F235" s="133" t="str">
        <f t="shared" si="1"/>
        <v/>
      </c>
      <c r="G235" s="133" t="str">
        <f t="shared" si="2"/>
        <v/>
      </c>
    </row>
    <row r="236" spans="1:7" x14ac:dyDescent="0.3">
      <c r="A236" s="45" t="s">
        <v>1779</v>
      </c>
      <c r="B236" s="173"/>
      <c r="C236" s="161"/>
      <c r="D236" s="179"/>
      <c r="E236" s="115"/>
      <c r="F236" s="133" t="str">
        <f t="shared" si="1"/>
        <v/>
      </c>
      <c r="G236" s="133" t="str">
        <f t="shared" si="2"/>
        <v/>
      </c>
    </row>
    <row r="237" spans="1:7" x14ac:dyDescent="0.3">
      <c r="A237" s="45" t="s">
        <v>1780</v>
      </c>
      <c r="B237" s="173"/>
      <c r="C237" s="161"/>
      <c r="D237" s="179"/>
      <c r="E237" s="115"/>
      <c r="F237" s="133" t="str">
        <f t="shared" si="1"/>
        <v/>
      </c>
      <c r="G237" s="133" t="str">
        <f t="shared" si="2"/>
        <v/>
      </c>
    </row>
    <row r="238" spans="1:7" x14ac:dyDescent="0.3">
      <c r="A238" s="45" t="s">
        <v>1781</v>
      </c>
      <c r="B238" s="72" t="s">
        <v>125</v>
      </c>
      <c r="C238" s="128">
        <f>SUM(C214:C237)</f>
        <v>144283.3245015193</v>
      </c>
      <c r="D238" s="70">
        <f>SUM(D214:D237)</f>
        <v>48598</v>
      </c>
      <c r="E238" s="115"/>
      <c r="F238" s="142">
        <f>SUM(F214:F237)</f>
        <v>1</v>
      </c>
      <c r="G238" s="142">
        <f>SUM(G214:G237)</f>
        <v>0.99999999999999989</v>
      </c>
    </row>
    <row r="239" spans="1:7" x14ac:dyDescent="0.3">
      <c r="A239" s="64"/>
      <c r="B239" s="64" t="s">
        <v>663</v>
      </c>
      <c r="C239" s="64" t="s">
        <v>632</v>
      </c>
      <c r="D239" s="64" t="s">
        <v>633</v>
      </c>
      <c r="E239" s="64"/>
      <c r="F239" s="64" t="s">
        <v>466</v>
      </c>
      <c r="G239" s="64" t="s">
        <v>634</v>
      </c>
    </row>
    <row r="240" spans="1:7" x14ac:dyDescent="0.3">
      <c r="A240" s="45" t="s">
        <v>1782</v>
      </c>
      <c r="B240" s="45" t="s">
        <v>665</v>
      </c>
      <c r="C240" s="178" t="s">
        <v>1183</v>
      </c>
      <c r="D240" s="45"/>
      <c r="E240" s="45"/>
      <c r="F240" s="141"/>
      <c r="G240" s="141"/>
    </row>
    <row r="241" spans="1:7" x14ac:dyDescent="0.3">
      <c r="A241" s="45"/>
      <c r="B241" s="45"/>
      <c r="C241" s="45"/>
      <c r="D241" s="45"/>
      <c r="E241" s="45"/>
      <c r="F241" s="141"/>
      <c r="G241" s="141"/>
    </row>
    <row r="242" spans="1:7" x14ac:dyDescent="0.3">
      <c r="A242" s="45"/>
      <c r="B242" s="62" t="s">
        <v>666</v>
      </c>
      <c r="C242" s="45"/>
      <c r="D242" s="45"/>
      <c r="E242" s="45"/>
      <c r="F242" s="141"/>
      <c r="G242" s="141"/>
    </row>
    <row r="243" spans="1:7" x14ac:dyDescent="0.3">
      <c r="A243" s="45" t="s">
        <v>1783</v>
      </c>
      <c r="B243" s="45" t="s">
        <v>668</v>
      </c>
      <c r="C243" s="161" t="s">
        <v>1183</v>
      </c>
      <c r="D243" s="179" t="s">
        <v>1183</v>
      </c>
      <c r="E243" s="45"/>
      <c r="F243" s="133" t="str">
        <f>IF($C$251=0,"",IF(C243="[for completion]","",IF(C243="","",C243/$C$251)))</f>
        <v/>
      </c>
      <c r="G243" s="133" t="str">
        <f>IF($D$251=0,"",IF(D243="[for completion]","",IF(D243="","",D243/$D$251)))</f>
        <v/>
      </c>
    </row>
    <row r="244" spans="1:7" x14ac:dyDescent="0.3">
      <c r="A244" s="45" t="s">
        <v>1784</v>
      </c>
      <c r="B244" s="45" t="s">
        <v>670</v>
      </c>
      <c r="C244" s="161" t="s">
        <v>1183</v>
      </c>
      <c r="D244" s="179" t="s">
        <v>1183</v>
      </c>
      <c r="E244" s="45"/>
      <c r="F244" s="133" t="str">
        <f t="shared" ref="F244:F250" si="3">IF($C$251=0,"",IF(C244="[for completion]","",IF(C244="","",C244/$C$251)))</f>
        <v/>
      </c>
      <c r="G244" s="133" t="str">
        <f t="shared" ref="G244:G250" si="4">IF($D$251=0,"",IF(D244="[for completion]","",IF(D244="","",D244/$D$251)))</f>
        <v/>
      </c>
    </row>
    <row r="245" spans="1:7" x14ac:dyDescent="0.3">
      <c r="A245" s="45" t="s">
        <v>1785</v>
      </c>
      <c r="B245" s="45" t="s">
        <v>672</v>
      </c>
      <c r="C245" s="161" t="s">
        <v>1183</v>
      </c>
      <c r="D245" s="179" t="s">
        <v>1183</v>
      </c>
      <c r="E245" s="45"/>
      <c r="F245" s="133" t="str">
        <f t="shared" si="3"/>
        <v/>
      </c>
      <c r="G245" s="133" t="str">
        <f t="shared" si="4"/>
        <v/>
      </c>
    </row>
    <row r="246" spans="1:7" x14ac:dyDescent="0.3">
      <c r="A246" s="45" t="s">
        <v>1786</v>
      </c>
      <c r="B246" s="45" t="s">
        <v>674</v>
      </c>
      <c r="C246" s="161" t="s">
        <v>1183</v>
      </c>
      <c r="D246" s="179" t="s">
        <v>1183</v>
      </c>
      <c r="E246" s="45"/>
      <c r="F246" s="133" t="str">
        <f t="shared" si="3"/>
        <v/>
      </c>
      <c r="G246" s="133" t="str">
        <f t="shared" si="4"/>
        <v/>
      </c>
    </row>
    <row r="247" spans="1:7" x14ac:dyDescent="0.3">
      <c r="A247" s="45" t="s">
        <v>1787</v>
      </c>
      <c r="B247" s="45" t="s">
        <v>676</v>
      </c>
      <c r="C247" s="161" t="s">
        <v>1183</v>
      </c>
      <c r="D247" s="179" t="s">
        <v>1183</v>
      </c>
      <c r="E247" s="45"/>
      <c r="F247" s="133" t="str">
        <f>IF($C$251=0,"",IF(C247="[for completion]","",IF(C247="","",C247/$C$251)))</f>
        <v/>
      </c>
      <c r="G247" s="133" t="str">
        <f t="shared" si="4"/>
        <v/>
      </c>
    </row>
    <row r="248" spans="1:7" x14ac:dyDescent="0.3">
      <c r="A248" s="45" t="s">
        <v>1788</v>
      </c>
      <c r="B248" s="45" t="s">
        <v>678</v>
      </c>
      <c r="C248" s="161" t="s">
        <v>1183</v>
      </c>
      <c r="D248" s="179" t="s">
        <v>1183</v>
      </c>
      <c r="E248" s="45"/>
      <c r="F248" s="133" t="str">
        <f t="shared" si="3"/>
        <v/>
      </c>
      <c r="G248" s="133" t="str">
        <f t="shared" si="4"/>
        <v/>
      </c>
    </row>
    <row r="249" spans="1:7" x14ac:dyDescent="0.3">
      <c r="A249" s="45" t="s">
        <v>1789</v>
      </c>
      <c r="B249" s="45" t="s">
        <v>680</v>
      </c>
      <c r="C249" s="161" t="s">
        <v>1183</v>
      </c>
      <c r="D249" s="179" t="s">
        <v>1183</v>
      </c>
      <c r="E249" s="45"/>
      <c r="F249" s="133" t="str">
        <f t="shared" si="3"/>
        <v/>
      </c>
      <c r="G249" s="133" t="str">
        <f t="shared" si="4"/>
        <v/>
      </c>
    </row>
    <row r="250" spans="1:7" x14ac:dyDescent="0.3">
      <c r="A250" s="45" t="s">
        <v>1790</v>
      </c>
      <c r="B250" s="45" t="s">
        <v>682</v>
      </c>
      <c r="C250" s="161" t="s">
        <v>1183</v>
      </c>
      <c r="D250" s="179" t="s">
        <v>1183</v>
      </c>
      <c r="E250" s="45"/>
      <c r="F250" s="133" t="str">
        <f t="shared" si="3"/>
        <v/>
      </c>
      <c r="G250" s="133" t="str">
        <f t="shared" si="4"/>
        <v/>
      </c>
    </row>
    <row r="251" spans="1:7" x14ac:dyDescent="0.3">
      <c r="A251" s="45" t="s">
        <v>1791</v>
      </c>
      <c r="B251" s="72" t="s">
        <v>125</v>
      </c>
      <c r="C251" s="126">
        <f>SUM(C243:C250)</f>
        <v>0</v>
      </c>
      <c r="D251" s="127">
        <f>SUM(D243:D250)</f>
        <v>0</v>
      </c>
      <c r="E251" s="45"/>
      <c r="F251" s="142">
        <f>SUM(F240:F250)</f>
        <v>0</v>
      </c>
      <c r="G251" s="142">
        <f>SUM(G240:G250)</f>
        <v>0</v>
      </c>
    </row>
    <row r="252" spans="1:7" x14ac:dyDescent="0.3">
      <c r="A252" s="45" t="s">
        <v>1792</v>
      </c>
      <c r="B252" s="74" t="s">
        <v>685</v>
      </c>
      <c r="C252" s="161"/>
      <c r="D252" s="179"/>
      <c r="E252" s="45"/>
      <c r="F252" s="133" t="s">
        <v>1595</v>
      </c>
      <c r="G252" s="133" t="s">
        <v>1595</v>
      </c>
    </row>
    <row r="253" spans="1:7" x14ac:dyDescent="0.3">
      <c r="A253" s="45" t="s">
        <v>1793</v>
      </c>
      <c r="B253" s="74" t="s">
        <v>687</v>
      </c>
      <c r="C253" s="161"/>
      <c r="D253" s="179"/>
      <c r="E253" s="45"/>
      <c r="F253" s="133" t="s">
        <v>1595</v>
      </c>
      <c r="G253" s="133" t="s">
        <v>1595</v>
      </c>
    </row>
    <row r="254" spans="1:7" x14ac:dyDescent="0.3">
      <c r="A254" s="45" t="s">
        <v>1794</v>
      </c>
      <c r="B254" s="74" t="s">
        <v>689</v>
      </c>
      <c r="C254" s="161"/>
      <c r="D254" s="179"/>
      <c r="E254" s="45"/>
      <c r="F254" s="133" t="s">
        <v>1595</v>
      </c>
      <c r="G254" s="133" t="s">
        <v>1595</v>
      </c>
    </row>
    <row r="255" spans="1:7" x14ac:dyDescent="0.3">
      <c r="A255" s="45" t="s">
        <v>1795</v>
      </c>
      <c r="B255" s="74" t="s">
        <v>691</v>
      </c>
      <c r="C255" s="161"/>
      <c r="D255" s="179"/>
      <c r="E255" s="45"/>
      <c r="F255" s="133" t="s">
        <v>1595</v>
      </c>
      <c r="G255" s="133" t="s">
        <v>1595</v>
      </c>
    </row>
    <row r="256" spans="1:7" x14ac:dyDescent="0.3">
      <c r="A256" s="45" t="s">
        <v>1796</v>
      </c>
      <c r="B256" s="74" t="s">
        <v>693</v>
      </c>
      <c r="C256" s="161"/>
      <c r="D256" s="179"/>
      <c r="E256" s="45"/>
      <c r="F256" s="133" t="s">
        <v>1595</v>
      </c>
      <c r="G256" s="133" t="s">
        <v>1595</v>
      </c>
    </row>
    <row r="257" spans="1:7" x14ac:dyDescent="0.3">
      <c r="A257" s="45" t="s">
        <v>1797</v>
      </c>
      <c r="B257" s="74" t="s">
        <v>695</v>
      </c>
      <c r="C257" s="161"/>
      <c r="D257" s="179"/>
      <c r="E257" s="45"/>
      <c r="F257" s="133" t="s">
        <v>1595</v>
      </c>
      <c r="G257" s="133" t="s">
        <v>1595</v>
      </c>
    </row>
    <row r="258" spans="1:7" x14ac:dyDescent="0.3">
      <c r="A258" s="45" t="s">
        <v>1798</v>
      </c>
      <c r="B258" s="74"/>
      <c r="C258" s="45"/>
      <c r="D258" s="45"/>
      <c r="E258" s="45"/>
      <c r="F258" s="133"/>
      <c r="G258" s="133"/>
    </row>
    <row r="259" spans="1:7" x14ac:dyDescent="0.3">
      <c r="A259" s="45" t="s">
        <v>1799</v>
      </c>
      <c r="B259" s="74"/>
      <c r="C259" s="45"/>
      <c r="D259" s="45"/>
      <c r="E259" s="45"/>
      <c r="F259" s="133"/>
      <c r="G259" s="133"/>
    </row>
    <row r="260" spans="1:7" x14ac:dyDescent="0.3">
      <c r="A260" s="45" t="s">
        <v>1800</v>
      </c>
      <c r="B260" s="74"/>
      <c r="C260" s="45"/>
      <c r="D260" s="45"/>
      <c r="E260" s="45"/>
      <c r="F260" s="133"/>
      <c r="G260" s="133"/>
    </row>
    <row r="261" spans="1:7" x14ac:dyDescent="0.3">
      <c r="A261" s="64"/>
      <c r="B261" s="64" t="s">
        <v>699</v>
      </c>
      <c r="C261" s="64" t="s">
        <v>632</v>
      </c>
      <c r="D261" s="64" t="s">
        <v>633</v>
      </c>
      <c r="E261" s="64"/>
      <c r="F261" s="64" t="s">
        <v>466</v>
      </c>
      <c r="G261" s="64" t="s">
        <v>634</v>
      </c>
    </row>
    <row r="262" spans="1:7" x14ac:dyDescent="0.3">
      <c r="A262" s="45" t="s">
        <v>1801</v>
      </c>
      <c r="B262" s="45" t="s">
        <v>665</v>
      </c>
      <c r="C262" s="178">
        <v>0.60078484746288396</v>
      </c>
      <c r="D262" s="45"/>
      <c r="E262" s="45"/>
      <c r="F262" s="141"/>
      <c r="G262" s="141"/>
    </row>
    <row r="263" spans="1:7" x14ac:dyDescent="0.3">
      <c r="A263" s="45"/>
      <c r="B263" s="45"/>
      <c r="C263" s="45"/>
      <c r="D263" s="45"/>
      <c r="E263" s="45"/>
      <c r="F263" s="141"/>
      <c r="G263" s="141"/>
    </row>
    <row r="264" spans="1:7" x14ac:dyDescent="0.3">
      <c r="A264" s="45"/>
      <c r="B264" s="62" t="s">
        <v>666</v>
      </c>
      <c r="C264" s="45"/>
      <c r="D264" s="45"/>
      <c r="E264" s="45"/>
      <c r="F264" s="141"/>
      <c r="G264" s="141"/>
    </row>
    <row r="265" spans="1:7" x14ac:dyDescent="0.3">
      <c r="A265" s="45" t="s">
        <v>1802</v>
      </c>
      <c r="B265" s="45" t="s">
        <v>668</v>
      </c>
      <c r="C265" s="161">
        <v>98924.820215060114</v>
      </c>
      <c r="D265" s="179" t="s">
        <v>1183</v>
      </c>
      <c r="E265" s="45"/>
      <c r="F265" s="133">
        <f>IF($C$273=0,"",IF(C265="[for completion]","",IF(C265="","",C265/$C$273)))</f>
        <v>0.68565532050522937</v>
      </c>
      <c r="G265" s="133" t="str">
        <f>IF($D$273=0,"",IF(D265="[for completion]","",IF(D265="","",D265/$D$273)))</f>
        <v/>
      </c>
    </row>
    <row r="266" spans="1:7" x14ac:dyDescent="0.3">
      <c r="A266" s="45" t="s">
        <v>1803</v>
      </c>
      <c r="B266" s="45" t="s">
        <v>670</v>
      </c>
      <c r="C266" s="161">
        <v>18582.556188506223</v>
      </c>
      <c r="D266" s="179" t="s">
        <v>1183</v>
      </c>
      <c r="E266" s="45"/>
      <c r="F266" s="133">
        <f t="shared" ref="F266:F272" si="5">IF($C$273=0,"",IF(C266="[for completion]","",IF(C266="","",C266/$C$273)))</f>
        <v>0.12879708541837684</v>
      </c>
      <c r="G266" s="133" t="str">
        <f t="shared" ref="G266:G272" si="6">IF($D$273=0,"",IF(D266="[for completion]","",IF(D266="","",D266/$D$273)))</f>
        <v/>
      </c>
    </row>
    <row r="267" spans="1:7" x14ac:dyDescent="0.3">
      <c r="A267" s="45" t="s">
        <v>1804</v>
      </c>
      <c r="B267" s="45" t="s">
        <v>672</v>
      </c>
      <c r="C267" s="161">
        <v>14294.238216151189</v>
      </c>
      <c r="D267" s="179" t="s">
        <v>1183</v>
      </c>
      <c r="E267" s="45"/>
      <c r="F267" s="133">
        <f t="shared" si="5"/>
        <v>9.9074433131809414E-2</v>
      </c>
      <c r="G267" s="133" t="str">
        <f t="shared" si="6"/>
        <v/>
      </c>
    </row>
    <row r="268" spans="1:7" x14ac:dyDescent="0.3">
      <c r="A268" s="45" t="s">
        <v>1805</v>
      </c>
      <c r="B268" s="45" t="s">
        <v>674</v>
      </c>
      <c r="C268" s="161">
        <v>7394.8726652083715</v>
      </c>
      <c r="D268" s="179" t="s">
        <v>1183</v>
      </c>
      <c r="E268" s="45"/>
      <c r="F268" s="133">
        <f t="shared" si="5"/>
        <v>5.1254414982367678E-2</v>
      </c>
      <c r="G268" s="133" t="str">
        <f t="shared" si="6"/>
        <v/>
      </c>
    </row>
    <row r="269" spans="1:7" x14ac:dyDescent="0.3">
      <c r="A269" s="45" t="s">
        <v>1806</v>
      </c>
      <c r="B269" s="45" t="s">
        <v>676</v>
      </c>
      <c r="C269" s="161">
        <v>3598.0257087646901</v>
      </c>
      <c r="D269" s="179" t="s">
        <v>1183</v>
      </c>
      <c r="E269" s="45"/>
      <c r="F269" s="133">
        <f t="shared" si="5"/>
        <v>2.4938185029458732E-2</v>
      </c>
      <c r="G269" s="133" t="str">
        <f t="shared" si="6"/>
        <v/>
      </c>
    </row>
    <row r="270" spans="1:7" x14ac:dyDescent="0.3">
      <c r="A270" s="45" t="s">
        <v>1807</v>
      </c>
      <c r="B270" s="45" t="s">
        <v>678</v>
      </c>
      <c r="C270" s="161">
        <v>611.39018807642151</v>
      </c>
      <c r="D270" s="179" t="s">
        <v>1183</v>
      </c>
      <c r="E270" s="45"/>
      <c r="F270" s="133">
        <f t="shared" si="5"/>
        <v>4.2375910762127694E-3</v>
      </c>
      <c r="G270" s="133" t="str">
        <f t="shared" si="6"/>
        <v/>
      </c>
    </row>
    <row r="271" spans="1:7" x14ac:dyDescent="0.3">
      <c r="A271" s="45" t="s">
        <v>1808</v>
      </c>
      <c r="B271" s="45" t="s">
        <v>680</v>
      </c>
      <c r="C271" s="161">
        <v>252.11635698182732</v>
      </c>
      <c r="D271" s="179" t="s">
        <v>1183</v>
      </c>
      <c r="E271" s="45"/>
      <c r="F271" s="133">
        <f t="shared" si="5"/>
        <v>1.7474373082021436E-3</v>
      </c>
      <c r="G271" s="133" t="str">
        <f t="shared" si="6"/>
        <v/>
      </c>
    </row>
    <row r="272" spans="1:7" x14ac:dyDescent="0.3">
      <c r="A272" s="45" t="s">
        <v>1809</v>
      </c>
      <c r="B272" s="45" t="s">
        <v>682</v>
      </c>
      <c r="C272" s="161">
        <v>619.74985443073763</v>
      </c>
      <c r="D272" s="179" t="s">
        <v>1183</v>
      </c>
      <c r="E272" s="45"/>
      <c r="F272" s="133">
        <f t="shared" si="5"/>
        <v>4.2955325483430649E-3</v>
      </c>
      <c r="G272" s="133" t="str">
        <f t="shared" si="6"/>
        <v/>
      </c>
    </row>
    <row r="273" spans="1:7" x14ac:dyDescent="0.3">
      <c r="A273" s="45" t="s">
        <v>1810</v>
      </c>
      <c r="B273" s="72" t="s">
        <v>125</v>
      </c>
      <c r="C273" s="126">
        <f>SUM(C265:C272)</f>
        <v>144277.76939317957</v>
      </c>
      <c r="D273" s="127">
        <f>SUM(D265:D272)</f>
        <v>0</v>
      </c>
      <c r="E273" s="45"/>
      <c r="F273" s="142">
        <f>SUM(F265:F272)</f>
        <v>1.0000000000000002</v>
      </c>
      <c r="G273" s="142">
        <f>SUM(G265:G272)</f>
        <v>0</v>
      </c>
    </row>
    <row r="274" spans="1:7" x14ac:dyDescent="0.3">
      <c r="A274" s="45" t="s">
        <v>1811</v>
      </c>
      <c r="B274" s="74" t="s">
        <v>685</v>
      </c>
      <c r="C274" s="161"/>
      <c r="D274" s="179"/>
      <c r="E274" s="45"/>
      <c r="F274" s="133" t="s">
        <v>1595</v>
      </c>
      <c r="G274" s="133" t="s">
        <v>1595</v>
      </c>
    </row>
    <row r="275" spans="1:7" x14ac:dyDescent="0.3">
      <c r="A275" s="45" t="s">
        <v>1812</v>
      </c>
      <c r="B275" s="74" t="s">
        <v>687</v>
      </c>
      <c r="C275" s="161"/>
      <c r="D275" s="179"/>
      <c r="E275" s="45"/>
      <c r="F275" s="133" t="s">
        <v>1595</v>
      </c>
      <c r="G275" s="133" t="s">
        <v>1595</v>
      </c>
    </row>
    <row r="276" spans="1:7" x14ac:dyDescent="0.3">
      <c r="A276" s="45" t="s">
        <v>1813</v>
      </c>
      <c r="B276" s="74" t="s">
        <v>689</v>
      </c>
      <c r="C276" s="161"/>
      <c r="D276" s="179"/>
      <c r="E276" s="45"/>
      <c r="F276" s="133" t="s">
        <v>1595</v>
      </c>
      <c r="G276" s="133" t="s">
        <v>1595</v>
      </c>
    </row>
    <row r="277" spans="1:7" x14ac:dyDescent="0.3">
      <c r="A277" s="45" t="s">
        <v>1814</v>
      </c>
      <c r="B277" s="74" t="s">
        <v>691</v>
      </c>
      <c r="C277" s="161"/>
      <c r="D277" s="179"/>
      <c r="E277" s="45"/>
      <c r="F277" s="133" t="s">
        <v>1595</v>
      </c>
      <c r="G277" s="133" t="s">
        <v>1595</v>
      </c>
    </row>
    <row r="278" spans="1:7" x14ac:dyDescent="0.3">
      <c r="A278" s="45" t="s">
        <v>1815</v>
      </c>
      <c r="B278" s="74" t="s">
        <v>693</v>
      </c>
      <c r="C278" s="161"/>
      <c r="D278" s="179"/>
      <c r="E278" s="45"/>
      <c r="F278" s="133" t="s">
        <v>1595</v>
      </c>
      <c r="G278" s="133" t="s">
        <v>1595</v>
      </c>
    </row>
    <row r="279" spans="1:7" x14ac:dyDescent="0.3">
      <c r="A279" s="45" t="s">
        <v>1816</v>
      </c>
      <c r="B279" s="74" t="s">
        <v>695</v>
      </c>
      <c r="C279" s="161"/>
      <c r="D279" s="179"/>
      <c r="E279" s="45"/>
      <c r="F279" s="133" t="s">
        <v>1595</v>
      </c>
      <c r="G279" s="133" t="s">
        <v>1595</v>
      </c>
    </row>
    <row r="280" spans="1:7" x14ac:dyDescent="0.3">
      <c r="A280" s="45" t="s">
        <v>1817</v>
      </c>
      <c r="B280" s="74"/>
      <c r="C280" s="45"/>
      <c r="D280" s="45"/>
      <c r="E280" s="45"/>
      <c r="F280" s="71"/>
      <c r="G280" s="71"/>
    </row>
    <row r="281" spans="1:7" x14ac:dyDescent="0.3">
      <c r="A281" s="45" t="s">
        <v>1818</v>
      </c>
      <c r="B281" s="74"/>
      <c r="C281" s="45"/>
      <c r="D281" s="45"/>
      <c r="E281" s="45"/>
      <c r="F281" s="71"/>
      <c r="G281" s="71"/>
    </row>
    <row r="282" spans="1:7" x14ac:dyDescent="0.3">
      <c r="A282" s="45" t="s">
        <v>1819</v>
      </c>
      <c r="B282" s="74"/>
      <c r="C282" s="45"/>
      <c r="D282" s="45"/>
      <c r="E282" s="45"/>
      <c r="F282" s="71"/>
      <c r="G282" s="71"/>
    </row>
    <row r="283" spans="1:7" x14ac:dyDescent="0.3">
      <c r="A283" s="64"/>
      <c r="B283" s="64" t="s">
        <v>719</v>
      </c>
      <c r="C283" s="64" t="s">
        <v>466</v>
      </c>
      <c r="D283" s="64"/>
      <c r="E283" s="64"/>
      <c r="F283" s="64"/>
      <c r="G283" s="64"/>
    </row>
    <row r="284" spans="1:7" x14ac:dyDescent="0.3">
      <c r="A284" s="45" t="s">
        <v>1820</v>
      </c>
      <c r="B284" s="45" t="s">
        <v>721</v>
      </c>
      <c r="C284" s="178">
        <v>0.67671705102686008</v>
      </c>
      <c r="D284" s="45"/>
      <c r="E284" s="115"/>
      <c r="F284" s="115"/>
      <c r="G284" s="115"/>
    </row>
    <row r="285" spans="1:7" x14ac:dyDescent="0.3">
      <c r="A285" s="45" t="s">
        <v>1821</v>
      </c>
      <c r="B285" s="45" t="s">
        <v>723</v>
      </c>
      <c r="C285" s="178">
        <v>2.9839559059055601E-3</v>
      </c>
      <c r="D285" s="45"/>
      <c r="E285" s="115"/>
      <c r="F285" s="115"/>
      <c r="G285" s="43"/>
    </row>
    <row r="286" spans="1:7" x14ac:dyDescent="0.3">
      <c r="A286" s="45" t="s">
        <v>1822</v>
      </c>
      <c r="B286" s="45" t="s">
        <v>725</v>
      </c>
      <c r="C286" s="178">
        <v>0</v>
      </c>
      <c r="D286" s="45"/>
      <c r="E286" s="115"/>
      <c r="F286" s="115"/>
      <c r="G286" s="43"/>
    </row>
    <row r="287" spans="1:7" x14ac:dyDescent="0.3">
      <c r="A287" s="45" t="s">
        <v>1823</v>
      </c>
      <c r="B287" s="45" t="s">
        <v>2154</v>
      </c>
      <c r="C287" s="178">
        <v>1.919453497823179E-2</v>
      </c>
      <c r="D287" s="45"/>
      <c r="E287" s="115"/>
      <c r="F287" s="115"/>
      <c r="G287" s="43"/>
    </row>
    <row r="288" spans="1:7" x14ac:dyDescent="0.3">
      <c r="A288" s="45" t="s">
        <v>1824</v>
      </c>
      <c r="B288" s="62" t="s">
        <v>1358</v>
      </c>
      <c r="C288" s="178">
        <v>0</v>
      </c>
      <c r="D288" s="59"/>
      <c r="E288" s="59"/>
      <c r="F288" s="77"/>
      <c r="G288" s="77"/>
    </row>
    <row r="289" spans="1:7" x14ac:dyDescent="0.3">
      <c r="A289" s="45" t="s">
        <v>2155</v>
      </c>
      <c r="B289" s="45" t="s">
        <v>123</v>
      </c>
      <c r="C289" s="178">
        <f>SUM(C290:C294)</f>
        <v>0.30110445808900249</v>
      </c>
      <c r="D289" s="45"/>
      <c r="E289" s="115"/>
      <c r="F289" s="115"/>
      <c r="G289" s="43"/>
    </row>
    <row r="290" spans="1:7" x14ac:dyDescent="0.3">
      <c r="A290" s="45" t="s">
        <v>1825</v>
      </c>
      <c r="B290" s="74" t="s">
        <v>729</v>
      </c>
      <c r="C290" s="180">
        <v>0.28885369817404521</v>
      </c>
      <c r="D290" s="45"/>
      <c r="E290" s="115"/>
      <c r="F290" s="115"/>
      <c r="G290" s="43"/>
    </row>
    <row r="291" spans="1:7" x14ac:dyDescent="0.3">
      <c r="A291" s="45" t="s">
        <v>1826</v>
      </c>
      <c r="B291" s="74" t="s">
        <v>731</v>
      </c>
      <c r="C291" s="178">
        <v>0</v>
      </c>
      <c r="D291" s="45"/>
      <c r="E291" s="115"/>
      <c r="F291" s="115"/>
      <c r="G291" s="43"/>
    </row>
    <row r="292" spans="1:7" x14ac:dyDescent="0.3">
      <c r="A292" s="45" t="s">
        <v>1827</v>
      </c>
      <c r="B292" s="74" t="s">
        <v>733</v>
      </c>
      <c r="C292" s="178">
        <v>0</v>
      </c>
      <c r="D292" s="45"/>
      <c r="E292" s="115"/>
      <c r="F292" s="115"/>
      <c r="G292" s="43"/>
    </row>
    <row r="293" spans="1:7" x14ac:dyDescent="0.3">
      <c r="A293" s="45" t="s">
        <v>1828</v>
      </c>
      <c r="B293" s="74" t="s">
        <v>735</v>
      </c>
      <c r="C293" s="178">
        <v>0</v>
      </c>
      <c r="D293" s="45"/>
      <c r="E293" s="115"/>
      <c r="F293" s="115"/>
      <c r="G293" s="43"/>
    </row>
    <row r="294" spans="1:7" x14ac:dyDescent="0.3">
      <c r="A294" s="45" t="s">
        <v>1829</v>
      </c>
      <c r="B294" s="175" t="s">
        <v>3069</v>
      </c>
      <c r="C294" s="178">
        <v>1.225075991495729E-2</v>
      </c>
      <c r="D294" s="45"/>
      <c r="E294" s="115"/>
      <c r="F294" s="115"/>
      <c r="G294" s="43"/>
    </row>
    <row r="295" spans="1:7" x14ac:dyDescent="0.3">
      <c r="A295" s="45" t="s">
        <v>1830</v>
      </c>
      <c r="B295" s="175" t="s">
        <v>127</v>
      </c>
      <c r="C295" s="178"/>
      <c r="D295" s="45"/>
      <c r="E295" s="115"/>
      <c r="F295" s="115"/>
      <c r="G295" s="43"/>
    </row>
    <row r="296" spans="1:7" x14ac:dyDescent="0.3">
      <c r="A296" s="45" t="s">
        <v>1831</v>
      </c>
      <c r="B296" s="175" t="s">
        <v>127</v>
      </c>
      <c r="C296" s="178"/>
      <c r="D296" s="45"/>
      <c r="E296" s="115"/>
      <c r="F296" s="115"/>
      <c r="G296" s="43"/>
    </row>
    <row r="297" spans="1:7" x14ac:dyDescent="0.3">
      <c r="A297" s="45" t="s">
        <v>1832</v>
      </c>
      <c r="B297" s="175" t="s">
        <v>127</v>
      </c>
      <c r="C297" s="178"/>
      <c r="D297" s="45"/>
      <c r="E297" s="115"/>
      <c r="F297" s="115"/>
      <c r="G297" s="43"/>
    </row>
    <row r="298" spans="1:7" x14ac:dyDescent="0.3">
      <c r="A298" s="45" t="s">
        <v>1833</v>
      </c>
      <c r="B298" s="175" t="s">
        <v>127</v>
      </c>
      <c r="C298" s="178"/>
      <c r="D298" s="45"/>
      <c r="E298" s="115"/>
      <c r="F298" s="115"/>
      <c r="G298" s="43"/>
    </row>
    <row r="299" spans="1:7" x14ac:dyDescent="0.3">
      <c r="A299" s="45" t="s">
        <v>1834</v>
      </c>
      <c r="B299" s="175" t="s">
        <v>127</v>
      </c>
      <c r="C299" s="178"/>
      <c r="D299" s="45"/>
      <c r="E299" s="115"/>
      <c r="F299" s="115"/>
      <c r="G299" s="43"/>
    </row>
    <row r="300" spans="1:7" x14ac:dyDescent="0.3">
      <c r="A300" s="64"/>
      <c r="B300" s="64" t="s">
        <v>741</v>
      </c>
      <c r="C300" s="64" t="s">
        <v>466</v>
      </c>
      <c r="D300" s="64"/>
      <c r="E300" s="64"/>
      <c r="F300" s="64"/>
      <c r="G300" s="64"/>
    </row>
    <row r="301" spans="1:7" x14ac:dyDescent="0.3">
      <c r="A301" s="45" t="s">
        <v>1835</v>
      </c>
      <c r="B301" s="45" t="s">
        <v>1359</v>
      </c>
      <c r="C301" s="178">
        <v>1</v>
      </c>
      <c r="D301" s="45"/>
      <c r="E301" s="43"/>
      <c r="F301" s="43"/>
      <c r="G301" s="43"/>
    </row>
    <row r="302" spans="1:7" x14ac:dyDescent="0.3">
      <c r="A302" s="45" t="s">
        <v>1836</v>
      </c>
      <c r="B302" s="45" t="s">
        <v>743</v>
      </c>
      <c r="C302" s="178">
        <v>0</v>
      </c>
      <c r="D302" s="45"/>
      <c r="E302" s="43"/>
      <c r="F302" s="43"/>
      <c r="G302" s="43"/>
    </row>
    <row r="303" spans="1:7" x14ac:dyDescent="0.3">
      <c r="A303" s="45" t="s">
        <v>1837</v>
      </c>
      <c r="B303" s="45" t="s">
        <v>123</v>
      </c>
      <c r="C303" s="178">
        <v>0</v>
      </c>
      <c r="D303" s="45"/>
      <c r="E303" s="43"/>
      <c r="F303" s="43"/>
      <c r="G303" s="43"/>
    </row>
    <row r="304" spans="1:7" x14ac:dyDescent="0.3">
      <c r="A304" s="45" t="s">
        <v>1838</v>
      </c>
      <c r="B304" s="45"/>
      <c r="C304" s="121"/>
      <c r="D304" s="45"/>
      <c r="E304" s="43"/>
      <c r="F304" s="43"/>
      <c r="G304" s="43"/>
    </row>
    <row r="305" spans="1:7" x14ac:dyDescent="0.3">
      <c r="A305" s="45" t="s">
        <v>1839</v>
      </c>
      <c r="B305" s="45"/>
      <c r="C305" s="121"/>
      <c r="D305" s="45"/>
      <c r="E305" s="43"/>
      <c r="F305" s="43"/>
      <c r="G305" s="43"/>
    </row>
    <row r="306" spans="1:7" x14ac:dyDescent="0.3">
      <c r="A306" s="45" t="s">
        <v>1840</v>
      </c>
      <c r="B306" s="45"/>
      <c r="C306" s="121"/>
      <c r="D306" s="45"/>
      <c r="E306" s="43"/>
      <c r="F306" s="43"/>
      <c r="G306" s="43"/>
    </row>
    <row r="307" spans="1:7" x14ac:dyDescent="0.3">
      <c r="A307" s="64"/>
      <c r="B307" s="64" t="s">
        <v>2077</v>
      </c>
      <c r="C307" s="64" t="s">
        <v>94</v>
      </c>
      <c r="D307" s="64" t="s">
        <v>1582</v>
      </c>
      <c r="E307" s="64"/>
      <c r="F307" s="64" t="s">
        <v>466</v>
      </c>
      <c r="G307" s="64" t="s">
        <v>1841</v>
      </c>
    </row>
    <row r="308" spans="1:7" x14ac:dyDescent="0.3">
      <c r="A308" s="45" t="s">
        <v>1842</v>
      </c>
      <c r="B308" s="173" t="s">
        <v>3070</v>
      </c>
      <c r="C308" s="161">
        <v>81297.648379679566</v>
      </c>
      <c r="D308" s="179">
        <v>22480</v>
      </c>
      <c r="E308" s="51"/>
      <c r="F308" s="133">
        <f>IF($C$326=0,"",IF(C308="[for completion]","",IF(C308="","",C308/$C$326)))</f>
        <v>0.56345838065869813</v>
      </c>
      <c r="G308" s="133">
        <f>IF($D$326=0,"",IF(D308="[for completion]","",IF(D308="","",D308/$D$326)))</f>
        <v>0.50806852596844909</v>
      </c>
    </row>
    <row r="309" spans="1:7" x14ac:dyDescent="0.3">
      <c r="A309" s="45" t="s">
        <v>1843</v>
      </c>
      <c r="B309" s="173" t="s">
        <v>3071</v>
      </c>
      <c r="C309" s="161">
        <v>27991.230479479826</v>
      </c>
      <c r="D309" s="179">
        <v>10907</v>
      </c>
      <c r="E309" s="51"/>
      <c r="F309" s="133">
        <f t="shared" ref="F309:F325" si="7">IF($C$326=0,"",IF(C309="[for completion]","",IF(C309="","",C309/$C$326)))</f>
        <v>0.1940018403109714</v>
      </c>
      <c r="G309" s="133">
        <f t="shared" ref="G309:G325" si="8">IF($D$326=0,"",IF(D309="[for completion]","",IF(D309="","",D309/$D$326)))</f>
        <v>0.24650815892962075</v>
      </c>
    </row>
    <row r="310" spans="1:7" x14ac:dyDescent="0.3">
      <c r="A310" s="45" t="s">
        <v>1844</v>
      </c>
      <c r="B310" s="173" t="s">
        <v>3072</v>
      </c>
      <c r="C310" s="161">
        <v>444.25101153000003</v>
      </c>
      <c r="D310" s="179">
        <v>82</v>
      </c>
      <c r="E310" s="51"/>
      <c r="F310" s="133">
        <f t="shared" si="7"/>
        <v>3.0790184039966579E-3</v>
      </c>
      <c r="G310" s="133">
        <f t="shared" si="8"/>
        <v>1.853274872304841E-3</v>
      </c>
    </row>
    <row r="311" spans="1:7" x14ac:dyDescent="0.3">
      <c r="A311" s="45" t="s">
        <v>1845</v>
      </c>
      <c r="B311" s="173" t="s">
        <v>3017</v>
      </c>
      <c r="C311" s="161">
        <v>191.83625791999998</v>
      </c>
      <c r="D311" s="179">
        <v>34</v>
      </c>
      <c r="E311" s="51"/>
      <c r="F311" s="133">
        <f t="shared" si="7"/>
        <v>1.3295802448603814E-3</v>
      </c>
      <c r="G311" s="133">
        <f t="shared" si="8"/>
        <v>7.6843104461420239E-4</v>
      </c>
    </row>
    <row r="312" spans="1:7" x14ac:dyDescent="0.3">
      <c r="A312" s="45" t="s">
        <v>1846</v>
      </c>
      <c r="B312" s="173" t="s">
        <v>3018</v>
      </c>
      <c r="C312" s="161">
        <v>94.235472309999992</v>
      </c>
      <c r="D312" s="179">
        <v>15</v>
      </c>
      <c r="E312" s="51"/>
      <c r="F312" s="133">
        <f t="shared" si="7"/>
        <v>6.5312795248911567E-4</v>
      </c>
      <c r="G312" s="133">
        <f t="shared" si="8"/>
        <v>3.3901369615332459E-4</v>
      </c>
    </row>
    <row r="313" spans="1:7" x14ac:dyDescent="0.3">
      <c r="A313" s="45" t="s">
        <v>1847</v>
      </c>
      <c r="B313" s="173" t="s">
        <v>3073</v>
      </c>
      <c r="C313" s="161">
        <v>0.29965813000000002</v>
      </c>
      <c r="D313" s="179">
        <v>2</v>
      </c>
      <c r="E313" s="51"/>
      <c r="F313" s="133">
        <f t="shared" si="7"/>
        <v>2.0768729237095206E-6</v>
      </c>
      <c r="G313" s="133">
        <f t="shared" si="8"/>
        <v>4.5201826153776612E-5</v>
      </c>
    </row>
    <row r="314" spans="1:7" x14ac:dyDescent="0.3">
      <c r="A314" s="45" t="s">
        <v>1848</v>
      </c>
      <c r="B314" s="173" t="s">
        <v>3074</v>
      </c>
      <c r="C314" s="161">
        <v>0</v>
      </c>
      <c r="D314" s="179">
        <v>0</v>
      </c>
      <c r="E314" s="51"/>
      <c r="F314" s="133">
        <f>IF($C$326=0,"",IF(C314="[for completion]","",IF(C314="","",C314/$C$326)))</f>
        <v>0</v>
      </c>
      <c r="G314" s="133">
        <f t="shared" si="8"/>
        <v>0</v>
      </c>
    </row>
    <row r="315" spans="1:7" x14ac:dyDescent="0.3">
      <c r="A315" s="45" t="s">
        <v>1849</v>
      </c>
      <c r="B315" s="173" t="s">
        <v>3075</v>
      </c>
      <c r="C315" s="161">
        <v>21114.357492229974</v>
      </c>
      <c r="D315" s="179">
        <v>4799</v>
      </c>
      <c r="E315" s="51"/>
      <c r="F315" s="133">
        <f t="shared" si="7"/>
        <v>0.14633955493593878</v>
      </c>
      <c r="G315" s="133">
        <f t="shared" si="8"/>
        <v>0.10846178185598698</v>
      </c>
    </row>
    <row r="316" spans="1:7" x14ac:dyDescent="0.3">
      <c r="A316" s="45" t="s">
        <v>1850</v>
      </c>
      <c r="B316" s="173" t="s">
        <v>3076</v>
      </c>
      <c r="C316" s="161">
        <v>12107.562247019987</v>
      </c>
      <c r="D316" s="179">
        <v>5865</v>
      </c>
      <c r="E316" s="51"/>
      <c r="F316" s="133">
        <f t="shared" si="7"/>
        <v>8.3915187627191731E-2</v>
      </c>
      <c r="G316" s="133">
        <f t="shared" si="8"/>
        <v>0.13255435519594991</v>
      </c>
    </row>
    <row r="317" spans="1:7" x14ac:dyDescent="0.3">
      <c r="A317" s="45" t="s">
        <v>1851</v>
      </c>
      <c r="B317" s="173" t="s">
        <v>3077</v>
      </c>
      <c r="C317" s="161">
        <v>206.48908475000005</v>
      </c>
      <c r="D317" s="179">
        <v>23</v>
      </c>
      <c r="E317" s="51"/>
      <c r="F317" s="133">
        <f t="shared" si="7"/>
        <v>1.4311361722735023E-3</v>
      </c>
      <c r="G317" s="133">
        <f>IF($D$326=0,"",IF(D317="[for completion]","",IF(D317="","",D317/$D$326)))</f>
        <v>5.1982100076843106E-4</v>
      </c>
    </row>
    <row r="318" spans="1:7" x14ac:dyDescent="0.3">
      <c r="A318" s="45" t="s">
        <v>1852</v>
      </c>
      <c r="B318" s="173" t="s">
        <v>3078</v>
      </c>
      <c r="C318" s="161">
        <v>149.67983248000002</v>
      </c>
      <c r="D318" s="179">
        <v>13</v>
      </c>
      <c r="E318" s="51"/>
      <c r="F318" s="133">
        <f t="shared" si="7"/>
        <v>1.0374021599316825E-3</v>
      </c>
      <c r="G318" s="133">
        <f t="shared" si="8"/>
        <v>2.9381186999954799E-4</v>
      </c>
    </row>
    <row r="319" spans="1:7" x14ac:dyDescent="0.3">
      <c r="A319" s="45" t="s">
        <v>1853</v>
      </c>
      <c r="B319" s="173" t="s">
        <v>3079</v>
      </c>
      <c r="C319" s="161">
        <v>176.43362010000001</v>
      </c>
      <c r="D319" s="179">
        <v>7</v>
      </c>
      <c r="E319" s="51"/>
      <c r="F319" s="133">
        <f t="shared" si="7"/>
        <v>1.222827521541771E-3</v>
      </c>
      <c r="G319" s="133">
        <f t="shared" si="8"/>
        <v>1.5820639153821814E-4</v>
      </c>
    </row>
    <row r="320" spans="1:7" x14ac:dyDescent="0.3">
      <c r="A320" s="45" t="s">
        <v>1854</v>
      </c>
      <c r="B320" s="173" t="s">
        <v>3080</v>
      </c>
      <c r="C320" s="161">
        <v>0</v>
      </c>
      <c r="D320" s="179">
        <v>0</v>
      </c>
      <c r="E320" s="51"/>
      <c r="F320" s="133">
        <f t="shared" si="7"/>
        <v>0</v>
      </c>
      <c r="G320" s="133">
        <f t="shared" si="8"/>
        <v>0</v>
      </c>
    </row>
    <row r="321" spans="1:7" x14ac:dyDescent="0.3">
      <c r="A321" s="45" t="s">
        <v>1855</v>
      </c>
      <c r="B321" s="173" t="s">
        <v>3081</v>
      </c>
      <c r="C321" s="161">
        <v>0</v>
      </c>
      <c r="D321" s="179">
        <v>0</v>
      </c>
      <c r="E321" s="51"/>
      <c r="F321" s="133">
        <f t="shared" si="7"/>
        <v>0</v>
      </c>
      <c r="G321" s="133">
        <f t="shared" si="8"/>
        <v>0</v>
      </c>
    </row>
    <row r="322" spans="1:7" x14ac:dyDescent="0.3">
      <c r="A322" s="45" t="s">
        <v>1856</v>
      </c>
      <c r="B322" s="173"/>
      <c r="C322" s="161"/>
      <c r="D322" s="179"/>
      <c r="E322" s="51"/>
      <c r="F322" s="133" t="str">
        <f t="shared" si="7"/>
        <v/>
      </c>
      <c r="G322" s="133" t="str">
        <f t="shared" si="8"/>
        <v/>
      </c>
    </row>
    <row r="323" spans="1:7" x14ac:dyDescent="0.3">
      <c r="A323" s="45" t="s">
        <v>1857</v>
      </c>
      <c r="B323" s="173"/>
      <c r="C323" s="161"/>
      <c r="D323" s="179"/>
      <c r="E323" s="51"/>
      <c r="F323" s="133" t="str">
        <f t="shared" si="7"/>
        <v/>
      </c>
      <c r="G323" s="133" t="str">
        <f t="shared" si="8"/>
        <v/>
      </c>
    </row>
    <row r="324" spans="1:7" x14ac:dyDescent="0.3">
      <c r="A324" s="45" t="s">
        <v>1858</v>
      </c>
      <c r="B324" s="173"/>
      <c r="C324" s="161"/>
      <c r="D324" s="179"/>
      <c r="E324" s="51"/>
      <c r="F324" s="133" t="str">
        <f t="shared" si="7"/>
        <v/>
      </c>
      <c r="G324" s="133" t="str">
        <f t="shared" si="8"/>
        <v/>
      </c>
    </row>
    <row r="325" spans="1:7" x14ac:dyDescent="0.3">
      <c r="A325" s="45" t="s">
        <v>1859</v>
      </c>
      <c r="B325" s="62" t="s">
        <v>1975</v>
      </c>
      <c r="C325" s="161">
        <v>509.30096588999999</v>
      </c>
      <c r="D325" s="179">
        <v>19</v>
      </c>
      <c r="E325" s="51"/>
      <c r="F325" s="133">
        <f t="shared" si="7"/>
        <v>3.5298671391830651E-3</v>
      </c>
      <c r="G325" s="133">
        <f t="shared" si="8"/>
        <v>4.294173484608778E-4</v>
      </c>
    </row>
    <row r="326" spans="1:7" x14ac:dyDescent="0.3">
      <c r="A326" s="45" t="s">
        <v>1860</v>
      </c>
      <c r="B326" s="62" t="s">
        <v>125</v>
      </c>
      <c r="C326" s="126">
        <f>SUM(C308:C325)</f>
        <v>144283.32450151935</v>
      </c>
      <c r="D326" s="127">
        <f>SUM(D308:D325)</f>
        <v>44246</v>
      </c>
      <c r="E326" s="51"/>
      <c r="F326" s="142">
        <f>SUM(F308:F325)</f>
        <v>0.99999999999999978</v>
      </c>
      <c r="G326" s="142">
        <f>SUM(G308:G325)</f>
        <v>0.99999999999999989</v>
      </c>
    </row>
    <row r="327" spans="1:7" x14ac:dyDescent="0.3">
      <c r="A327" s="45" t="s">
        <v>1861</v>
      </c>
      <c r="B327" s="62"/>
      <c r="C327" s="45"/>
      <c r="D327" s="45"/>
      <c r="E327" s="51"/>
      <c r="F327" s="51"/>
      <c r="G327" s="51"/>
    </row>
    <row r="328" spans="1:7" x14ac:dyDescent="0.3">
      <c r="A328" s="45" t="s">
        <v>1862</v>
      </c>
      <c r="B328" s="62"/>
      <c r="C328" s="45"/>
      <c r="D328" s="45"/>
      <c r="E328" s="51"/>
      <c r="F328" s="51"/>
      <c r="G328" s="51"/>
    </row>
    <row r="329" spans="1:7" x14ac:dyDescent="0.3">
      <c r="A329" s="45" t="s">
        <v>1863</v>
      </c>
      <c r="B329" s="62"/>
      <c r="C329" s="45"/>
      <c r="D329" s="45"/>
      <c r="E329" s="51"/>
      <c r="F329" s="51"/>
      <c r="G329" s="51"/>
    </row>
    <row r="330" spans="1:7" x14ac:dyDescent="0.3">
      <c r="A330" s="64"/>
      <c r="B330" s="64" t="s">
        <v>2552</v>
      </c>
      <c r="C330" s="64" t="s">
        <v>94</v>
      </c>
      <c r="D330" s="64" t="s">
        <v>1582</v>
      </c>
      <c r="E330" s="64"/>
      <c r="F330" s="64" t="s">
        <v>466</v>
      </c>
      <c r="G330" s="64" t="s">
        <v>1841</v>
      </c>
    </row>
    <row r="331" spans="1:7" x14ac:dyDescent="0.3">
      <c r="A331" s="45" t="s">
        <v>1864</v>
      </c>
      <c r="B331" s="173" t="s">
        <v>3082</v>
      </c>
      <c r="C331" s="161">
        <v>81297.648379679566</v>
      </c>
      <c r="D331" s="179">
        <v>22480</v>
      </c>
      <c r="E331" s="51"/>
      <c r="F331" s="133">
        <f>IF($C$349=0,"",IF(C331="[for completion]","",IF(C331="","",C331/$C$349)))</f>
        <v>0.56345838065869813</v>
      </c>
      <c r="G331" s="133">
        <f>IF($D$349=0,"",IF(D331="[for completion]","",IF(D331="","",D331/$D$349)))</f>
        <v>0.50806852596844909</v>
      </c>
    </row>
    <row r="332" spans="1:7" x14ac:dyDescent="0.3">
      <c r="A332" s="45" t="s">
        <v>1865</v>
      </c>
      <c r="B332" s="173" t="s">
        <v>3083</v>
      </c>
      <c r="C332" s="161">
        <v>27991.230479479826</v>
      </c>
      <c r="D332" s="179">
        <v>10907</v>
      </c>
      <c r="E332" s="51"/>
      <c r="F332" s="133">
        <f t="shared" ref="F332:F348" si="9">IF($C$349=0,"",IF(C332="[for completion]","",IF(C332="","",C332/$C$349)))</f>
        <v>0.1940018403109714</v>
      </c>
      <c r="G332" s="133">
        <f t="shared" ref="G332:G348" si="10">IF($D$349=0,"",IF(D332="[for completion]","",IF(D332="","",D332/$D$349)))</f>
        <v>0.24650815892962075</v>
      </c>
    </row>
    <row r="333" spans="1:7" x14ac:dyDescent="0.3">
      <c r="A333" s="45" t="s">
        <v>1866</v>
      </c>
      <c r="B333" s="173" t="s">
        <v>3084</v>
      </c>
      <c r="C333" s="161">
        <v>444.25101153000003</v>
      </c>
      <c r="D333" s="179">
        <v>82</v>
      </c>
      <c r="E333" s="51"/>
      <c r="F333" s="133">
        <f t="shared" si="9"/>
        <v>3.0790184039966579E-3</v>
      </c>
      <c r="G333" s="133">
        <f t="shared" si="10"/>
        <v>1.853274872304841E-3</v>
      </c>
    </row>
    <row r="334" spans="1:7" x14ac:dyDescent="0.3">
      <c r="A334" s="45" t="s">
        <v>1867</v>
      </c>
      <c r="B334" s="173" t="s">
        <v>3085</v>
      </c>
      <c r="C334" s="161">
        <v>191.83625791999998</v>
      </c>
      <c r="D334" s="179">
        <v>34</v>
      </c>
      <c r="E334" s="51"/>
      <c r="F334" s="133">
        <f t="shared" si="9"/>
        <v>1.3295802448603814E-3</v>
      </c>
      <c r="G334" s="133">
        <f t="shared" si="10"/>
        <v>7.6843104461420239E-4</v>
      </c>
    </row>
    <row r="335" spans="1:7" x14ac:dyDescent="0.3">
      <c r="A335" s="45" t="s">
        <v>1868</v>
      </c>
      <c r="B335" s="173" t="s">
        <v>3086</v>
      </c>
      <c r="C335" s="161">
        <v>94.235472309999992</v>
      </c>
      <c r="D335" s="179">
        <v>15</v>
      </c>
      <c r="E335" s="51"/>
      <c r="F335" s="133">
        <f t="shared" si="9"/>
        <v>6.5312795248911567E-4</v>
      </c>
      <c r="G335" s="133">
        <f t="shared" si="10"/>
        <v>3.3901369615332459E-4</v>
      </c>
    </row>
    <row r="336" spans="1:7" x14ac:dyDescent="0.3">
      <c r="A336" s="45" t="s">
        <v>1869</v>
      </c>
      <c r="B336" s="173" t="s">
        <v>3087</v>
      </c>
      <c r="C336" s="161">
        <v>0.29965813000000002</v>
      </c>
      <c r="D336" s="179">
        <v>2</v>
      </c>
      <c r="E336" s="51"/>
      <c r="F336" s="133">
        <f t="shared" si="9"/>
        <v>2.0768729237095206E-6</v>
      </c>
      <c r="G336" s="133">
        <f t="shared" si="10"/>
        <v>4.5201826153776612E-5</v>
      </c>
    </row>
    <row r="337" spans="1:7" x14ac:dyDescent="0.3">
      <c r="A337" s="45" t="s">
        <v>1870</v>
      </c>
      <c r="B337" s="173" t="s">
        <v>3088</v>
      </c>
      <c r="C337" s="161">
        <v>0</v>
      </c>
      <c r="D337" s="179">
        <v>0</v>
      </c>
      <c r="E337" s="51"/>
      <c r="F337" s="133">
        <f t="shared" si="9"/>
        <v>0</v>
      </c>
      <c r="G337" s="133">
        <f t="shared" si="10"/>
        <v>0</v>
      </c>
    </row>
    <row r="338" spans="1:7" x14ac:dyDescent="0.3">
      <c r="A338" s="45" t="s">
        <v>1871</v>
      </c>
      <c r="B338" s="173" t="s">
        <v>3089</v>
      </c>
      <c r="C338" s="161">
        <v>21114.357492229974</v>
      </c>
      <c r="D338" s="179">
        <v>4799</v>
      </c>
      <c r="E338" s="51"/>
      <c r="F338" s="133">
        <f t="shared" si="9"/>
        <v>0.14633955493593878</v>
      </c>
      <c r="G338" s="133">
        <f t="shared" si="10"/>
        <v>0.10846178185598698</v>
      </c>
    </row>
    <row r="339" spans="1:7" x14ac:dyDescent="0.3">
      <c r="A339" s="45" t="s">
        <v>1872</v>
      </c>
      <c r="B339" s="173" t="s">
        <v>3090</v>
      </c>
      <c r="C339" s="161">
        <v>12107.562247019987</v>
      </c>
      <c r="D339" s="179">
        <v>5865</v>
      </c>
      <c r="E339" s="51"/>
      <c r="F339" s="133">
        <f t="shared" si="9"/>
        <v>8.3915187627191731E-2</v>
      </c>
      <c r="G339" s="133">
        <f t="shared" si="10"/>
        <v>0.13255435519594991</v>
      </c>
    </row>
    <row r="340" spans="1:7" x14ac:dyDescent="0.3">
      <c r="A340" s="45" t="s">
        <v>1873</v>
      </c>
      <c r="B340" s="173" t="s">
        <v>3091</v>
      </c>
      <c r="C340" s="161">
        <v>206.48908475000005</v>
      </c>
      <c r="D340" s="179">
        <v>23</v>
      </c>
      <c r="E340" s="51"/>
      <c r="F340" s="133">
        <f t="shared" si="9"/>
        <v>1.4311361722735023E-3</v>
      </c>
      <c r="G340" s="133">
        <f t="shared" si="10"/>
        <v>5.1982100076843106E-4</v>
      </c>
    </row>
    <row r="341" spans="1:7" x14ac:dyDescent="0.3">
      <c r="A341" s="45" t="s">
        <v>2053</v>
      </c>
      <c r="B341" s="173" t="s">
        <v>3092</v>
      </c>
      <c r="C341" s="161">
        <v>149.67983248000002</v>
      </c>
      <c r="D341" s="179">
        <v>13</v>
      </c>
      <c r="E341" s="51"/>
      <c r="F341" s="133">
        <f t="shared" si="9"/>
        <v>1.0374021599316825E-3</v>
      </c>
      <c r="G341" s="133">
        <f t="shared" si="10"/>
        <v>2.9381186999954799E-4</v>
      </c>
    </row>
    <row r="342" spans="1:7" x14ac:dyDescent="0.3">
      <c r="A342" s="45" t="s">
        <v>2078</v>
      </c>
      <c r="B342" s="173" t="s">
        <v>3093</v>
      </c>
      <c r="C342" s="161">
        <v>176.43362010000001</v>
      </c>
      <c r="D342" s="179">
        <v>7</v>
      </c>
      <c r="E342" s="51"/>
      <c r="F342" s="133">
        <f t="shared" si="9"/>
        <v>1.222827521541771E-3</v>
      </c>
      <c r="G342" s="133">
        <f>IF($D$349=0,"",IF(D342="[for completion]","",IF(D342="","",D342/$D$349)))</f>
        <v>1.5820639153821814E-4</v>
      </c>
    </row>
    <row r="343" spans="1:7" x14ac:dyDescent="0.3">
      <c r="A343" s="45" t="s">
        <v>2079</v>
      </c>
      <c r="B343" s="173" t="s">
        <v>3094</v>
      </c>
      <c r="C343" s="161">
        <v>0</v>
      </c>
      <c r="D343" s="179">
        <v>0</v>
      </c>
      <c r="E343" s="51"/>
      <c r="F343" s="133">
        <f t="shared" si="9"/>
        <v>0</v>
      </c>
      <c r="G343" s="133">
        <f t="shared" si="10"/>
        <v>0</v>
      </c>
    </row>
    <row r="344" spans="1:7" x14ac:dyDescent="0.3">
      <c r="A344" s="45" t="s">
        <v>2080</v>
      </c>
      <c r="B344" s="173" t="s">
        <v>3095</v>
      </c>
      <c r="C344" s="161">
        <v>0</v>
      </c>
      <c r="D344" s="179">
        <v>0</v>
      </c>
      <c r="E344" s="51"/>
      <c r="F344" s="133">
        <f t="shared" si="9"/>
        <v>0</v>
      </c>
      <c r="G344" s="133">
        <f t="shared" si="10"/>
        <v>0</v>
      </c>
    </row>
    <row r="345" spans="1:7" x14ac:dyDescent="0.3">
      <c r="A345" s="45" t="s">
        <v>2081</v>
      </c>
      <c r="B345" s="173"/>
      <c r="C345" s="161"/>
      <c r="D345" s="179"/>
      <c r="E345" s="51"/>
      <c r="F345" s="133" t="str">
        <f t="shared" si="9"/>
        <v/>
      </c>
      <c r="G345" s="133" t="str">
        <f t="shared" si="10"/>
        <v/>
      </c>
    </row>
    <row r="346" spans="1:7" x14ac:dyDescent="0.3">
      <c r="A346" s="45" t="s">
        <v>2082</v>
      </c>
      <c r="B346" s="173"/>
      <c r="C346" s="161"/>
      <c r="D346" s="179"/>
      <c r="E346" s="51"/>
      <c r="F346" s="133" t="str">
        <f>IF($C$349=0,"",IF(C346="[for completion]","",IF(C346="","",C346/$C$349)))</f>
        <v/>
      </c>
      <c r="G346" s="133" t="str">
        <f t="shared" si="10"/>
        <v/>
      </c>
    </row>
    <row r="347" spans="1:7" x14ac:dyDescent="0.3">
      <c r="A347" s="45" t="s">
        <v>2083</v>
      </c>
      <c r="B347" s="173"/>
      <c r="C347" s="161"/>
      <c r="D347" s="179"/>
      <c r="E347" s="51"/>
      <c r="F347" s="133" t="str">
        <f t="shared" si="9"/>
        <v/>
      </c>
      <c r="G347" s="133" t="str">
        <f t="shared" si="10"/>
        <v/>
      </c>
    </row>
    <row r="348" spans="1:7" x14ac:dyDescent="0.3">
      <c r="A348" s="45" t="s">
        <v>2084</v>
      </c>
      <c r="B348" s="62" t="s">
        <v>1975</v>
      </c>
      <c r="C348" s="161">
        <v>509.30096588999999</v>
      </c>
      <c r="D348" s="179">
        <v>19</v>
      </c>
      <c r="E348" s="51"/>
      <c r="F348" s="133">
        <f t="shared" si="9"/>
        <v>3.5298671391830651E-3</v>
      </c>
      <c r="G348" s="133">
        <f t="shared" si="10"/>
        <v>4.294173484608778E-4</v>
      </c>
    </row>
    <row r="349" spans="1:7" x14ac:dyDescent="0.3">
      <c r="A349" s="45" t="s">
        <v>2085</v>
      </c>
      <c r="B349" s="62" t="s">
        <v>125</v>
      </c>
      <c r="C349" s="126">
        <f>SUM(C331:C348)</f>
        <v>144283.32450151935</v>
      </c>
      <c r="D349" s="127">
        <f>SUM(D331:D348)</f>
        <v>44246</v>
      </c>
      <c r="E349" s="51"/>
      <c r="F349" s="142">
        <f>SUM(F331:F348)</f>
        <v>0.99999999999999978</v>
      </c>
      <c r="G349" s="142">
        <f>SUM(G331:G348)</f>
        <v>0.99999999999999989</v>
      </c>
    </row>
    <row r="350" spans="1:7" x14ac:dyDescent="0.3">
      <c r="A350" s="45" t="s">
        <v>1874</v>
      </c>
      <c r="B350" s="62"/>
      <c r="C350" s="45"/>
      <c r="D350" s="45"/>
      <c r="E350" s="51"/>
      <c r="F350" s="51"/>
      <c r="G350" s="51"/>
    </row>
    <row r="351" spans="1:7" x14ac:dyDescent="0.3">
      <c r="A351" s="45" t="s">
        <v>2086</v>
      </c>
      <c r="B351" s="62"/>
      <c r="C351" s="45"/>
      <c r="D351" s="45"/>
      <c r="E351" s="51"/>
      <c r="F351" s="51"/>
      <c r="G351" s="51"/>
    </row>
    <row r="352" spans="1:7" x14ac:dyDescent="0.3">
      <c r="A352" s="64"/>
      <c r="B352" s="64" t="s">
        <v>2227</v>
      </c>
      <c r="C352" s="64" t="s">
        <v>94</v>
      </c>
      <c r="D352" s="64" t="s">
        <v>1582</v>
      </c>
      <c r="E352" s="64"/>
      <c r="F352" s="64" t="s">
        <v>466</v>
      </c>
      <c r="G352" s="64" t="s">
        <v>2230</v>
      </c>
    </row>
    <row r="353" spans="1:7" x14ac:dyDescent="0.3">
      <c r="A353" s="45" t="s">
        <v>1875</v>
      </c>
      <c r="B353" s="62" t="s">
        <v>1575</v>
      </c>
      <c r="C353" s="161">
        <v>17.510891240000003</v>
      </c>
      <c r="D353" s="179">
        <v>6</v>
      </c>
      <c r="E353" s="51"/>
      <c r="F353" s="133">
        <f>IF($C$366=0,"",IF(C353="[for completion]","",IF(C353="","",C353/$C$366)))</f>
        <v>3.0551439390928494E-2</v>
      </c>
      <c r="G353" s="133">
        <f>IF($D$366=0,"",IF(D353="[for completion]","",IF(D353="","",D353/$D$366)))</f>
        <v>4.6875E-2</v>
      </c>
    </row>
    <row r="354" spans="1:7" x14ac:dyDescent="0.3">
      <c r="A354" s="45" t="s">
        <v>1876</v>
      </c>
      <c r="B354" s="62" t="s">
        <v>1576</v>
      </c>
      <c r="C354" s="161">
        <v>8.064276790000001</v>
      </c>
      <c r="D354" s="179">
        <v>3</v>
      </c>
      <c r="E354" s="51"/>
      <c r="F354" s="133">
        <f t="shared" ref="F354:F365" si="11">IF($C$366=0,"",IF(C354="[for completion]","",IF(C354="","",C354/$C$366)))</f>
        <v>1.4069830039179455E-2</v>
      </c>
      <c r="G354" s="133">
        <f t="shared" ref="G354:G365" si="12">IF($D$366=0,"",IF(D354="[for completion]","",IF(D354="","",D354/$D$366)))</f>
        <v>2.34375E-2</v>
      </c>
    </row>
    <row r="355" spans="1:7" x14ac:dyDescent="0.3">
      <c r="A355" s="45" t="s">
        <v>1877</v>
      </c>
      <c r="B355" s="62" t="s">
        <v>2253</v>
      </c>
      <c r="C355" s="161">
        <v>15.33342728</v>
      </c>
      <c r="D355" s="179">
        <v>3</v>
      </c>
      <c r="E355" s="51"/>
      <c r="F355" s="133">
        <f t="shared" si="11"/>
        <v>2.6752394711357336E-2</v>
      </c>
      <c r="G355" s="133">
        <f t="shared" si="12"/>
        <v>2.34375E-2</v>
      </c>
    </row>
    <row r="356" spans="1:7" x14ac:dyDescent="0.3">
      <c r="A356" s="45" t="s">
        <v>1878</v>
      </c>
      <c r="B356" s="62" t="s">
        <v>1577</v>
      </c>
      <c r="C356" s="161">
        <v>8.2894824600000003</v>
      </c>
      <c r="D356" s="179">
        <v>4</v>
      </c>
      <c r="E356" s="51"/>
      <c r="F356" s="133">
        <f t="shared" si="11"/>
        <v>1.4462748782331813E-2</v>
      </c>
      <c r="G356" s="133">
        <f t="shared" si="12"/>
        <v>3.125E-2</v>
      </c>
    </row>
    <row r="357" spans="1:7" x14ac:dyDescent="0.3">
      <c r="A357" s="45" t="s">
        <v>1879</v>
      </c>
      <c r="B357" s="62" t="s">
        <v>1578</v>
      </c>
      <c r="C357" s="161">
        <v>4.8064154200000004</v>
      </c>
      <c r="D357" s="179">
        <v>2</v>
      </c>
      <c r="E357" s="51"/>
      <c r="F357" s="133">
        <f t="shared" si="11"/>
        <v>8.38580443331873E-3</v>
      </c>
      <c r="G357" s="133">
        <f t="shared" si="12"/>
        <v>1.5625E-2</v>
      </c>
    </row>
    <row r="358" spans="1:7" x14ac:dyDescent="0.3">
      <c r="A358" s="45" t="s">
        <v>1880</v>
      </c>
      <c r="B358" s="62" t="s">
        <v>1579</v>
      </c>
      <c r="C358" s="161">
        <v>6.657152850000001</v>
      </c>
      <c r="D358" s="179">
        <v>5</v>
      </c>
      <c r="E358" s="51"/>
      <c r="F358" s="133">
        <f t="shared" si="11"/>
        <v>1.1614805838570321E-2</v>
      </c>
      <c r="G358" s="133">
        <f t="shared" si="12"/>
        <v>3.90625E-2</v>
      </c>
    </row>
    <row r="359" spans="1:7" x14ac:dyDescent="0.3">
      <c r="A359" s="45" t="s">
        <v>1969</v>
      </c>
      <c r="B359" s="62" t="s">
        <v>1580</v>
      </c>
      <c r="C359" s="161">
        <v>5.5918676400000003</v>
      </c>
      <c r="D359" s="179">
        <v>4</v>
      </c>
      <c r="E359" s="51"/>
      <c r="F359" s="133">
        <f t="shared" si="11"/>
        <v>9.7561913293885746E-3</v>
      </c>
      <c r="G359" s="133">
        <f t="shared" si="12"/>
        <v>3.125E-2</v>
      </c>
    </row>
    <row r="360" spans="1:7" x14ac:dyDescent="0.3">
      <c r="A360" s="45" t="s">
        <v>1970</v>
      </c>
      <c r="B360" s="62" t="s">
        <v>1581</v>
      </c>
      <c r="C360" s="161">
        <v>83.480849460000002</v>
      </c>
      <c r="D360" s="179">
        <v>21</v>
      </c>
      <c r="E360" s="51"/>
      <c r="F360" s="133">
        <f t="shared" si="11"/>
        <v>0.1456499316696353</v>
      </c>
      <c r="G360" s="133">
        <f t="shared" si="12"/>
        <v>0.1640625</v>
      </c>
    </row>
    <row r="361" spans="1:7" x14ac:dyDescent="0.3">
      <c r="A361" s="45" t="s">
        <v>2091</v>
      </c>
      <c r="B361" s="62" t="s">
        <v>2625</v>
      </c>
      <c r="C361" s="126">
        <v>202.08121931999997</v>
      </c>
      <c r="D361" s="45">
        <v>41</v>
      </c>
      <c r="E361" s="51"/>
      <c r="F361" s="133">
        <f t="shared" si="11"/>
        <v>0.35257326651638243</v>
      </c>
      <c r="G361" s="133">
        <f t="shared" si="12"/>
        <v>0.3203125</v>
      </c>
    </row>
    <row r="362" spans="1:7" x14ac:dyDescent="0.3">
      <c r="A362" s="45" t="s">
        <v>2092</v>
      </c>
      <c r="B362" s="45" t="s">
        <v>2628</v>
      </c>
      <c r="C362" s="126">
        <v>51.22224198</v>
      </c>
      <c r="D362" s="45">
        <v>17</v>
      </c>
      <c r="F362" s="133">
        <f t="shared" si="11"/>
        <v>8.9367993888553376E-2</v>
      </c>
      <c r="G362" s="133">
        <f t="shared" si="12"/>
        <v>0.1328125</v>
      </c>
    </row>
    <row r="363" spans="1:7" x14ac:dyDescent="0.3">
      <c r="A363" s="45" t="s">
        <v>2093</v>
      </c>
      <c r="B363" s="45" t="s">
        <v>2626</v>
      </c>
      <c r="C363" s="126">
        <v>143.54508996000004</v>
      </c>
      <c r="D363" s="45">
        <v>14</v>
      </c>
      <c r="F363" s="133">
        <f t="shared" si="11"/>
        <v>0.25044465502478441</v>
      </c>
      <c r="G363" s="133">
        <f t="shared" si="12"/>
        <v>0.109375</v>
      </c>
    </row>
    <row r="364" spans="1:7" x14ac:dyDescent="0.3">
      <c r="A364" s="45" t="s">
        <v>2649</v>
      </c>
      <c r="B364" s="62" t="s">
        <v>2627</v>
      </c>
      <c r="C364" s="126">
        <v>26.578009900000001</v>
      </c>
      <c r="D364" s="45">
        <v>8</v>
      </c>
      <c r="E364" s="51"/>
      <c r="F364" s="133">
        <f t="shared" si="11"/>
        <v>4.6370938375569937E-2</v>
      </c>
      <c r="G364" s="133">
        <f t="shared" si="12"/>
        <v>6.25E-2</v>
      </c>
    </row>
    <row r="365" spans="1:7" x14ac:dyDescent="0.3">
      <c r="A365" s="45" t="s">
        <v>2650</v>
      </c>
      <c r="B365" s="45" t="s">
        <v>1975</v>
      </c>
      <c r="C365" s="126">
        <v>0</v>
      </c>
      <c r="D365" s="127">
        <v>0</v>
      </c>
      <c r="E365" s="51"/>
      <c r="F365" s="133">
        <f t="shared" si="11"/>
        <v>0</v>
      </c>
      <c r="G365" s="133">
        <f t="shared" si="12"/>
        <v>0</v>
      </c>
    </row>
    <row r="366" spans="1:7" x14ac:dyDescent="0.3">
      <c r="A366" s="45" t="s">
        <v>2651</v>
      </c>
      <c r="B366" s="62" t="s">
        <v>125</v>
      </c>
      <c r="C366" s="126">
        <f>SUM(C353:C365)</f>
        <v>573.16092429999992</v>
      </c>
      <c r="D366" s="127">
        <f>SUM(D353:D365)</f>
        <v>128</v>
      </c>
      <c r="E366" s="51"/>
      <c r="F366" s="121">
        <f>SUM(F353:F365)</f>
        <v>1</v>
      </c>
      <c r="G366" s="121">
        <f>SUM(G353:G365)</f>
        <v>1</v>
      </c>
    </row>
    <row r="367" spans="1:7" x14ac:dyDescent="0.3">
      <c r="A367" s="45" t="s">
        <v>1881</v>
      </c>
      <c r="B367" s="62"/>
      <c r="C367" s="161"/>
      <c r="D367" s="179"/>
      <c r="E367" s="51"/>
      <c r="F367" s="133" t="str">
        <f>IF($C$349=0,"",IF(C367="[for completion]","",IF(C367="","",C367/$C$349)))</f>
        <v/>
      </c>
      <c r="G367" s="133" t="str">
        <f>IF($D$349=0,"",IF(D367="[for completion]","",IF(D367="","",D367/$D$349)))</f>
        <v/>
      </c>
    </row>
    <row r="368" spans="1:7" x14ac:dyDescent="0.3">
      <c r="A368" s="45" t="s">
        <v>2654</v>
      </c>
      <c r="B368" s="62"/>
      <c r="C368" s="161"/>
      <c r="D368" s="179"/>
      <c r="E368" s="51"/>
      <c r="F368" s="133"/>
      <c r="G368" s="133"/>
    </row>
    <row r="369" spans="1:7" x14ac:dyDescent="0.3">
      <c r="A369" s="45" t="s">
        <v>2655</v>
      </c>
      <c r="B369" s="62"/>
      <c r="C369" s="161"/>
      <c r="D369" s="179"/>
      <c r="E369" s="51"/>
      <c r="F369" s="133"/>
      <c r="G369" s="133"/>
    </row>
    <row r="370" spans="1:7" x14ac:dyDescent="0.3">
      <c r="A370" s="45" t="s">
        <v>2656</v>
      </c>
      <c r="B370" s="62"/>
      <c r="C370" s="161"/>
      <c r="D370" s="179"/>
      <c r="E370" s="51"/>
      <c r="F370" s="133"/>
      <c r="G370" s="133"/>
    </row>
    <row r="371" spans="1:7" x14ac:dyDescent="0.3">
      <c r="A371" s="45" t="s">
        <v>2657</v>
      </c>
      <c r="B371" s="62"/>
      <c r="C371" s="161"/>
      <c r="D371" s="179"/>
      <c r="E371" s="51"/>
      <c r="F371" s="133"/>
      <c r="G371" s="133"/>
    </row>
    <row r="372" spans="1:7" x14ac:dyDescent="0.3">
      <c r="A372" s="45" t="s">
        <v>2658</v>
      </c>
      <c r="B372" s="62"/>
      <c r="C372" s="161"/>
      <c r="D372" s="179"/>
      <c r="E372" s="51"/>
      <c r="F372" s="133"/>
      <c r="G372" s="133"/>
    </row>
    <row r="373" spans="1:7" x14ac:dyDescent="0.3">
      <c r="A373" s="45" t="s">
        <v>2659</v>
      </c>
      <c r="B373" s="62"/>
      <c r="C373" s="161"/>
      <c r="D373" s="179"/>
      <c r="E373" s="51"/>
      <c r="F373" s="133"/>
      <c r="G373" s="133"/>
    </row>
    <row r="374" spans="1:7" x14ac:dyDescent="0.3">
      <c r="A374" s="45" t="s">
        <v>2660</v>
      </c>
      <c r="B374" s="62"/>
      <c r="C374" s="126"/>
      <c r="D374" s="127"/>
      <c r="E374" s="51"/>
      <c r="F374" s="142"/>
      <c r="G374" s="142"/>
    </row>
    <row r="375" spans="1:7" x14ac:dyDescent="0.3">
      <c r="A375" s="45" t="s">
        <v>2661</v>
      </c>
      <c r="B375" s="62"/>
      <c r="C375" s="45"/>
      <c r="D375" s="45"/>
      <c r="E375" s="51"/>
      <c r="F375" s="51"/>
      <c r="G375" s="51"/>
    </row>
    <row r="376" spans="1:7" x14ac:dyDescent="0.3">
      <c r="A376" s="45" t="s">
        <v>2662</v>
      </c>
      <c r="B376" s="62"/>
      <c r="C376" s="45"/>
      <c r="D376" s="45"/>
      <c r="E376" s="51"/>
      <c r="F376" s="51"/>
      <c r="G376" s="51"/>
    </row>
    <row r="377" spans="1:7" x14ac:dyDescent="0.3">
      <c r="A377" s="64"/>
      <c r="B377" s="64" t="s">
        <v>2087</v>
      </c>
      <c r="C377" s="64" t="s">
        <v>94</v>
      </c>
      <c r="D377" s="64" t="s">
        <v>1582</v>
      </c>
      <c r="E377" s="64"/>
      <c r="F377" s="64" t="s">
        <v>466</v>
      </c>
      <c r="G377" s="64" t="s">
        <v>2230</v>
      </c>
    </row>
    <row r="378" spans="1:7" x14ac:dyDescent="0.3">
      <c r="A378" s="45" t="s">
        <v>1971</v>
      </c>
      <c r="B378" s="62" t="s">
        <v>1963</v>
      </c>
      <c r="C378" s="161">
        <v>73823.620659579727</v>
      </c>
      <c r="D378" s="179">
        <v>30662</v>
      </c>
      <c r="E378" s="51"/>
      <c r="F378" s="133">
        <f t="shared" ref="F378:F384" si="13">IF($C$385=0,"",IF(C378="[for completion]","",IF(C378="","",C378/$C$385)))</f>
        <v>0.51165733056561302</v>
      </c>
      <c r="G378" s="133">
        <f>IF($D$385=0,"",IF(D378="[for completion]","",IF(D378="","",D378/$D$385)))</f>
        <v>0.69284826573268554</v>
      </c>
    </row>
    <row r="379" spans="1:7" x14ac:dyDescent="0.3">
      <c r="A379" s="45" t="s">
        <v>1972</v>
      </c>
      <c r="B379" s="147" t="s">
        <v>1964</v>
      </c>
      <c r="C379" s="161">
        <v>15217.020436970073</v>
      </c>
      <c r="D379" s="179">
        <v>6398</v>
      </c>
      <c r="E379" s="51"/>
      <c r="F379" s="133">
        <f t="shared" si="13"/>
        <v>0.10546624490073894</v>
      </c>
      <c r="G379" s="133">
        <f t="shared" ref="G379:G384" si="14">IF($D$385=0,"",IF(D379="[for completion]","",IF(D379="","",D379/$D$385)))</f>
        <v>0.14457123488871315</v>
      </c>
    </row>
    <row r="380" spans="1:7" x14ac:dyDescent="0.3">
      <c r="A380" s="45" t="s">
        <v>1973</v>
      </c>
      <c r="B380" s="62" t="s">
        <v>1965</v>
      </c>
      <c r="C380" s="161">
        <v>0</v>
      </c>
      <c r="D380" s="179">
        <v>0</v>
      </c>
      <c r="E380" s="51"/>
      <c r="F380" s="133">
        <f t="shared" si="13"/>
        <v>0</v>
      </c>
      <c r="G380" s="133">
        <f t="shared" si="14"/>
        <v>0</v>
      </c>
    </row>
    <row r="381" spans="1:7" x14ac:dyDescent="0.3">
      <c r="A381" s="45" t="s">
        <v>1974</v>
      </c>
      <c r="B381" s="62" t="s">
        <v>1966</v>
      </c>
      <c r="C381" s="161">
        <v>9027.931483849994</v>
      </c>
      <c r="D381" s="179">
        <v>4501</v>
      </c>
      <c r="E381" s="51"/>
      <c r="F381" s="133">
        <f t="shared" si="13"/>
        <v>6.2570858517713865E-2</v>
      </c>
      <c r="G381" s="133">
        <f t="shared" si="14"/>
        <v>0.1017060219184273</v>
      </c>
    </row>
    <row r="382" spans="1:7" x14ac:dyDescent="0.3">
      <c r="A382" s="45" t="s">
        <v>1976</v>
      </c>
      <c r="B382" s="62" t="s">
        <v>1967</v>
      </c>
      <c r="C382" s="161">
        <v>46213.803554229999</v>
      </c>
      <c r="D382" s="179">
        <v>2691</v>
      </c>
      <c r="E382" s="51"/>
      <c r="F382" s="133">
        <f t="shared" si="13"/>
        <v>0.32029899306723564</v>
      </c>
      <c r="G382" s="133">
        <f t="shared" si="14"/>
        <v>6.0806688509772909E-2</v>
      </c>
    </row>
    <row r="383" spans="1:7" x14ac:dyDescent="0.3">
      <c r="A383" s="45" t="s">
        <v>2088</v>
      </c>
      <c r="B383" s="62" t="s">
        <v>1968</v>
      </c>
      <c r="C383" s="161">
        <v>0.94836689000000007</v>
      </c>
      <c r="D383" s="179">
        <v>3</v>
      </c>
      <c r="E383" s="51"/>
      <c r="F383" s="133">
        <f t="shared" si="13"/>
        <v>6.5729486985172047E-6</v>
      </c>
      <c r="G383" s="133">
        <f t="shared" si="14"/>
        <v>6.7788950401084623E-5</v>
      </c>
    </row>
    <row r="384" spans="1:7" x14ac:dyDescent="0.3">
      <c r="A384" s="45" t="s">
        <v>2089</v>
      </c>
      <c r="B384" s="62" t="s">
        <v>1583</v>
      </c>
      <c r="C384" s="161">
        <v>0</v>
      </c>
      <c r="D384" s="179">
        <v>0</v>
      </c>
      <c r="E384" s="51"/>
      <c r="F384" s="133">
        <f t="shared" si="13"/>
        <v>0</v>
      </c>
      <c r="G384" s="133">
        <f t="shared" si="14"/>
        <v>0</v>
      </c>
    </row>
    <row r="385" spans="1:7" x14ac:dyDescent="0.3">
      <c r="A385" s="45" t="s">
        <v>2090</v>
      </c>
      <c r="B385" s="62" t="s">
        <v>125</v>
      </c>
      <c r="C385" s="126">
        <f>SUM(C378:C384)</f>
        <v>144283.32450151979</v>
      </c>
      <c r="D385" s="127">
        <f>SUM(D378:D384)</f>
        <v>44255</v>
      </c>
      <c r="E385" s="51"/>
      <c r="F385" s="142">
        <f>SUM(F378:F384)</f>
        <v>1</v>
      </c>
      <c r="G385" s="142">
        <f>SUM(G378:G384)</f>
        <v>0.99999999999999989</v>
      </c>
    </row>
    <row r="386" spans="1:7" x14ac:dyDescent="0.3">
      <c r="A386" s="45" t="s">
        <v>1977</v>
      </c>
      <c r="B386" s="62"/>
      <c r="C386" s="45"/>
      <c r="D386" s="45"/>
      <c r="E386" s="51"/>
      <c r="F386" s="51"/>
      <c r="G386" s="51"/>
    </row>
    <row r="387" spans="1:7" x14ac:dyDescent="0.3">
      <c r="A387" s="64"/>
      <c r="B387" s="64" t="s">
        <v>2228</v>
      </c>
      <c r="C387" s="64" t="s">
        <v>94</v>
      </c>
      <c r="D387" s="64" t="s">
        <v>1582</v>
      </c>
      <c r="E387" s="64"/>
      <c r="F387" s="64" t="s">
        <v>466</v>
      </c>
      <c r="G387" s="64" t="s">
        <v>2230</v>
      </c>
    </row>
    <row r="388" spans="1:7" x14ac:dyDescent="0.3">
      <c r="A388" s="45" t="s">
        <v>2071</v>
      </c>
      <c r="B388" s="62" t="s">
        <v>2229</v>
      </c>
      <c r="C388" s="161">
        <v>44063.239639500011</v>
      </c>
      <c r="D388" s="179">
        <v>9436</v>
      </c>
      <c r="E388" s="51"/>
      <c r="F388" s="133">
        <f>IF($C$392=0,"",IF(C388="[for completion]","",IF(C388="","",C388/$C$392)))</f>
        <v>0.30539384777646711</v>
      </c>
      <c r="G388" s="133">
        <f>IF($D$392=0,"",IF(D388="[for completion]","",IF(D388="","",D388/$D$392)))</f>
        <v>0.2132863181211998</v>
      </c>
    </row>
    <row r="389" spans="1:7" x14ac:dyDescent="0.3">
      <c r="A389" s="45" t="s">
        <v>2072</v>
      </c>
      <c r="B389" s="147" t="s">
        <v>2158</v>
      </c>
      <c r="C389" s="161">
        <v>100220.08486202064</v>
      </c>
      <c r="D389" s="179">
        <v>34805</v>
      </c>
      <c r="E389" s="51"/>
      <c r="F389" s="133">
        <f>IF($C$392=0,"",IF(C389="[for completion]","",IF(C389="","",C389/$C$392)))</f>
        <v>0.69460615222353272</v>
      </c>
      <c r="G389" s="133">
        <f>IF($D$392=0,"",IF(D389="[for completion]","",IF(D389="","",D389/$D$392)))</f>
        <v>0.7867136818788002</v>
      </c>
    </row>
    <row r="390" spans="1:7" x14ac:dyDescent="0.3">
      <c r="A390" s="45" t="s">
        <v>2073</v>
      </c>
      <c r="B390" s="62" t="s">
        <v>1583</v>
      </c>
      <c r="C390" s="161">
        <v>0</v>
      </c>
      <c r="D390" s="179">
        <v>0</v>
      </c>
      <c r="E390" s="51"/>
      <c r="F390" s="133">
        <f>IF($C$392=0,"",IF(C390="[for completion]","",IF(C390="","",C390/$C$392)))</f>
        <v>0</v>
      </c>
      <c r="G390" s="133">
        <f>IF($D$392=0,"",IF(D390="[for completion]","",IF(D390="","",D390/$D$392)))</f>
        <v>0</v>
      </c>
    </row>
    <row r="391" spans="1:7" x14ac:dyDescent="0.3">
      <c r="A391" s="45" t="s">
        <v>2074</v>
      </c>
      <c r="B391" s="45" t="s">
        <v>1975</v>
      </c>
      <c r="C391" s="161">
        <v>0</v>
      </c>
      <c r="D391" s="179">
        <v>0</v>
      </c>
      <c r="E391" s="51"/>
      <c r="F391" s="133">
        <f>IF($C$392=0,"",IF(C391="[for completion]","",IF(C391="","",C391/$C$392)))</f>
        <v>0</v>
      </c>
      <c r="G391" s="133">
        <f>IF($D$392=0,"",IF(D391="[for completion]","",IF(D391="","",D391/$D$392)))</f>
        <v>0</v>
      </c>
    </row>
    <row r="392" spans="1:7" x14ac:dyDescent="0.3">
      <c r="A392" s="45" t="s">
        <v>2075</v>
      </c>
      <c r="B392" s="62" t="s">
        <v>125</v>
      </c>
      <c r="C392" s="126">
        <f>SUM(C388:C391)</f>
        <v>144283.32450152066</v>
      </c>
      <c r="D392" s="127">
        <f>SUM(D388:D391)</f>
        <v>44241</v>
      </c>
      <c r="E392" s="51"/>
      <c r="F392" s="142">
        <f>SUM(F388:F391)</f>
        <v>0.99999999999999978</v>
      </c>
      <c r="G392" s="142">
        <f>SUM(G388:G391)</f>
        <v>1</v>
      </c>
    </row>
    <row r="393" spans="1:7" x14ac:dyDescent="0.3">
      <c r="A393" s="45" t="s">
        <v>2076</v>
      </c>
      <c r="B393" s="45"/>
      <c r="C393" s="121"/>
      <c r="D393" s="45"/>
      <c r="E393" s="43"/>
      <c r="F393" s="43"/>
      <c r="G393" s="43"/>
    </row>
    <row r="394" spans="1:7" x14ac:dyDescent="0.3">
      <c r="A394" s="64"/>
      <c r="B394" s="64" t="s">
        <v>2979</v>
      </c>
      <c r="C394" s="64" t="s">
        <v>2615</v>
      </c>
      <c r="D394" s="64" t="s">
        <v>2616</v>
      </c>
      <c r="E394" s="64"/>
      <c r="F394" s="64" t="s">
        <v>2617</v>
      </c>
      <c r="G394" s="64" t="s">
        <v>3001</v>
      </c>
    </row>
    <row r="395" spans="1:7" x14ac:dyDescent="0.3">
      <c r="A395" s="45" t="s">
        <v>2275</v>
      </c>
      <c r="B395" s="62" t="s">
        <v>1963</v>
      </c>
      <c r="C395" s="161"/>
      <c r="D395" s="161">
        <v>16035.217479042893</v>
      </c>
      <c r="E395" s="43"/>
      <c r="F395" s="161"/>
      <c r="G395" s="161"/>
    </row>
    <row r="396" spans="1:7" x14ac:dyDescent="0.3">
      <c r="A396" s="45" t="s">
        <v>2276</v>
      </c>
      <c r="B396" s="147" t="s">
        <v>1964</v>
      </c>
      <c r="C396" s="161"/>
      <c r="D396" s="161">
        <v>1274.0997272600096</v>
      </c>
      <c r="E396" s="43"/>
      <c r="F396" s="161"/>
      <c r="G396" s="161"/>
    </row>
    <row r="397" spans="1:7" x14ac:dyDescent="0.3">
      <c r="A397" s="45" t="s">
        <v>2277</v>
      </c>
      <c r="B397" s="62" t="s">
        <v>1965</v>
      </c>
      <c r="C397" s="161"/>
      <c r="D397" s="161">
        <v>0</v>
      </c>
      <c r="E397" s="43"/>
      <c r="F397" s="161"/>
      <c r="G397" s="161"/>
    </row>
    <row r="398" spans="1:7" x14ac:dyDescent="0.3">
      <c r="A398" s="45" t="s">
        <v>2278</v>
      </c>
      <c r="B398" s="62" t="s">
        <v>1966</v>
      </c>
      <c r="C398" s="161"/>
      <c r="D398" s="161">
        <v>1156.4258063689394</v>
      </c>
      <c r="E398" s="43"/>
      <c r="F398" s="161"/>
      <c r="G398" s="161"/>
    </row>
    <row r="399" spans="1:7" x14ac:dyDescent="0.3">
      <c r="A399" s="45" t="s">
        <v>2279</v>
      </c>
      <c r="B399" s="62" t="s">
        <v>1967</v>
      </c>
      <c r="C399" s="161"/>
      <c r="D399" s="161">
        <v>5332.0013781633206</v>
      </c>
      <c r="E399" s="43"/>
      <c r="F399" s="161"/>
      <c r="G399" s="161"/>
    </row>
    <row r="400" spans="1:7" x14ac:dyDescent="0.3">
      <c r="A400" s="45" t="s">
        <v>2280</v>
      </c>
      <c r="B400" s="62" t="s">
        <v>1968</v>
      </c>
      <c r="C400" s="161"/>
      <c r="D400" s="161">
        <v>0.15732788463429898</v>
      </c>
      <c r="E400" s="43"/>
      <c r="F400" s="161"/>
      <c r="G400" s="161"/>
    </row>
    <row r="401" spans="1:7" x14ac:dyDescent="0.3">
      <c r="A401" s="45" t="s">
        <v>2281</v>
      </c>
      <c r="B401" s="62" t="s">
        <v>1583</v>
      </c>
      <c r="C401" s="161"/>
      <c r="D401" s="161">
        <v>0</v>
      </c>
      <c r="E401" s="43"/>
      <c r="F401" s="161"/>
      <c r="G401" s="161"/>
    </row>
    <row r="402" spans="1:7" x14ac:dyDescent="0.3">
      <c r="A402" s="45" t="s">
        <v>2282</v>
      </c>
      <c r="B402" s="62" t="s">
        <v>125</v>
      </c>
      <c r="C402" s="126">
        <f>SUM(C395:C401)</f>
        <v>0</v>
      </c>
      <c r="D402" s="126">
        <f>SUM(D395:D401)</f>
        <v>23797.901718719793</v>
      </c>
      <c r="E402" s="43"/>
      <c r="F402" s="45"/>
      <c r="G402" s="133" t="str">
        <f>IF($D$413=0,"",IF(#REF!="[for completion]","",IF(#REF!="","",#REF!/$D$413)))</f>
        <v/>
      </c>
    </row>
    <row r="403" spans="1:7" x14ac:dyDescent="0.3">
      <c r="A403" s="45" t="s">
        <v>2283</v>
      </c>
      <c r="B403" s="45" t="s">
        <v>2614</v>
      </c>
      <c r="C403" s="45"/>
      <c r="D403" s="45"/>
      <c r="E403" s="45"/>
      <c r="F403" s="161"/>
      <c r="G403" s="133" t="str">
        <f>IF($D$413=0,"",IF(D402="[for completion]","",IF(D402="","",D402/$D$413)))</f>
        <v/>
      </c>
    </row>
    <row r="404" spans="1:7" x14ac:dyDescent="0.3">
      <c r="A404" s="45" t="s">
        <v>2284</v>
      </c>
      <c r="G404" s="133" t="str">
        <f>IF($D$413=0,"",IF(D403="[for completion]","",IF(D403="","",D403/$D$413)))</f>
        <v/>
      </c>
    </row>
    <row r="405" spans="1:7" x14ac:dyDescent="0.3">
      <c r="A405" s="45" t="s">
        <v>2285</v>
      </c>
      <c r="B405" s="173"/>
      <c r="C405" s="45"/>
      <c r="D405" s="45"/>
      <c r="E405" s="43"/>
      <c r="F405" s="133"/>
      <c r="G405" s="133"/>
    </row>
    <row r="406" spans="1:7" x14ac:dyDescent="0.3">
      <c r="A406" s="45" t="s">
        <v>2286</v>
      </c>
      <c r="B406" s="173"/>
      <c r="C406" s="45"/>
      <c r="D406" s="45"/>
      <c r="E406" s="43"/>
      <c r="F406" s="133"/>
      <c r="G406" s="133"/>
    </row>
    <row r="407" spans="1:7" x14ac:dyDescent="0.3">
      <c r="A407" s="45" t="s">
        <v>2287</v>
      </c>
      <c r="B407" s="173"/>
      <c r="C407" s="45"/>
      <c r="D407" s="45"/>
      <c r="E407" s="43"/>
      <c r="F407" s="133"/>
      <c r="G407" s="133"/>
    </row>
    <row r="408" spans="1:7" x14ac:dyDescent="0.3">
      <c r="A408" s="45" t="s">
        <v>2288</v>
      </c>
      <c r="B408" s="173"/>
      <c r="C408" s="45"/>
      <c r="D408" s="45"/>
      <c r="E408" s="43"/>
      <c r="F408" s="133"/>
      <c r="G408" s="133"/>
    </row>
    <row r="409" spans="1:7" x14ac:dyDescent="0.3">
      <c r="A409" s="45" t="s">
        <v>2289</v>
      </c>
      <c r="B409" s="173"/>
      <c r="C409" s="45"/>
      <c r="D409" s="45"/>
      <c r="E409" s="43"/>
      <c r="F409" s="133"/>
      <c r="G409" s="133"/>
    </row>
    <row r="410" spans="1:7" x14ac:dyDescent="0.3">
      <c r="A410" s="45" t="s">
        <v>2290</v>
      </c>
      <c r="B410" s="173"/>
      <c r="C410" s="45"/>
      <c r="D410" s="45"/>
      <c r="E410" s="43"/>
      <c r="F410" s="133"/>
      <c r="G410" s="133"/>
    </row>
    <row r="411" spans="1:7" x14ac:dyDescent="0.3">
      <c r="A411" s="45" t="s">
        <v>2291</v>
      </c>
      <c r="B411" s="173"/>
      <c r="C411" s="45"/>
      <c r="D411" s="45"/>
      <c r="E411" s="43"/>
      <c r="F411" s="133"/>
      <c r="G411" s="133"/>
    </row>
    <row r="412" spans="1:7" x14ac:dyDescent="0.3">
      <c r="A412" s="45" t="s">
        <v>2292</v>
      </c>
      <c r="B412" s="62"/>
      <c r="C412" s="45"/>
      <c r="D412" s="45"/>
      <c r="E412" s="43"/>
      <c r="F412" s="133"/>
      <c r="G412" s="133"/>
    </row>
    <row r="413" spans="1:7" x14ac:dyDescent="0.3">
      <c r="A413" s="45" t="s">
        <v>2293</v>
      </c>
      <c r="B413" s="62"/>
      <c r="C413" s="126"/>
      <c r="D413" s="45"/>
      <c r="E413" s="43"/>
      <c r="F413" s="182"/>
      <c r="G413" s="182"/>
    </row>
    <row r="414" spans="1:7" x14ac:dyDescent="0.3">
      <c r="A414" s="45" t="s">
        <v>2294</v>
      </c>
      <c r="B414" s="45"/>
      <c r="C414" s="181"/>
      <c r="D414" s="45"/>
      <c r="E414" s="43"/>
      <c r="F414" s="43"/>
      <c r="G414" s="43"/>
    </row>
    <row r="415" spans="1:7" x14ac:dyDescent="0.3">
      <c r="A415" s="45" t="s">
        <v>2295</v>
      </c>
      <c r="B415" s="45"/>
      <c r="C415" s="181"/>
      <c r="D415" s="45"/>
      <c r="E415" s="43"/>
      <c r="F415" s="43"/>
      <c r="G415" s="43"/>
    </row>
    <row r="416" spans="1:7" x14ac:dyDescent="0.3">
      <c r="A416" s="45" t="s">
        <v>2296</v>
      </c>
      <c r="B416" s="45"/>
      <c r="C416" s="181"/>
      <c r="D416" s="45"/>
      <c r="E416" s="43"/>
      <c r="F416" s="43"/>
      <c r="G416" s="43"/>
    </row>
    <row r="417" spans="1:7" x14ac:dyDescent="0.3">
      <c r="A417" s="45" t="s">
        <v>2297</v>
      </c>
      <c r="B417" s="45"/>
      <c r="C417" s="181"/>
      <c r="D417" s="45"/>
      <c r="E417" s="43"/>
      <c r="F417" s="43"/>
      <c r="G417" s="43"/>
    </row>
    <row r="418" spans="1:7" x14ac:dyDescent="0.3">
      <c r="A418" s="45" t="s">
        <v>2298</v>
      </c>
      <c r="B418" s="45"/>
      <c r="C418" s="181"/>
      <c r="D418" s="45"/>
      <c r="E418" s="43"/>
      <c r="F418" s="43"/>
      <c r="G418" s="43"/>
    </row>
    <row r="419" spans="1:7" x14ac:dyDescent="0.3">
      <c r="A419" s="45" t="s">
        <v>2299</v>
      </c>
      <c r="B419" s="45"/>
      <c r="C419" s="181"/>
      <c r="D419" s="45"/>
      <c r="E419" s="43"/>
      <c r="F419" s="43"/>
      <c r="G419" s="43"/>
    </row>
    <row r="420" spans="1:7" x14ac:dyDescent="0.3">
      <c r="A420" s="45" t="s">
        <v>2300</v>
      </c>
      <c r="B420" s="45"/>
      <c r="C420" s="181"/>
      <c r="D420" s="45"/>
      <c r="E420" s="43"/>
      <c r="F420" s="43"/>
      <c r="G420" s="43"/>
    </row>
    <row r="421" spans="1:7" x14ac:dyDescent="0.3">
      <c r="A421" s="45" t="s">
        <v>2301</v>
      </c>
      <c r="B421" s="45"/>
      <c r="C421" s="181"/>
      <c r="D421" s="45"/>
      <c r="E421" s="43"/>
      <c r="F421" s="43"/>
      <c r="G421" s="43"/>
    </row>
    <row r="422" spans="1:7" x14ac:dyDescent="0.3">
      <c r="A422" s="45" t="s">
        <v>2302</v>
      </c>
      <c r="B422" s="45"/>
      <c r="C422" s="181"/>
      <c r="D422" s="45"/>
      <c r="E422" s="43"/>
      <c r="F422" s="43"/>
      <c r="G422" s="43"/>
    </row>
    <row r="423" spans="1:7" x14ac:dyDescent="0.3">
      <c r="A423" s="45" t="s">
        <v>2303</v>
      </c>
      <c r="B423" s="45"/>
      <c r="C423" s="181"/>
      <c r="D423" s="45"/>
      <c r="E423" s="43"/>
      <c r="F423" s="43"/>
      <c r="G423" s="43"/>
    </row>
    <row r="424" spans="1:7" x14ac:dyDescent="0.3">
      <c r="A424" s="45" t="s">
        <v>2304</v>
      </c>
      <c r="B424" s="45"/>
      <c r="C424" s="181"/>
      <c r="D424" s="45"/>
      <c r="E424" s="43"/>
      <c r="F424" s="43"/>
      <c r="G424" s="43"/>
    </row>
    <row r="425" spans="1:7" x14ac:dyDescent="0.3">
      <c r="A425" s="45" t="s">
        <v>2305</v>
      </c>
      <c r="B425" s="45"/>
      <c r="C425" s="181"/>
      <c r="D425" s="45"/>
      <c r="E425" s="43"/>
      <c r="F425" s="43"/>
      <c r="G425" s="43"/>
    </row>
    <row r="426" spans="1:7" x14ac:dyDescent="0.3">
      <c r="A426" s="45" t="s">
        <v>2306</v>
      </c>
      <c r="B426" s="45"/>
      <c r="C426" s="181"/>
      <c r="D426" s="45"/>
      <c r="E426" s="43"/>
      <c r="F426" s="43"/>
      <c r="G426" s="43"/>
    </row>
    <row r="427" spans="1:7" x14ac:dyDescent="0.3">
      <c r="A427" s="45" t="s">
        <v>2307</v>
      </c>
      <c r="B427" s="45"/>
      <c r="C427" s="181"/>
      <c r="D427" s="45"/>
      <c r="E427" s="43"/>
      <c r="F427" s="43"/>
      <c r="G427" s="43"/>
    </row>
    <row r="428" spans="1:7" x14ac:dyDescent="0.3">
      <c r="A428" s="45" t="s">
        <v>2308</v>
      </c>
      <c r="B428" s="45"/>
      <c r="C428" s="181"/>
      <c r="D428" s="45"/>
      <c r="E428" s="43"/>
      <c r="F428" s="43"/>
      <c r="G428" s="43"/>
    </row>
    <row r="429" spans="1:7" x14ac:dyDescent="0.3">
      <c r="A429" s="45" t="s">
        <v>2309</v>
      </c>
      <c r="B429" s="45"/>
      <c r="C429" s="181"/>
      <c r="D429" s="45"/>
      <c r="E429" s="43"/>
      <c r="F429" s="43"/>
      <c r="G429" s="43"/>
    </row>
    <row r="430" spans="1:7" x14ac:dyDescent="0.3">
      <c r="A430" s="45" t="s">
        <v>2310</v>
      </c>
      <c r="B430" s="45"/>
      <c r="C430" s="181"/>
      <c r="D430" s="45"/>
      <c r="E430" s="43"/>
      <c r="F430" s="43"/>
      <c r="G430" s="43"/>
    </row>
    <row r="431" spans="1:7" x14ac:dyDescent="0.3">
      <c r="A431" s="45" t="s">
        <v>2311</v>
      </c>
      <c r="B431" s="45"/>
      <c r="C431" s="181"/>
      <c r="D431" s="45"/>
      <c r="E431" s="43"/>
      <c r="F431" s="43"/>
      <c r="G431" s="43"/>
    </row>
    <row r="432" spans="1:7" x14ac:dyDescent="0.3">
      <c r="A432" s="45" t="s">
        <v>2312</v>
      </c>
      <c r="B432" s="45"/>
      <c r="C432" s="181"/>
      <c r="D432" s="45"/>
      <c r="E432" s="43"/>
      <c r="F432" s="43"/>
      <c r="G432" s="43"/>
    </row>
    <row r="433" spans="1:7" x14ac:dyDescent="0.3">
      <c r="A433" s="45" t="s">
        <v>2313</v>
      </c>
      <c r="B433" s="45"/>
      <c r="C433" s="181"/>
      <c r="D433" s="45"/>
      <c r="E433" s="43"/>
      <c r="F433" s="43"/>
      <c r="G433" s="43"/>
    </row>
    <row r="434" spans="1:7" x14ac:dyDescent="0.3">
      <c r="A434" s="45" t="s">
        <v>2314</v>
      </c>
      <c r="B434" s="45"/>
      <c r="C434" s="181"/>
      <c r="D434" s="45"/>
      <c r="E434" s="43"/>
      <c r="F434" s="43"/>
      <c r="G434" s="43"/>
    </row>
    <row r="435" spans="1:7" x14ac:dyDescent="0.3">
      <c r="A435" s="45" t="s">
        <v>2315</v>
      </c>
      <c r="B435" s="45"/>
      <c r="C435" s="181"/>
      <c r="D435" s="45"/>
      <c r="E435" s="43"/>
      <c r="F435" s="43"/>
      <c r="G435" s="43"/>
    </row>
    <row r="436" spans="1:7" x14ac:dyDescent="0.3">
      <c r="A436" s="45" t="s">
        <v>2316</v>
      </c>
      <c r="B436" s="45"/>
      <c r="C436" s="181"/>
      <c r="D436" s="45"/>
      <c r="E436" s="43"/>
      <c r="F436" s="43"/>
      <c r="G436" s="43"/>
    </row>
    <row r="437" spans="1:7" x14ac:dyDescent="0.3">
      <c r="A437" s="45" t="s">
        <v>2317</v>
      </c>
      <c r="B437" s="45"/>
      <c r="C437" s="181"/>
      <c r="D437" s="45"/>
      <c r="E437" s="43"/>
      <c r="F437" s="43"/>
      <c r="G437" s="43"/>
    </row>
    <row r="438" spans="1:7" x14ac:dyDescent="0.3">
      <c r="A438" s="45" t="s">
        <v>2318</v>
      </c>
      <c r="B438" s="45"/>
      <c r="C438" s="181"/>
      <c r="D438" s="45"/>
      <c r="E438" s="43"/>
      <c r="F438" s="43"/>
      <c r="G438" s="43"/>
    </row>
    <row r="439" spans="1:7" x14ac:dyDescent="0.3">
      <c r="A439" s="45" t="s">
        <v>2319</v>
      </c>
      <c r="B439" s="45"/>
      <c r="C439" s="181"/>
      <c r="D439" s="45"/>
      <c r="E439" s="43"/>
      <c r="F439" s="43"/>
      <c r="G439" s="43"/>
    </row>
    <row r="440" spans="1:7" x14ac:dyDescent="0.3">
      <c r="A440" s="45" t="s">
        <v>2320</v>
      </c>
      <c r="B440" s="45"/>
      <c r="C440" s="181"/>
      <c r="D440" s="45"/>
      <c r="E440" s="43"/>
      <c r="F440" s="43"/>
      <c r="G440" s="43"/>
    </row>
    <row r="441" spans="1:7" x14ac:dyDescent="0.3">
      <c r="A441" s="45" t="s">
        <v>2321</v>
      </c>
      <c r="B441" s="45"/>
      <c r="C441" s="181"/>
      <c r="D441" s="45"/>
      <c r="E441" s="43"/>
      <c r="F441" s="43"/>
      <c r="G441" s="43"/>
    </row>
    <row r="442" spans="1:7" x14ac:dyDescent="0.3">
      <c r="A442" s="45" t="s">
        <v>2322</v>
      </c>
      <c r="B442" s="45"/>
      <c r="C442" s="181"/>
      <c r="D442" s="45"/>
      <c r="E442" s="43"/>
      <c r="F442" s="43"/>
      <c r="G442" s="43"/>
    </row>
    <row r="443" spans="1:7" ht="18" x14ac:dyDescent="0.3">
      <c r="A443" s="117"/>
      <c r="B443" s="145" t="s">
        <v>2973</v>
      </c>
      <c r="C443" s="117"/>
      <c r="D443" s="117"/>
      <c r="E443" s="117"/>
      <c r="F443" s="117"/>
      <c r="G443" s="117"/>
    </row>
    <row r="444" spans="1:7" x14ac:dyDescent="0.3">
      <c r="A444" s="64"/>
      <c r="B444" s="64" t="s">
        <v>2254</v>
      </c>
      <c r="C444" s="64" t="s">
        <v>632</v>
      </c>
      <c r="D444" s="64" t="s">
        <v>633</v>
      </c>
      <c r="E444" s="64"/>
      <c r="F444" s="64" t="s">
        <v>467</v>
      </c>
      <c r="G444" s="64" t="s">
        <v>634</v>
      </c>
    </row>
    <row r="445" spans="1:7" x14ac:dyDescent="0.3">
      <c r="A445" s="45" t="s">
        <v>1882</v>
      </c>
      <c r="B445" s="45" t="s">
        <v>636</v>
      </c>
      <c r="C445" s="161">
        <f>(C472/D472)*1000</f>
        <v>13954.611584374999</v>
      </c>
      <c r="D445" s="59"/>
      <c r="E445" s="59"/>
      <c r="F445" s="77"/>
      <c r="G445" s="77"/>
    </row>
    <row r="446" spans="1:7" x14ac:dyDescent="0.3">
      <c r="A446" s="59"/>
      <c r="B446" s="45"/>
      <c r="C446" s="45"/>
      <c r="D446" s="59"/>
      <c r="E446" s="59"/>
      <c r="F446" s="77"/>
      <c r="G446" s="77"/>
    </row>
    <row r="447" spans="1:7" x14ac:dyDescent="0.3">
      <c r="A447" s="45"/>
      <c r="B447" s="45" t="s">
        <v>637</v>
      </c>
      <c r="C447" s="45"/>
      <c r="D447" s="59"/>
      <c r="E447" s="59"/>
      <c r="F447" s="77"/>
      <c r="G447" s="77"/>
    </row>
    <row r="448" spans="1:7" x14ac:dyDescent="0.3">
      <c r="A448" s="45" t="s">
        <v>1883</v>
      </c>
      <c r="B448" s="173" t="s">
        <v>3063</v>
      </c>
      <c r="C448" s="161">
        <v>601.92610006000029</v>
      </c>
      <c r="D448" s="161">
        <v>558</v>
      </c>
      <c r="E448" s="59"/>
      <c r="F448" s="133">
        <f>IF($C$472=0,"",IF(C448="[for completion]","",IF(C448="","",C448/$C$472)))</f>
        <v>2.2654708494252739E-2</v>
      </c>
      <c r="G448" s="133">
        <f>IF($D$472=0,"",IF(D448="[for completion]","",IF(D448="","",D448/$D$472)))</f>
        <v>0.29306722689075632</v>
      </c>
    </row>
    <row r="449" spans="1:7" x14ac:dyDescent="0.3">
      <c r="A449" s="45" t="s">
        <v>1884</v>
      </c>
      <c r="B449" s="173" t="s">
        <v>3064</v>
      </c>
      <c r="C449" s="161">
        <v>1766.0889028599986</v>
      </c>
      <c r="D449" s="161">
        <v>521</v>
      </c>
      <c r="E449" s="59"/>
      <c r="F449" s="133">
        <f t="shared" ref="F449:F471" si="15">IF($C$472=0,"",IF(C449="[for completion]","",IF(C449="","",C449/$C$472)))</f>
        <v>6.6470334589644256E-2</v>
      </c>
      <c r="G449" s="133">
        <f t="shared" ref="G449:G471" si="16">IF($D$472=0,"",IF(D449="[for completion]","",IF(D449="","",D449/$D$472)))</f>
        <v>0.27363445378151263</v>
      </c>
    </row>
    <row r="450" spans="1:7" x14ac:dyDescent="0.3">
      <c r="A450" s="45" t="s">
        <v>1885</v>
      </c>
      <c r="B450" s="173" t="s">
        <v>3065</v>
      </c>
      <c r="C450" s="161">
        <v>5621.1769095100044</v>
      </c>
      <c r="D450" s="161">
        <v>591</v>
      </c>
      <c r="E450" s="59"/>
      <c r="F450" s="133">
        <f t="shared" si="15"/>
        <v>0.21156438351299225</v>
      </c>
      <c r="G450" s="133">
        <f t="shared" si="16"/>
        <v>0.31039915966386555</v>
      </c>
    </row>
    <row r="451" spans="1:7" x14ac:dyDescent="0.3">
      <c r="A451" s="45" t="s">
        <v>1886</v>
      </c>
      <c r="B451" s="173" t="s">
        <v>3066</v>
      </c>
      <c r="C451" s="161">
        <v>4180.6693180999991</v>
      </c>
      <c r="D451" s="161">
        <v>139</v>
      </c>
      <c r="E451" s="59"/>
      <c r="F451" s="133">
        <f t="shared" si="15"/>
        <v>0.15734796132445647</v>
      </c>
      <c r="G451" s="133">
        <f t="shared" si="16"/>
        <v>7.3004201680672273E-2</v>
      </c>
    </row>
    <row r="452" spans="1:7" x14ac:dyDescent="0.3">
      <c r="A452" s="45" t="s">
        <v>1887</v>
      </c>
      <c r="B452" s="173" t="s">
        <v>3066</v>
      </c>
      <c r="C452" s="161">
        <v>2783.0871090000005</v>
      </c>
      <c r="D452" s="161">
        <v>42</v>
      </c>
      <c r="E452" s="59"/>
      <c r="F452" s="133">
        <f t="shared" si="15"/>
        <v>0.10474712288140146</v>
      </c>
      <c r="G452" s="133">
        <f t="shared" si="16"/>
        <v>2.2058823529411766E-2</v>
      </c>
    </row>
    <row r="453" spans="1:7" x14ac:dyDescent="0.3">
      <c r="A453" s="45" t="s">
        <v>1888</v>
      </c>
      <c r="B453" s="173" t="s">
        <v>3068</v>
      </c>
      <c r="C453" s="161">
        <v>11616.632117119996</v>
      </c>
      <c r="D453" s="161">
        <v>53</v>
      </c>
      <c r="E453" s="59"/>
      <c r="F453" s="133">
        <f t="shared" si="15"/>
        <v>0.43721548919725273</v>
      </c>
      <c r="G453" s="133">
        <f t="shared" si="16"/>
        <v>2.7836134453781514E-2</v>
      </c>
    </row>
    <row r="454" spans="1:7" x14ac:dyDescent="0.3">
      <c r="A454" s="45" t="s">
        <v>1889</v>
      </c>
      <c r="B454" s="173"/>
      <c r="C454" s="161"/>
      <c r="D454" s="161"/>
      <c r="E454" s="59"/>
      <c r="F454" s="133" t="str">
        <f t="shared" si="15"/>
        <v/>
      </c>
      <c r="G454" s="133" t="str">
        <f t="shared" si="16"/>
        <v/>
      </c>
    </row>
    <row r="455" spans="1:7" x14ac:dyDescent="0.3">
      <c r="A455" s="45" t="s">
        <v>1890</v>
      </c>
      <c r="B455" s="173"/>
      <c r="C455" s="161"/>
      <c r="D455" s="179"/>
      <c r="E455" s="59"/>
      <c r="F455" s="133" t="str">
        <f t="shared" si="15"/>
        <v/>
      </c>
      <c r="G455" s="133" t="str">
        <f t="shared" si="16"/>
        <v/>
      </c>
    </row>
    <row r="456" spans="1:7" x14ac:dyDescent="0.3">
      <c r="A456" s="45" t="s">
        <v>1891</v>
      </c>
      <c r="B456" s="173"/>
      <c r="C456" s="161"/>
      <c r="D456" s="179"/>
      <c r="E456" s="59"/>
      <c r="F456" s="133" t="str">
        <f t="shared" si="15"/>
        <v/>
      </c>
      <c r="G456" s="133" t="str">
        <f t="shared" si="16"/>
        <v/>
      </c>
    </row>
    <row r="457" spans="1:7" x14ac:dyDescent="0.3">
      <c r="A457" s="45" t="s">
        <v>2323</v>
      </c>
      <c r="B457" s="173"/>
      <c r="C457" s="161"/>
      <c r="D457" s="179"/>
      <c r="E457" s="62"/>
      <c r="F457" s="133" t="str">
        <f t="shared" si="15"/>
        <v/>
      </c>
      <c r="G457" s="133" t="str">
        <f t="shared" si="16"/>
        <v/>
      </c>
    </row>
    <row r="458" spans="1:7" x14ac:dyDescent="0.3">
      <c r="A458" s="45" t="s">
        <v>2324</v>
      </c>
      <c r="B458" s="173"/>
      <c r="C458" s="161"/>
      <c r="D458" s="179"/>
      <c r="E458" s="62"/>
      <c r="F458" s="133" t="str">
        <f t="shared" si="15"/>
        <v/>
      </c>
      <c r="G458" s="133" t="str">
        <f t="shared" si="16"/>
        <v/>
      </c>
    </row>
    <row r="459" spans="1:7" x14ac:dyDescent="0.3">
      <c r="A459" s="45" t="s">
        <v>2325</v>
      </c>
      <c r="B459" s="173"/>
      <c r="C459" s="161"/>
      <c r="D459" s="179"/>
      <c r="E459" s="62"/>
      <c r="F459" s="133" t="str">
        <f t="shared" si="15"/>
        <v/>
      </c>
      <c r="G459" s="133" t="str">
        <f t="shared" si="16"/>
        <v/>
      </c>
    </row>
    <row r="460" spans="1:7" x14ac:dyDescent="0.3">
      <c r="A460" s="45" t="s">
        <v>2326</v>
      </c>
      <c r="B460" s="173"/>
      <c r="C460" s="161"/>
      <c r="D460" s="179"/>
      <c r="E460" s="62"/>
      <c r="F460" s="133" t="str">
        <f t="shared" si="15"/>
        <v/>
      </c>
      <c r="G460" s="133" t="str">
        <f t="shared" si="16"/>
        <v/>
      </c>
    </row>
    <row r="461" spans="1:7" x14ac:dyDescent="0.3">
      <c r="A461" s="45" t="s">
        <v>2327</v>
      </c>
      <c r="B461" s="173"/>
      <c r="C461" s="161"/>
      <c r="D461" s="179"/>
      <c r="E461" s="62"/>
      <c r="F461" s="133" t="str">
        <f t="shared" si="15"/>
        <v/>
      </c>
      <c r="G461" s="133" t="str">
        <f t="shared" si="16"/>
        <v/>
      </c>
    </row>
    <row r="462" spans="1:7" x14ac:dyDescent="0.3">
      <c r="A462" s="45" t="s">
        <v>2328</v>
      </c>
      <c r="B462" s="173"/>
      <c r="C462" s="161"/>
      <c r="D462" s="179"/>
      <c r="E462" s="62"/>
      <c r="F462" s="133" t="str">
        <f t="shared" si="15"/>
        <v/>
      </c>
      <c r="G462" s="133" t="str">
        <f t="shared" si="16"/>
        <v/>
      </c>
    </row>
    <row r="463" spans="1:7" x14ac:dyDescent="0.3">
      <c r="A463" s="45" t="s">
        <v>2329</v>
      </c>
      <c r="B463" s="173"/>
      <c r="C463" s="161"/>
      <c r="D463" s="179"/>
      <c r="E463" s="45"/>
      <c r="F463" s="133" t="str">
        <f t="shared" si="15"/>
        <v/>
      </c>
      <c r="G463" s="133" t="str">
        <f t="shared" si="16"/>
        <v/>
      </c>
    </row>
    <row r="464" spans="1:7" x14ac:dyDescent="0.3">
      <c r="A464" s="45" t="s">
        <v>2330</v>
      </c>
      <c r="B464" s="173"/>
      <c r="C464" s="161"/>
      <c r="D464" s="179"/>
      <c r="E464" s="115"/>
      <c r="F464" s="133" t="str">
        <f t="shared" si="15"/>
        <v/>
      </c>
      <c r="G464" s="133" t="str">
        <f t="shared" si="16"/>
        <v/>
      </c>
    </row>
    <row r="465" spans="1:7" x14ac:dyDescent="0.3">
      <c r="A465" s="45" t="s">
        <v>2331</v>
      </c>
      <c r="B465" s="173"/>
      <c r="C465" s="161"/>
      <c r="D465" s="179"/>
      <c r="E465" s="115"/>
      <c r="F465" s="133" t="str">
        <f t="shared" si="15"/>
        <v/>
      </c>
      <c r="G465" s="133" t="str">
        <f t="shared" si="16"/>
        <v/>
      </c>
    </row>
    <row r="466" spans="1:7" x14ac:dyDescent="0.3">
      <c r="A466" s="45" t="s">
        <v>2332</v>
      </c>
      <c r="B466" s="173"/>
      <c r="C466" s="161"/>
      <c r="D466" s="179"/>
      <c r="E466" s="115"/>
      <c r="F466" s="133" t="str">
        <f t="shared" si="15"/>
        <v/>
      </c>
      <c r="G466" s="133" t="str">
        <f t="shared" si="16"/>
        <v/>
      </c>
    </row>
    <row r="467" spans="1:7" x14ac:dyDescent="0.3">
      <c r="A467" s="45" t="s">
        <v>2333</v>
      </c>
      <c r="B467" s="173"/>
      <c r="C467" s="161"/>
      <c r="D467" s="179"/>
      <c r="E467" s="115"/>
      <c r="F467" s="133" t="str">
        <f t="shared" si="15"/>
        <v/>
      </c>
      <c r="G467" s="133" t="str">
        <f t="shared" si="16"/>
        <v/>
      </c>
    </row>
    <row r="468" spans="1:7" x14ac:dyDescent="0.3">
      <c r="A468" s="45" t="s">
        <v>2334</v>
      </c>
      <c r="B468" s="173"/>
      <c r="C468" s="161"/>
      <c r="D468" s="179"/>
      <c r="E468" s="115"/>
      <c r="F468" s="133" t="str">
        <f t="shared" si="15"/>
        <v/>
      </c>
      <c r="G468" s="133" t="str">
        <f t="shared" si="16"/>
        <v/>
      </c>
    </row>
    <row r="469" spans="1:7" x14ac:dyDescent="0.3">
      <c r="A469" s="45" t="s">
        <v>2335</v>
      </c>
      <c r="B469" s="173"/>
      <c r="C469" s="161"/>
      <c r="D469" s="179"/>
      <c r="E469" s="115"/>
      <c r="F469" s="133" t="str">
        <f t="shared" si="15"/>
        <v/>
      </c>
      <c r="G469" s="133" t="str">
        <f t="shared" si="16"/>
        <v/>
      </c>
    </row>
    <row r="470" spans="1:7" x14ac:dyDescent="0.3">
      <c r="A470" s="45" t="s">
        <v>2336</v>
      </c>
      <c r="B470" s="173"/>
      <c r="C470" s="161"/>
      <c r="D470" s="179"/>
      <c r="E470" s="115"/>
      <c r="F470" s="133" t="str">
        <f t="shared" si="15"/>
        <v/>
      </c>
      <c r="G470" s="133" t="str">
        <f t="shared" si="16"/>
        <v/>
      </c>
    </row>
    <row r="471" spans="1:7" x14ac:dyDescent="0.3">
      <c r="A471" s="45" t="s">
        <v>2337</v>
      </c>
      <c r="B471" s="173"/>
      <c r="C471" s="161"/>
      <c r="D471" s="179"/>
      <c r="E471" s="115"/>
      <c r="F471" s="133" t="str">
        <f t="shared" si="15"/>
        <v/>
      </c>
      <c r="G471" s="133" t="str">
        <f t="shared" si="16"/>
        <v/>
      </c>
    </row>
    <row r="472" spans="1:7" x14ac:dyDescent="0.3">
      <c r="A472" s="45" t="s">
        <v>2338</v>
      </c>
      <c r="B472" s="62" t="s">
        <v>125</v>
      </c>
      <c r="C472" s="128">
        <f>SUM(C448:C471)</f>
        <v>26569.580456650001</v>
      </c>
      <c r="D472" s="45">
        <f>SUM(D448:D471)</f>
        <v>1904</v>
      </c>
      <c r="E472" s="115"/>
      <c r="F472" s="142">
        <f>SUM(F448:F471)</f>
        <v>0.99999999999999989</v>
      </c>
      <c r="G472" s="142">
        <f>SUM(G448:G471)</f>
        <v>1</v>
      </c>
    </row>
    <row r="473" spans="1:7" x14ac:dyDescent="0.3">
      <c r="A473" s="64"/>
      <c r="B473" s="64" t="s">
        <v>2271</v>
      </c>
      <c r="C473" s="64" t="s">
        <v>632</v>
      </c>
      <c r="D473" s="64" t="s">
        <v>633</v>
      </c>
      <c r="E473" s="64"/>
      <c r="F473" s="64" t="s">
        <v>467</v>
      </c>
      <c r="G473" s="64" t="s">
        <v>634</v>
      </c>
    </row>
    <row r="474" spans="1:7" x14ac:dyDescent="0.3">
      <c r="A474" s="45" t="s">
        <v>1893</v>
      </c>
      <c r="B474" s="45" t="s">
        <v>665</v>
      </c>
      <c r="C474" s="178" t="s">
        <v>1183</v>
      </c>
      <c r="D474" s="45"/>
      <c r="E474" s="45"/>
      <c r="F474" s="45"/>
      <c r="G474" s="45"/>
    </row>
    <row r="475" spans="1:7" x14ac:dyDescent="0.3">
      <c r="A475" s="45"/>
      <c r="B475" s="45"/>
      <c r="C475" s="45"/>
      <c r="D475" s="45"/>
      <c r="E475" s="45"/>
      <c r="F475" s="45"/>
      <c r="G475" s="45"/>
    </row>
    <row r="476" spans="1:7" x14ac:dyDescent="0.3">
      <c r="A476" s="45"/>
      <c r="B476" s="62" t="s">
        <v>666</v>
      </c>
      <c r="C476" s="45"/>
      <c r="D476" s="45"/>
      <c r="E476" s="45"/>
      <c r="F476" s="45"/>
      <c r="G476" s="45"/>
    </row>
    <row r="477" spans="1:7" x14ac:dyDescent="0.3">
      <c r="A477" s="45" t="s">
        <v>1894</v>
      </c>
      <c r="B477" s="45" t="s">
        <v>668</v>
      </c>
      <c r="C477" s="161" t="s">
        <v>1183</v>
      </c>
      <c r="D477" s="179" t="s">
        <v>1183</v>
      </c>
      <c r="E477" s="45"/>
      <c r="F477" s="133" t="str">
        <f>IF($C$485=0,"",IF(C477="[for completion]","",IF(C477="","",C477/$C$485)))</f>
        <v/>
      </c>
      <c r="G477" s="133" t="str">
        <f>IF($D$485=0,"",IF(D477="[for completion]","",IF(D477="","",D477/$D$485)))</f>
        <v/>
      </c>
    </row>
    <row r="478" spans="1:7" x14ac:dyDescent="0.3">
      <c r="A478" s="45" t="s">
        <v>1895</v>
      </c>
      <c r="B478" s="45" t="s">
        <v>670</v>
      </c>
      <c r="C478" s="161" t="s">
        <v>1183</v>
      </c>
      <c r="D478" s="179" t="s">
        <v>1183</v>
      </c>
      <c r="E478" s="45"/>
      <c r="F478" s="133" t="str">
        <f t="shared" ref="F478:F484" si="17">IF($C$485=0,"",IF(C478="[for completion]","",IF(C478="","",C478/$C$485)))</f>
        <v/>
      </c>
      <c r="G478" s="133" t="str">
        <f t="shared" ref="G478:G484" si="18">IF($D$485=0,"",IF(D478="[for completion]","",IF(D478="","",D478/$D$485)))</f>
        <v/>
      </c>
    </row>
    <row r="479" spans="1:7" x14ac:dyDescent="0.3">
      <c r="A479" s="45" t="s">
        <v>1896</v>
      </c>
      <c r="B479" s="45" t="s">
        <v>672</v>
      </c>
      <c r="C479" s="161" t="s">
        <v>1183</v>
      </c>
      <c r="D479" s="179" t="s">
        <v>1183</v>
      </c>
      <c r="E479" s="45"/>
      <c r="F479" s="133" t="str">
        <f t="shared" si="17"/>
        <v/>
      </c>
      <c r="G479" s="133" t="str">
        <f t="shared" si="18"/>
        <v/>
      </c>
    </row>
    <row r="480" spans="1:7" x14ac:dyDescent="0.3">
      <c r="A480" s="45" t="s">
        <v>1897</v>
      </c>
      <c r="B480" s="45" t="s">
        <v>674</v>
      </c>
      <c r="C480" s="161" t="s">
        <v>1183</v>
      </c>
      <c r="D480" s="179" t="s">
        <v>1183</v>
      </c>
      <c r="E480" s="45"/>
      <c r="F480" s="133" t="str">
        <f t="shared" si="17"/>
        <v/>
      </c>
      <c r="G480" s="133" t="str">
        <f t="shared" si="18"/>
        <v/>
      </c>
    </row>
    <row r="481" spans="1:7" x14ac:dyDescent="0.3">
      <c r="A481" s="45" t="s">
        <v>1898</v>
      </c>
      <c r="B481" s="45" t="s">
        <v>676</v>
      </c>
      <c r="C481" s="161" t="s">
        <v>1183</v>
      </c>
      <c r="D481" s="179" t="s">
        <v>1183</v>
      </c>
      <c r="E481" s="45"/>
      <c r="F481" s="133" t="str">
        <f t="shared" si="17"/>
        <v/>
      </c>
      <c r="G481" s="133" t="str">
        <f t="shared" si="18"/>
        <v/>
      </c>
    </row>
    <row r="482" spans="1:7" x14ac:dyDescent="0.3">
      <c r="A482" s="45" t="s">
        <v>1899</v>
      </c>
      <c r="B482" s="45" t="s">
        <v>678</v>
      </c>
      <c r="C482" s="161" t="s">
        <v>1183</v>
      </c>
      <c r="D482" s="179" t="s">
        <v>1183</v>
      </c>
      <c r="E482" s="45"/>
      <c r="F482" s="133" t="str">
        <f t="shared" si="17"/>
        <v/>
      </c>
      <c r="G482" s="133" t="str">
        <f t="shared" si="18"/>
        <v/>
      </c>
    </row>
    <row r="483" spans="1:7" x14ac:dyDescent="0.3">
      <c r="A483" s="45" t="s">
        <v>1900</v>
      </c>
      <c r="B483" s="45" t="s">
        <v>680</v>
      </c>
      <c r="C483" s="161" t="s">
        <v>1183</v>
      </c>
      <c r="D483" s="179" t="s">
        <v>1183</v>
      </c>
      <c r="E483" s="45"/>
      <c r="F483" s="133" t="str">
        <f t="shared" si="17"/>
        <v/>
      </c>
      <c r="G483" s="133" t="str">
        <f t="shared" si="18"/>
        <v/>
      </c>
    </row>
    <row r="484" spans="1:7" x14ac:dyDescent="0.3">
      <c r="A484" s="45" t="s">
        <v>1901</v>
      </c>
      <c r="B484" s="45" t="s">
        <v>682</v>
      </c>
      <c r="C484" s="161" t="s">
        <v>1183</v>
      </c>
      <c r="D484" s="179" t="s">
        <v>1183</v>
      </c>
      <c r="E484" s="45"/>
      <c r="F484" s="133" t="str">
        <f t="shared" si="17"/>
        <v/>
      </c>
      <c r="G484" s="133" t="str">
        <f t="shared" si="18"/>
        <v/>
      </c>
    </row>
    <row r="485" spans="1:7" x14ac:dyDescent="0.3">
      <c r="A485" s="45" t="s">
        <v>1902</v>
      </c>
      <c r="B485" s="72" t="s">
        <v>125</v>
      </c>
      <c r="C485" s="126">
        <f>SUM(C477:C484)</f>
        <v>0</v>
      </c>
      <c r="D485" s="70">
        <f>SUM(D477:D484)</f>
        <v>0</v>
      </c>
      <c r="E485" s="45"/>
      <c r="F485" s="121">
        <f>SUM(F477:F484)</f>
        <v>0</v>
      </c>
      <c r="G485" s="121">
        <f>SUM(G477:G484)</f>
        <v>0</v>
      </c>
    </row>
    <row r="486" spans="1:7" x14ac:dyDescent="0.3">
      <c r="A486" s="45" t="s">
        <v>1903</v>
      </c>
      <c r="B486" s="74" t="s">
        <v>685</v>
      </c>
      <c r="C486" s="161"/>
      <c r="D486" s="179"/>
      <c r="E486" s="45"/>
      <c r="F486" s="133" t="s">
        <v>1595</v>
      </c>
      <c r="G486" s="133" t="s">
        <v>1595</v>
      </c>
    </row>
    <row r="487" spans="1:7" x14ac:dyDescent="0.3">
      <c r="A487" s="45" t="s">
        <v>1904</v>
      </c>
      <c r="B487" s="74" t="s">
        <v>687</v>
      </c>
      <c r="C487" s="161"/>
      <c r="D487" s="179"/>
      <c r="E487" s="45"/>
      <c r="F487" s="133" t="s">
        <v>1595</v>
      </c>
      <c r="G487" s="133" t="s">
        <v>1595</v>
      </c>
    </row>
    <row r="488" spans="1:7" x14ac:dyDescent="0.3">
      <c r="A488" s="45" t="s">
        <v>1905</v>
      </c>
      <c r="B488" s="74" t="s">
        <v>689</v>
      </c>
      <c r="C488" s="161"/>
      <c r="D488" s="179"/>
      <c r="E488" s="45"/>
      <c r="F488" s="133" t="s">
        <v>1595</v>
      </c>
      <c r="G488" s="133" t="s">
        <v>1595</v>
      </c>
    </row>
    <row r="489" spans="1:7" x14ac:dyDescent="0.3">
      <c r="A489" s="45" t="s">
        <v>1978</v>
      </c>
      <c r="B489" s="74" t="s">
        <v>691</v>
      </c>
      <c r="C489" s="161"/>
      <c r="D489" s="179"/>
      <c r="E489" s="45"/>
      <c r="F489" s="133" t="s">
        <v>1595</v>
      </c>
      <c r="G489" s="133" t="s">
        <v>1595</v>
      </c>
    </row>
    <row r="490" spans="1:7" x14ac:dyDescent="0.3">
      <c r="A490" s="45" t="s">
        <v>1979</v>
      </c>
      <c r="B490" s="74" t="s">
        <v>693</v>
      </c>
      <c r="C490" s="161"/>
      <c r="D490" s="179"/>
      <c r="E490" s="45"/>
      <c r="F490" s="133" t="s">
        <v>1595</v>
      </c>
      <c r="G490" s="133" t="s">
        <v>1595</v>
      </c>
    </row>
    <row r="491" spans="1:7" x14ac:dyDescent="0.3">
      <c r="A491" s="45" t="s">
        <v>1980</v>
      </c>
      <c r="B491" s="74" t="s">
        <v>695</v>
      </c>
      <c r="C491" s="161"/>
      <c r="D491" s="179"/>
      <c r="E491" s="45"/>
      <c r="F491" s="133" t="s">
        <v>1595</v>
      </c>
      <c r="G491" s="133" t="s">
        <v>1595</v>
      </c>
    </row>
    <row r="492" spans="1:7" x14ac:dyDescent="0.3">
      <c r="A492" s="45" t="s">
        <v>1981</v>
      </c>
      <c r="B492" s="74"/>
      <c r="C492" s="45"/>
      <c r="D492" s="45"/>
      <c r="E492" s="45"/>
      <c r="F492" s="71"/>
      <c r="G492" s="71"/>
    </row>
    <row r="493" spans="1:7" x14ac:dyDescent="0.3">
      <c r="A493" s="45" t="s">
        <v>1982</v>
      </c>
      <c r="B493" s="74"/>
      <c r="C493" s="45"/>
      <c r="D493" s="45"/>
      <c r="E493" s="45"/>
      <c r="F493" s="71"/>
      <c r="G493" s="71"/>
    </row>
    <row r="494" spans="1:7" x14ac:dyDescent="0.3">
      <c r="A494" s="45" t="s">
        <v>1983</v>
      </c>
      <c r="B494" s="74"/>
      <c r="C494" s="45"/>
      <c r="D494" s="45"/>
      <c r="E494" s="45"/>
      <c r="F494" s="115"/>
      <c r="G494" s="115"/>
    </row>
    <row r="495" spans="1:7" x14ac:dyDescent="0.3">
      <c r="A495" s="64"/>
      <c r="B495" s="64" t="s">
        <v>2339</v>
      </c>
      <c r="C495" s="64" t="s">
        <v>632</v>
      </c>
      <c r="D495" s="64" t="s">
        <v>633</v>
      </c>
      <c r="E495" s="64"/>
      <c r="F495" s="64" t="s">
        <v>467</v>
      </c>
      <c r="G495" s="64" t="s">
        <v>634</v>
      </c>
    </row>
    <row r="496" spans="1:7" x14ac:dyDescent="0.3">
      <c r="A496" s="45" t="s">
        <v>1906</v>
      </c>
      <c r="B496" s="45" t="s">
        <v>665</v>
      </c>
      <c r="C496" s="178">
        <v>0.43618968152496029</v>
      </c>
      <c r="D496" s="45"/>
      <c r="E496" s="45"/>
      <c r="F496" s="45"/>
      <c r="G496" s="45"/>
    </row>
    <row r="497" spans="1:7" x14ac:dyDescent="0.3">
      <c r="A497" s="45"/>
      <c r="B497" s="45"/>
      <c r="C497" s="45"/>
      <c r="D497" s="45"/>
      <c r="E497" s="45"/>
      <c r="F497" s="45"/>
      <c r="G497" s="45"/>
    </row>
    <row r="498" spans="1:7" x14ac:dyDescent="0.3">
      <c r="A498" s="45"/>
      <c r="B498" s="62" t="s">
        <v>666</v>
      </c>
      <c r="C498" s="45"/>
      <c r="D498" s="45"/>
      <c r="E498" s="45"/>
      <c r="F498" s="45"/>
      <c r="G498" s="45"/>
    </row>
    <row r="499" spans="1:7" x14ac:dyDescent="0.3">
      <c r="A499" s="45" t="s">
        <v>1907</v>
      </c>
      <c r="B499" s="45" t="s">
        <v>668</v>
      </c>
      <c r="C499" s="161">
        <v>23580.198770614261</v>
      </c>
      <c r="D499" s="179" t="s">
        <v>1183</v>
      </c>
      <c r="E499" s="45"/>
      <c r="F499" s="133">
        <f>IF($C$507=0,"",IF(C499="[for completion]","",IF(C499="","",C499/$C$507)))</f>
        <v>0.88748856268494536</v>
      </c>
      <c r="G499" s="133" t="str">
        <f>IF($D$507=0,"",IF(D499="[for completion]","",IF(D499="","",D499/$D$507)))</f>
        <v/>
      </c>
    </row>
    <row r="500" spans="1:7" x14ac:dyDescent="0.3">
      <c r="A500" s="45" t="s">
        <v>1908</v>
      </c>
      <c r="B500" s="45" t="s">
        <v>670</v>
      </c>
      <c r="C500" s="161">
        <v>2295.0495773029297</v>
      </c>
      <c r="D500" s="179" t="s">
        <v>1183</v>
      </c>
      <c r="E500" s="45"/>
      <c r="F500" s="133">
        <f t="shared" ref="F500:F506" si="19">IF($C$507=0,"",IF(C500="[for completion]","",IF(C500="","",C500/$C$507)))</f>
        <v>8.637884143663685E-2</v>
      </c>
      <c r="G500" s="133" t="str">
        <f t="shared" ref="G500:G506" si="20">IF($D$507=0,"",IF(D500="[for completion]","",IF(D500="","",D500/$D$507)))</f>
        <v/>
      </c>
    </row>
    <row r="501" spans="1:7" x14ac:dyDescent="0.3">
      <c r="A501" s="45" t="s">
        <v>1909</v>
      </c>
      <c r="B501" s="45" t="s">
        <v>672</v>
      </c>
      <c r="C501" s="161">
        <v>575.87922659293599</v>
      </c>
      <c r="D501" s="179" t="s">
        <v>1183</v>
      </c>
      <c r="E501" s="45"/>
      <c r="F501" s="133">
        <f t="shared" si="19"/>
        <v>2.1674381630997972E-2</v>
      </c>
      <c r="G501" s="133" t="str">
        <f t="shared" si="20"/>
        <v/>
      </c>
    </row>
    <row r="502" spans="1:7" x14ac:dyDescent="0.3">
      <c r="A502" s="45" t="s">
        <v>1910</v>
      </c>
      <c r="B502" s="45" t="s">
        <v>674</v>
      </c>
      <c r="C502" s="161">
        <v>68.77505986356239</v>
      </c>
      <c r="D502" s="179" t="s">
        <v>1183</v>
      </c>
      <c r="E502" s="45"/>
      <c r="F502" s="133">
        <f t="shared" si="19"/>
        <v>2.5884887409409248E-3</v>
      </c>
      <c r="G502" s="133" t="str">
        <f t="shared" si="20"/>
        <v/>
      </c>
    </row>
    <row r="503" spans="1:7" x14ac:dyDescent="0.3">
      <c r="A503" s="45" t="s">
        <v>1911</v>
      </c>
      <c r="B503" s="45" t="s">
        <v>676</v>
      </c>
      <c r="C503" s="161">
        <v>19.520162261518621</v>
      </c>
      <c r="D503" s="179" t="s">
        <v>1183</v>
      </c>
      <c r="E503" s="45"/>
      <c r="F503" s="133">
        <f t="shared" si="19"/>
        <v>7.3468086157277063E-4</v>
      </c>
      <c r="G503" s="133" t="str">
        <f t="shared" si="20"/>
        <v/>
      </c>
    </row>
    <row r="504" spans="1:7" x14ac:dyDescent="0.3">
      <c r="A504" s="45" t="s">
        <v>1912</v>
      </c>
      <c r="B504" s="45" t="s">
        <v>678</v>
      </c>
      <c r="C504" s="161">
        <v>14.313458602719258</v>
      </c>
      <c r="D504" s="179" t="s">
        <v>1183</v>
      </c>
      <c r="E504" s="45"/>
      <c r="F504" s="133">
        <f t="shared" si="19"/>
        <v>5.3871601872196046E-4</v>
      </c>
      <c r="G504" s="133" t="str">
        <f t="shared" si="20"/>
        <v/>
      </c>
    </row>
    <row r="505" spans="1:7" x14ac:dyDescent="0.3">
      <c r="A505" s="45" t="s">
        <v>1913</v>
      </c>
      <c r="B505" s="45" t="s">
        <v>680</v>
      </c>
      <c r="C505" s="161">
        <v>8.7298084220190386</v>
      </c>
      <c r="D505" s="179" t="s">
        <v>1183</v>
      </c>
      <c r="E505" s="45"/>
      <c r="F505" s="133">
        <f t="shared" si="19"/>
        <v>3.2856402969035629E-4</v>
      </c>
      <c r="G505" s="133" t="str">
        <f t="shared" si="20"/>
        <v/>
      </c>
    </row>
    <row r="506" spans="1:7" x14ac:dyDescent="0.3">
      <c r="A506" s="45" t="s">
        <v>1914</v>
      </c>
      <c r="B506" s="45" t="s">
        <v>682</v>
      </c>
      <c r="C506" s="161">
        <v>7.1143929899869862</v>
      </c>
      <c r="D506" s="172" t="s">
        <v>1183</v>
      </c>
      <c r="E506" s="45"/>
      <c r="F506" s="133">
        <f t="shared" si="19"/>
        <v>2.6776459649389647E-4</v>
      </c>
      <c r="G506" s="133" t="str">
        <f t="shared" si="20"/>
        <v/>
      </c>
    </row>
    <row r="507" spans="1:7" x14ac:dyDescent="0.3">
      <c r="A507" s="45" t="s">
        <v>1915</v>
      </c>
      <c r="B507" s="72" t="s">
        <v>125</v>
      </c>
      <c r="C507" s="126">
        <f>SUM(C499:C506)</f>
        <v>26569.580456649932</v>
      </c>
      <c r="D507" s="70">
        <f>SUM(D499:D506)</f>
        <v>0</v>
      </c>
      <c r="E507" s="45"/>
      <c r="F507" s="121">
        <f>SUM(F499:F506)</f>
        <v>1.0000000000000002</v>
      </c>
      <c r="G507" s="121">
        <f>SUM(G499:G506)</f>
        <v>0</v>
      </c>
    </row>
    <row r="508" spans="1:7" x14ac:dyDescent="0.3">
      <c r="A508" s="45" t="s">
        <v>1984</v>
      </c>
      <c r="B508" s="74" t="s">
        <v>685</v>
      </c>
      <c r="C508" s="126"/>
      <c r="D508" s="127"/>
      <c r="E508" s="45"/>
      <c r="F508" s="133" t="s">
        <v>1595</v>
      </c>
      <c r="G508" s="133" t="s">
        <v>1595</v>
      </c>
    </row>
    <row r="509" spans="1:7" x14ac:dyDescent="0.3">
      <c r="A509" s="45" t="s">
        <v>1985</v>
      </c>
      <c r="B509" s="74" t="s">
        <v>687</v>
      </c>
      <c r="C509" s="126"/>
      <c r="D509" s="127"/>
      <c r="E509" s="45"/>
      <c r="F509" s="133" t="s">
        <v>1595</v>
      </c>
      <c r="G509" s="133" t="s">
        <v>1595</v>
      </c>
    </row>
    <row r="510" spans="1:7" x14ac:dyDescent="0.3">
      <c r="A510" s="45" t="s">
        <v>1986</v>
      </c>
      <c r="B510" s="74" t="s">
        <v>689</v>
      </c>
      <c r="C510" s="126"/>
      <c r="D510" s="127"/>
      <c r="E510" s="45"/>
      <c r="F510" s="133" t="s">
        <v>1595</v>
      </c>
      <c r="G510" s="133" t="s">
        <v>1595</v>
      </c>
    </row>
    <row r="511" spans="1:7" x14ac:dyDescent="0.3">
      <c r="A511" s="45" t="s">
        <v>2161</v>
      </c>
      <c r="B511" s="74" t="s">
        <v>691</v>
      </c>
      <c r="C511" s="126"/>
      <c r="D511" s="127"/>
      <c r="E511" s="45"/>
      <c r="F511" s="133" t="s">
        <v>1595</v>
      </c>
      <c r="G511" s="133" t="s">
        <v>1595</v>
      </c>
    </row>
    <row r="512" spans="1:7" x14ac:dyDescent="0.3">
      <c r="A512" s="45" t="s">
        <v>2162</v>
      </c>
      <c r="B512" s="74" t="s">
        <v>693</v>
      </c>
      <c r="C512" s="126"/>
      <c r="D512" s="127"/>
      <c r="E512" s="45"/>
      <c r="F512" s="133" t="s">
        <v>1595</v>
      </c>
      <c r="G512" s="133" t="s">
        <v>1595</v>
      </c>
    </row>
    <row r="513" spans="1:7" x14ac:dyDescent="0.3">
      <c r="A513" s="45" t="s">
        <v>2163</v>
      </c>
      <c r="B513" s="74" t="s">
        <v>695</v>
      </c>
      <c r="C513" s="126"/>
      <c r="D513" s="127"/>
      <c r="E513" s="45"/>
      <c r="F513" s="133" t="s">
        <v>1595</v>
      </c>
      <c r="G513" s="133" t="s">
        <v>1595</v>
      </c>
    </row>
    <row r="514" spans="1:7" x14ac:dyDescent="0.3">
      <c r="A514" s="45" t="s">
        <v>2164</v>
      </c>
      <c r="B514" s="74"/>
      <c r="C514" s="45"/>
      <c r="D514" s="45"/>
      <c r="E514" s="45"/>
      <c r="F514" s="133"/>
      <c r="G514" s="133"/>
    </row>
    <row r="515" spans="1:7" x14ac:dyDescent="0.3">
      <c r="A515" s="45" t="s">
        <v>2165</v>
      </c>
      <c r="B515" s="74"/>
      <c r="C515" s="45"/>
      <c r="D515" s="45"/>
      <c r="E515" s="45"/>
      <c r="F515" s="133"/>
      <c r="G515" s="133"/>
    </row>
    <row r="516" spans="1:7" x14ac:dyDescent="0.3">
      <c r="A516" s="45" t="s">
        <v>2166</v>
      </c>
      <c r="B516" s="74"/>
      <c r="C516" s="45"/>
      <c r="D516" s="45"/>
      <c r="E516" s="45"/>
      <c r="F516" s="133"/>
      <c r="G516" s="121"/>
    </row>
    <row r="517" spans="1:7" x14ac:dyDescent="0.3">
      <c r="A517" s="64"/>
      <c r="B517" s="64" t="s">
        <v>2340</v>
      </c>
      <c r="C517" s="64" t="s">
        <v>751</v>
      </c>
      <c r="D517" s="64"/>
      <c r="E517" s="64"/>
      <c r="F517" s="64"/>
      <c r="G517" s="64"/>
    </row>
    <row r="518" spans="1:7" x14ac:dyDescent="0.3">
      <c r="A518" s="45" t="s">
        <v>1987</v>
      </c>
      <c r="B518" s="62" t="s">
        <v>752</v>
      </c>
      <c r="C518" s="178">
        <v>0.12773244072736517</v>
      </c>
      <c r="D518" s="178"/>
      <c r="E518" s="45"/>
      <c r="F518" s="45"/>
      <c r="G518" s="45"/>
    </row>
    <row r="519" spans="1:7" x14ac:dyDescent="0.3">
      <c r="A519" s="45" t="s">
        <v>1988</v>
      </c>
      <c r="B519" s="62" t="s">
        <v>753</v>
      </c>
      <c r="C519" s="178">
        <v>0.63705524301508398</v>
      </c>
      <c r="D519" s="178"/>
      <c r="E519" s="45"/>
      <c r="F519" s="45"/>
      <c r="G519" s="45"/>
    </row>
    <row r="520" spans="1:7" x14ac:dyDescent="0.3">
      <c r="A520" s="45" t="s">
        <v>1989</v>
      </c>
      <c r="B520" s="62" t="s">
        <v>754</v>
      </c>
      <c r="C520" s="178">
        <v>2.0587188099656099E-2</v>
      </c>
      <c r="D520" s="178"/>
      <c r="E520" s="45"/>
      <c r="F520" s="45"/>
      <c r="G520" s="45"/>
    </row>
    <row r="521" spans="1:7" x14ac:dyDescent="0.3">
      <c r="A521" s="45" t="s">
        <v>1990</v>
      </c>
      <c r="B521" s="62" t="s">
        <v>755</v>
      </c>
      <c r="C521" s="178">
        <v>0</v>
      </c>
      <c r="D521" s="178"/>
      <c r="E521" s="45"/>
      <c r="F521" s="45"/>
      <c r="G521" s="45"/>
    </row>
    <row r="522" spans="1:7" x14ac:dyDescent="0.3">
      <c r="A522" s="45" t="s">
        <v>1991</v>
      </c>
      <c r="B522" s="62" t="s">
        <v>756</v>
      </c>
      <c r="C522" s="178">
        <v>8.5721255974516269E-2</v>
      </c>
      <c r="D522" s="178"/>
      <c r="E522" s="45"/>
      <c r="F522" s="45"/>
      <c r="G522" s="45"/>
    </row>
    <row r="523" spans="1:7" x14ac:dyDescent="0.3">
      <c r="A523" s="45" t="s">
        <v>1992</v>
      </c>
      <c r="B523" s="62" t="s">
        <v>757</v>
      </c>
      <c r="C523" s="178">
        <v>8.3309044654334974E-2</v>
      </c>
      <c r="D523" s="178"/>
      <c r="E523" s="45"/>
      <c r="F523" s="45"/>
      <c r="G523" s="45"/>
    </row>
    <row r="524" spans="1:7" x14ac:dyDescent="0.3">
      <c r="A524" s="45" t="s">
        <v>1993</v>
      </c>
      <c r="B524" s="62" t="s">
        <v>758</v>
      </c>
      <c r="C524" s="178">
        <v>5.96954275430806E-3</v>
      </c>
      <c r="D524" s="178"/>
      <c r="E524" s="45"/>
      <c r="F524" s="45"/>
      <c r="G524" s="45"/>
    </row>
    <row r="525" spans="1:7" x14ac:dyDescent="0.3">
      <c r="A525" s="45" t="s">
        <v>1994</v>
      </c>
      <c r="B525" s="62" t="s">
        <v>2150</v>
      </c>
      <c r="C525" s="178">
        <v>0</v>
      </c>
      <c r="D525" s="178"/>
      <c r="E525" s="45"/>
      <c r="F525" s="45"/>
      <c r="G525" s="45"/>
    </row>
    <row r="526" spans="1:7" x14ac:dyDescent="0.3">
      <c r="A526" s="45" t="s">
        <v>1995</v>
      </c>
      <c r="B526" s="62" t="s">
        <v>2151</v>
      </c>
      <c r="C526" s="178">
        <v>2.9318347779369355E-2</v>
      </c>
      <c r="D526" s="178"/>
      <c r="E526" s="45"/>
      <c r="F526" s="45"/>
      <c r="G526" s="45"/>
    </row>
    <row r="527" spans="1:7" x14ac:dyDescent="0.3">
      <c r="A527" s="45" t="s">
        <v>1996</v>
      </c>
      <c r="B527" s="62" t="s">
        <v>2152</v>
      </c>
      <c r="C527" s="178">
        <v>0</v>
      </c>
      <c r="D527" s="178"/>
      <c r="E527" s="45"/>
      <c r="F527" s="45"/>
      <c r="G527" s="45"/>
    </row>
    <row r="528" spans="1:7" x14ac:dyDescent="0.3">
      <c r="A528" s="45" t="s">
        <v>2054</v>
      </c>
      <c r="B528" s="62" t="s">
        <v>759</v>
      </c>
      <c r="C528" s="178">
        <v>1.0769306104281529E-3</v>
      </c>
      <c r="D528" s="178"/>
      <c r="E528" s="45"/>
      <c r="F528" s="45"/>
      <c r="G528" s="45"/>
    </row>
    <row r="529" spans="1:7" x14ac:dyDescent="0.3">
      <c r="A529" s="45" t="s">
        <v>2167</v>
      </c>
      <c r="B529" s="62" t="s">
        <v>2934</v>
      </c>
      <c r="C529" s="178">
        <v>0</v>
      </c>
      <c r="D529" s="178"/>
      <c r="E529" s="45"/>
      <c r="F529" s="45"/>
      <c r="G529" s="45"/>
    </row>
    <row r="530" spans="1:7" x14ac:dyDescent="0.3">
      <c r="A530" s="45" t="s">
        <v>2168</v>
      </c>
      <c r="B530" s="62" t="s">
        <v>123</v>
      </c>
      <c r="C530" s="178">
        <f>SUM(C531)</f>
        <v>9.2300063849378739E-3</v>
      </c>
      <c r="D530" s="178"/>
      <c r="E530" s="45"/>
      <c r="F530" s="45"/>
      <c r="G530" s="45"/>
    </row>
    <row r="531" spans="1:7" x14ac:dyDescent="0.3">
      <c r="A531" s="45" t="s">
        <v>2169</v>
      </c>
      <c r="B531" s="74" t="s">
        <v>2153</v>
      </c>
      <c r="C531" s="178">
        <v>9.2300063849378739E-3</v>
      </c>
      <c r="D531" s="158"/>
      <c r="E531" s="45"/>
      <c r="F531" s="45"/>
      <c r="G531" s="45"/>
    </row>
    <row r="532" spans="1:7" x14ac:dyDescent="0.3">
      <c r="A532" s="45" t="s">
        <v>2170</v>
      </c>
      <c r="B532" s="74" t="s">
        <v>127</v>
      </c>
      <c r="C532" s="178"/>
      <c r="D532" s="158"/>
      <c r="E532" s="45"/>
      <c r="F532" s="45"/>
      <c r="G532" s="45"/>
    </row>
    <row r="533" spans="1:7" x14ac:dyDescent="0.3">
      <c r="A533" s="45" t="s">
        <v>2171</v>
      </c>
      <c r="B533" s="74" t="s">
        <v>127</v>
      </c>
      <c r="C533" s="178"/>
      <c r="D533" s="158"/>
      <c r="E533" s="45"/>
      <c r="F533" s="45"/>
      <c r="G533" s="45"/>
    </row>
    <row r="534" spans="1:7" x14ac:dyDescent="0.3">
      <c r="A534" s="45" t="s">
        <v>2341</v>
      </c>
      <c r="B534" s="74" t="s">
        <v>127</v>
      </c>
      <c r="C534" s="178"/>
      <c r="D534" s="158"/>
      <c r="E534" s="45"/>
      <c r="F534" s="45"/>
      <c r="G534" s="45"/>
    </row>
    <row r="535" spans="1:7" x14ac:dyDescent="0.3">
      <c r="A535" s="45" t="s">
        <v>2342</v>
      </c>
      <c r="B535" s="74" t="s">
        <v>127</v>
      </c>
      <c r="C535" s="178"/>
      <c r="D535" s="158"/>
      <c r="E535" s="45"/>
      <c r="F535" s="45"/>
      <c r="G535" s="45"/>
    </row>
    <row r="536" spans="1:7" x14ac:dyDescent="0.3">
      <c r="A536" s="45" t="s">
        <v>2343</v>
      </c>
      <c r="B536" s="74" t="s">
        <v>127</v>
      </c>
      <c r="C536" s="178"/>
      <c r="D536" s="158"/>
      <c r="E536" s="45"/>
      <c r="F536" s="45"/>
      <c r="G536" s="45"/>
    </row>
    <row r="537" spans="1:7" x14ac:dyDescent="0.3">
      <c r="A537" s="45" t="s">
        <v>2344</v>
      </c>
      <c r="B537" s="74" t="s">
        <v>127</v>
      </c>
      <c r="C537" s="178"/>
      <c r="D537" s="158"/>
      <c r="E537" s="45"/>
      <c r="F537" s="45"/>
      <c r="G537" s="45"/>
    </row>
    <row r="538" spans="1:7" x14ac:dyDescent="0.3">
      <c r="A538" s="45" t="s">
        <v>2345</v>
      </c>
      <c r="B538" s="74" t="s">
        <v>127</v>
      </c>
      <c r="C538" s="178"/>
      <c r="D538" s="158"/>
      <c r="E538" s="45"/>
      <c r="F538" s="45"/>
      <c r="G538" s="45"/>
    </row>
    <row r="539" spans="1:7" x14ac:dyDescent="0.3">
      <c r="A539" s="45" t="s">
        <v>2346</v>
      </c>
      <c r="B539" s="74" t="s">
        <v>127</v>
      </c>
      <c r="C539" s="178"/>
      <c r="D539" s="158"/>
      <c r="E539" s="45"/>
      <c r="F539" s="45"/>
      <c r="G539" s="45"/>
    </row>
    <row r="540" spans="1:7" x14ac:dyDescent="0.3">
      <c r="A540" s="45" t="s">
        <v>2347</v>
      </c>
      <c r="B540" s="74" t="s">
        <v>127</v>
      </c>
      <c r="C540" s="178"/>
      <c r="D540" s="158"/>
      <c r="E540" s="45"/>
      <c r="F540" s="45"/>
      <c r="G540" s="45"/>
    </row>
    <row r="541" spans="1:7" x14ac:dyDescent="0.3">
      <c r="A541" s="45" t="s">
        <v>2348</v>
      </c>
      <c r="B541" s="74" t="s">
        <v>127</v>
      </c>
      <c r="C541" s="178"/>
      <c r="D541" s="158"/>
      <c r="E541" s="45"/>
      <c r="F541" s="45"/>
      <c r="G541" s="45"/>
    </row>
    <row r="542" spans="1:7" x14ac:dyDescent="0.3">
      <c r="A542" s="45" t="s">
        <v>2349</v>
      </c>
      <c r="B542" s="74" t="s">
        <v>127</v>
      </c>
      <c r="C542" s="178"/>
      <c r="D542" s="158"/>
      <c r="E542" s="45"/>
      <c r="F542" s="45"/>
      <c r="G542" s="43"/>
    </row>
    <row r="543" spans="1:7" x14ac:dyDescent="0.3">
      <c r="A543" s="45" t="s">
        <v>2350</v>
      </c>
      <c r="B543" s="74" t="s">
        <v>127</v>
      </c>
      <c r="C543" s="178"/>
      <c r="D543" s="158"/>
      <c r="E543" s="45"/>
      <c r="F543" s="45"/>
      <c r="G543" s="43"/>
    </row>
    <row r="544" spans="1:7" x14ac:dyDescent="0.3">
      <c r="A544" s="45" t="s">
        <v>2351</v>
      </c>
      <c r="B544" s="74" t="s">
        <v>127</v>
      </c>
      <c r="C544" s="178"/>
      <c r="D544" s="158"/>
      <c r="E544" s="45"/>
      <c r="F544" s="45"/>
      <c r="G544" s="43"/>
    </row>
    <row r="545" spans="1:7" x14ac:dyDescent="0.3">
      <c r="A545" s="64"/>
      <c r="B545" s="64" t="s">
        <v>2352</v>
      </c>
      <c r="C545" s="64" t="s">
        <v>94</v>
      </c>
      <c r="D545" s="64" t="s">
        <v>1584</v>
      </c>
      <c r="E545" s="64"/>
      <c r="F545" s="64" t="s">
        <v>467</v>
      </c>
      <c r="G545" s="64" t="s">
        <v>1892</v>
      </c>
    </row>
    <row r="546" spans="1:7" x14ac:dyDescent="0.3">
      <c r="A546" s="45" t="s">
        <v>2055</v>
      </c>
      <c r="B546" s="173" t="s">
        <v>3070</v>
      </c>
      <c r="C546" s="158">
        <v>11039.342082239997</v>
      </c>
      <c r="D546" s="158">
        <v>387</v>
      </c>
      <c r="E546" s="51"/>
      <c r="F546" s="133">
        <f>IF($C$564=0,"",IF(C546="[for completion]","",IF(C546="","",C546/$C$564)))</f>
        <v>0.41548800893756682</v>
      </c>
      <c r="G546" s="133">
        <f>IF($D$564=0,"",IF(D546="[for completion]","",IF(D546="","",D546/$D$564)))</f>
        <v>0.2870919881305638</v>
      </c>
    </row>
    <row r="547" spans="1:7" x14ac:dyDescent="0.3">
      <c r="A547" s="45" t="s">
        <v>2056</v>
      </c>
      <c r="B547" s="173" t="s">
        <v>3071</v>
      </c>
      <c r="C547" s="158">
        <v>6901.3937090599984</v>
      </c>
      <c r="D547" s="158">
        <v>281</v>
      </c>
      <c r="E547" s="51"/>
      <c r="F547" s="133">
        <f t="shared" ref="F547:F563" si="21">IF($C$564=0,"",IF(C547="[for completion]","",IF(C547="","",C547/$C$564)))</f>
        <v>0.25974793694315462</v>
      </c>
      <c r="G547" s="133">
        <f t="shared" ref="G547:G563" si="22">IF($D$564=0,"",IF(D547="[for completion]","",IF(D547="","",D547/$D$564)))</f>
        <v>0.20845697329376855</v>
      </c>
    </row>
    <row r="548" spans="1:7" x14ac:dyDescent="0.3">
      <c r="A548" s="45" t="s">
        <v>2057</v>
      </c>
      <c r="B548" s="173" t="s">
        <v>3072</v>
      </c>
      <c r="C548" s="158">
        <v>0</v>
      </c>
      <c r="D548" s="158">
        <v>0</v>
      </c>
      <c r="E548" s="51"/>
      <c r="F548" s="133">
        <f t="shared" si="21"/>
        <v>0</v>
      </c>
      <c r="G548" s="133">
        <f t="shared" si="22"/>
        <v>0</v>
      </c>
    </row>
    <row r="549" spans="1:7" x14ac:dyDescent="0.3">
      <c r="A549" s="45" t="s">
        <v>2058</v>
      </c>
      <c r="B549" s="173" t="s">
        <v>3017</v>
      </c>
      <c r="C549" s="158">
        <v>0</v>
      </c>
      <c r="D549" s="158">
        <v>0</v>
      </c>
      <c r="E549" s="51"/>
      <c r="F549" s="133">
        <f t="shared" si="21"/>
        <v>0</v>
      </c>
      <c r="G549" s="133">
        <f t="shared" si="22"/>
        <v>0</v>
      </c>
    </row>
    <row r="550" spans="1:7" x14ac:dyDescent="0.3">
      <c r="A550" s="45" t="s">
        <v>2059</v>
      </c>
      <c r="B550" s="173" t="s">
        <v>3018</v>
      </c>
      <c r="C550" s="158">
        <v>0</v>
      </c>
      <c r="D550" s="158">
        <v>0</v>
      </c>
      <c r="E550" s="51"/>
      <c r="F550" s="133">
        <f t="shared" si="21"/>
        <v>0</v>
      </c>
      <c r="G550" s="133">
        <f t="shared" si="22"/>
        <v>0</v>
      </c>
    </row>
    <row r="551" spans="1:7" x14ac:dyDescent="0.3">
      <c r="A551" s="45" t="s">
        <v>2172</v>
      </c>
      <c r="B551" s="173" t="s">
        <v>3073</v>
      </c>
      <c r="C551" s="158">
        <v>0</v>
      </c>
      <c r="D551" s="158">
        <v>0</v>
      </c>
      <c r="E551" s="51"/>
      <c r="F551" s="133">
        <f t="shared" si="21"/>
        <v>0</v>
      </c>
      <c r="G551" s="133">
        <f t="shared" si="22"/>
        <v>0</v>
      </c>
    </row>
    <row r="552" spans="1:7" x14ac:dyDescent="0.3">
      <c r="A552" s="45" t="s">
        <v>2173</v>
      </c>
      <c r="B552" s="173" t="s">
        <v>3074</v>
      </c>
      <c r="C552" s="158">
        <v>0</v>
      </c>
      <c r="D552" s="158">
        <v>0</v>
      </c>
      <c r="E552" s="51"/>
      <c r="F552" s="133">
        <f t="shared" si="21"/>
        <v>0</v>
      </c>
      <c r="G552" s="133">
        <f t="shared" si="22"/>
        <v>0</v>
      </c>
    </row>
    <row r="553" spans="1:7" x14ac:dyDescent="0.3">
      <c r="A553" s="45" t="s">
        <v>2174</v>
      </c>
      <c r="B553" s="173" t="s">
        <v>3075</v>
      </c>
      <c r="C553" s="158">
        <v>5615.4579818000038</v>
      </c>
      <c r="D553" s="158">
        <v>354</v>
      </c>
      <c r="E553" s="51"/>
      <c r="F553" s="133">
        <f t="shared" si="21"/>
        <v>0.21134914008002456</v>
      </c>
      <c r="G553" s="133">
        <f t="shared" si="22"/>
        <v>0.26261127596439171</v>
      </c>
    </row>
    <row r="554" spans="1:7" x14ac:dyDescent="0.3">
      <c r="A554" s="45" t="s">
        <v>2175</v>
      </c>
      <c r="B554" s="173" t="s">
        <v>3076</v>
      </c>
      <c r="C554" s="158">
        <v>3013.3866835500003</v>
      </c>
      <c r="D554" s="158">
        <v>326</v>
      </c>
      <c r="E554" s="51"/>
      <c r="F554" s="133">
        <f t="shared" si="21"/>
        <v>0.1134149140392539</v>
      </c>
      <c r="G554" s="133">
        <f t="shared" si="22"/>
        <v>0.24183976261127596</v>
      </c>
    </row>
    <row r="555" spans="1:7" x14ac:dyDescent="0.3">
      <c r="A555" s="45" t="s">
        <v>2176</v>
      </c>
      <c r="B555" s="173" t="s">
        <v>3077</v>
      </c>
      <c r="C555" s="158">
        <v>0</v>
      </c>
      <c r="D555" s="158">
        <v>0</v>
      </c>
      <c r="E555" s="51"/>
      <c r="F555" s="133">
        <f t="shared" si="21"/>
        <v>0</v>
      </c>
      <c r="G555" s="133">
        <f t="shared" si="22"/>
        <v>0</v>
      </c>
    </row>
    <row r="556" spans="1:7" x14ac:dyDescent="0.3">
      <c r="A556" s="45" t="s">
        <v>2177</v>
      </c>
      <c r="B556" s="173" t="s">
        <v>3078</v>
      </c>
      <c r="C556" s="158">
        <v>0</v>
      </c>
      <c r="D556" s="158">
        <v>0</v>
      </c>
      <c r="E556" s="51"/>
      <c r="F556" s="133">
        <f t="shared" si="21"/>
        <v>0</v>
      </c>
      <c r="G556" s="133">
        <f t="shared" si="22"/>
        <v>0</v>
      </c>
    </row>
    <row r="557" spans="1:7" x14ac:dyDescent="0.3">
      <c r="A557" s="45" t="s">
        <v>2178</v>
      </c>
      <c r="B557" s="173" t="s">
        <v>3079</v>
      </c>
      <c r="C557" s="158">
        <v>0</v>
      </c>
      <c r="D557" s="158">
        <v>0</v>
      </c>
      <c r="E557" s="51"/>
      <c r="F557" s="133">
        <f t="shared" si="21"/>
        <v>0</v>
      </c>
      <c r="G557" s="133">
        <f t="shared" si="22"/>
        <v>0</v>
      </c>
    </row>
    <row r="558" spans="1:7" x14ac:dyDescent="0.3">
      <c r="A558" s="45" t="s">
        <v>2179</v>
      </c>
      <c r="B558" s="173" t="s">
        <v>3080</v>
      </c>
      <c r="C558" s="158">
        <v>0</v>
      </c>
      <c r="D558" s="158">
        <v>0</v>
      </c>
      <c r="E558" s="51"/>
      <c r="F558" s="133">
        <f t="shared" si="21"/>
        <v>0</v>
      </c>
      <c r="G558" s="133">
        <f t="shared" si="22"/>
        <v>0</v>
      </c>
    </row>
    <row r="559" spans="1:7" x14ac:dyDescent="0.3">
      <c r="A559" s="45" t="s">
        <v>2180</v>
      </c>
      <c r="B559" s="173" t="s">
        <v>3081</v>
      </c>
      <c r="C559" s="158">
        <v>0</v>
      </c>
      <c r="D559" s="158">
        <v>0</v>
      </c>
      <c r="E559" s="51"/>
      <c r="F559" s="133">
        <f t="shared" si="21"/>
        <v>0</v>
      </c>
      <c r="G559" s="133">
        <f t="shared" si="22"/>
        <v>0</v>
      </c>
    </row>
    <row r="560" spans="1:7" x14ac:dyDescent="0.3">
      <c r="A560" s="45" t="s">
        <v>2181</v>
      </c>
      <c r="B560" s="173"/>
      <c r="C560" s="158"/>
      <c r="D560" s="158"/>
      <c r="E560" s="51"/>
      <c r="F560" s="133" t="str">
        <f t="shared" si="21"/>
        <v/>
      </c>
      <c r="G560" s="133" t="str">
        <f t="shared" si="22"/>
        <v/>
      </c>
    </row>
    <row r="561" spans="1:7" x14ac:dyDescent="0.3">
      <c r="A561" s="45" t="s">
        <v>2182</v>
      </c>
      <c r="B561" s="173"/>
      <c r="C561" s="158"/>
      <c r="D561" s="158"/>
      <c r="E561" s="51"/>
      <c r="F561" s="133" t="str">
        <f t="shared" si="21"/>
        <v/>
      </c>
      <c r="G561" s="133" t="str">
        <f t="shared" si="22"/>
        <v/>
      </c>
    </row>
    <row r="562" spans="1:7" x14ac:dyDescent="0.3">
      <c r="A562" s="45" t="s">
        <v>2183</v>
      </c>
      <c r="B562" s="173"/>
      <c r="C562" s="158"/>
      <c r="D562" s="158"/>
      <c r="E562" s="51"/>
      <c r="F562" s="133" t="str">
        <f t="shared" si="21"/>
        <v/>
      </c>
      <c r="G562" s="133" t="str">
        <f t="shared" si="22"/>
        <v/>
      </c>
    </row>
    <row r="563" spans="1:7" x14ac:dyDescent="0.3">
      <c r="A563" s="45" t="s">
        <v>2184</v>
      </c>
      <c r="B563" s="62" t="s">
        <v>1975</v>
      </c>
      <c r="C563" s="158">
        <v>0</v>
      </c>
      <c r="D563" s="158">
        <v>0</v>
      </c>
      <c r="E563" s="51"/>
      <c r="F563" s="133">
        <f t="shared" si="21"/>
        <v>0</v>
      </c>
      <c r="G563" s="133">
        <f t="shared" si="22"/>
        <v>0</v>
      </c>
    </row>
    <row r="564" spans="1:7" x14ac:dyDescent="0.3">
      <c r="A564" s="45" t="s">
        <v>2185</v>
      </c>
      <c r="B564" s="62" t="s">
        <v>125</v>
      </c>
      <c r="C564" s="126">
        <f>SUM(C546:C563)</f>
        <v>26569.580456650001</v>
      </c>
      <c r="D564" s="127">
        <f>SUM(D546:D563)</f>
        <v>1348</v>
      </c>
      <c r="E564" s="51"/>
      <c r="F564" s="121">
        <f>SUM(F546:F563)</f>
        <v>0.99999999999999989</v>
      </c>
      <c r="G564" s="121">
        <f>SUM(G546:G563)</f>
        <v>1</v>
      </c>
    </row>
    <row r="565" spans="1:7" x14ac:dyDescent="0.3">
      <c r="A565" s="45" t="s">
        <v>2353</v>
      </c>
      <c r="B565" s="62"/>
      <c r="C565" s="45"/>
      <c r="D565" s="45"/>
      <c r="E565" s="51"/>
      <c r="F565" s="51"/>
      <c r="G565" s="51"/>
    </row>
    <row r="566" spans="1:7" x14ac:dyDescent="0.3">
      <c r="A566" s="45" t="s">
        <v>2354</v>
      </c>
      <c r="B566" s="62"/>
      <c r="C566" s="45"/>
      <c r="D566" s="45"/>
      <c r="E566" s="51"/>
      <c r="F566" s="51"/>
      <c r="G566" s="51"/>
    </row>
    <row r="567" spans="1:7" x14ac:dyDescent="0.3">
      <c r="A567" s="45" t="s">
        <v>2355</v>
      </c>
      <c r="B567" s="62"/>
      <c r="C567" s="45"/>
      <c r="D567" s="45"/>
      <c r="E567" s="51"/>
      <c r="F567" s="51"/>
      <c r="G567" s="51"/>
    </row>
    <row r="568" spans="1:7" x14ac:dyDescent="0.3">
      <c r="A568" s="64"/>
      <c r="B568" s="64" t="s">
        <v>2356</v>
      </c>
      <c r="C568" s="64" t="s">
        <v>94</v>
      </c>
      <c r="D568" s="64" t="s">
        <v>1584</v>
      </c>
      <c r="E568" s="64"/>
      <c r="F568" s="64" t="s">
        <v>467</v>
      </c>
      <c r="G568" s="64" t="s">
        <v>2231</v>
      </c>
    </row>
    <row r="569" spans="1:7" x14ac:dyDescent="0.3">
      <c r="A569" s="45" t="s">
        <v>2186</v>
      </c>
      <c r="B569" s="173" t="s">
        <v>3082</v>
      </c>
      <c r="C569" s="161">
        <v>11039.342082239997</v>
      </c>
      <c r="D569" s="179">
        <v>387</v>
      </c>
      <c r="E569" s="51"/>
      <c r="F569" s="133">
        <f>IF($C$587=0,"",IF(C569="[for completion]","",IF(C569="","",C569/$C$587)))</f>
        <v>0.41548800893756682</v>
      </c>
      <c r="G569" s="133">
        <f>IF($D$587=0,"",IF(D569="[for completion]","",IF(D569="","",D569/$D$587)))</f>
        <v>0.2870919881305638</v>
      </c>
    </row>
    <row r="570" spans="1:7" x14ac:dyDescent="0.3">
      <c r="A570" s="45" t="s">
        <v>2187</v>
      </c>
      <c r="B570" s="173" t="s">
        <v>3083</v>
      </c>
      <c r="C570" s="161">
        <v>6901.3937090599984</v>
      </c>
      <c r="D570" s="179">
        <v>281</v>
      </c>
      <c r="E570" s="51"/>
      <c r="F570" s="133">
        <f t="shared" ref="F570:F586" si="23">IF($C$587=0,"",IF(C570="[for completion]","",IF(C570="","",C570/$C$587)))</f>
        <v>0.25974793694315462</v>
      </c>
      <c r="G570" s="133">
        <f t="shared" ref="G570:G586" si="24">IF($D$587=0,"",IF(D570="[for completion]","",IF(D570="","",D570/$D$587)))</f>
        <v>0.20845697329376855</v>
      </c>
    </row>
    <row r="571" spans="1:7" x14ac:dyDescent="0.3">
      <c r="A571" s="45" t="s">
        <v>2188</v>
      </c>
      <c r="B571" s="173" t="s">
        <v>3084</v>
      </c>
      <c r="C571" s="161">
        <v>0</v>
      </c>
      <c r="D571" s="179">
        <v>0</v>
      </c>
      <c r="E571" s="51"/>
      <c r="F571" s="133">
        <f t="shared" si="23"/>
        <v>0</v>
      </c>
      <c r="G571" s="133">
        <f t="shared" si="24"/>
        <v>0</v>
      </c>
    </row>
    <row r="572" spans="1:7" x14ac:dyDescent="0.3">
      <c r="A572" s="45" t="s">
        <v>2189</v>
      </c>
      <c r="B572" s="173" t="s">
        <v>3085</v>
      </c>
      <c r="C572" s="161">
        <v>0</v>
      </c>
      <c r="D572" s="179">
        <v>0</v>
      </c>
      <c r="E572" s="51"/>
      <c r="F572" s="133">
        <f t="shared" si="23"/>
        <v>0</v>
      </c>
      <c r="G572" s="133">
        <f t="shared" si="24"/>
        <v>0</v>
      </c>
    </row>
    <row r="573" spans="1:7" x14ac:dyDescent="0.3">
      <c r="A573" s="45" t="s">
        <v>2190</v>
      </c>
      <c r="B573" s="173" t="s">
        <v>3086</v>
      </c>
      <c r="C573" s="161">
        <v>0</v>
      </c>
      <c r="D573" s="179">
        <v>0</v>
      </c>
      <c r="E573" s="51"/>
      <c r="F573" s="133">
        <f t="shared" si="23"/>
        <v>0</v>
      </c>
      <c r="G573" s="133">
        <f t="shared" si="24"/>
        <v>0</v>
      </c>
    </row>
    <row r="574" spans="1:7" x14ac:dyDescent="0.3">
      <c r="A574" s="45" t="s">
        <v>2191</v>
      </c>
      <c r="B574" s="173" t="s">
        <v>3087</v>
      </c>
      <c r="C574" s="161">
        <v>0</v>
      </c>
      <c r="D574" s="179">
        <v>0</v>
      </c>
      <c r="E574" s="51"/>
      <c r="F574" s="133">
        <f t="shared" si="23"/>
        <v>0</v>
      </c>
      <c r="G574" s="133">
        <f t="shared" si="24"/>
        <v>0</v>
      </c>
    </row>
    <row r="575" spans="1:7" x14ac:dyDescent="0.3">
      <c r="A575" s="45" t="s">
        <v>2192</v>
      </c>
      <c r="B575" s="173" t="s">
        <v>3088</v>
      </c>
      <c r="C575" s="161">
        <v>0</v>
      </c>
      <c r="D575" s="179">
        <v>0</v>
      </c>
      <c r="E575" s="51"/>
      <c r="F575" s="133">
        <f t="shared" si="23"/>
        <v>0</v>
      </c>
      <c r="G575" s="133">
        <f t="shared" si="24"/>
        <v>0</v>
      </c>
    </row>
    <row r="576" spans="1:7" x14ac:dyDescent="0.3">
      <c r="A576" s="45" t="s">
        <v>2193</v>
      </c>
      <c r="B576" s="173" t="s">
        <v>3089</v>
      </c>
      <c r="C576" s="161">
        <v>5615.4579818000038</v>
      </c>
      <c r="D576" s="179">
        <v>354</v>
      </c>
      <c r="E576" s="51"/>
      <c r="F576" s="133">
        <f t="shared" si="23"/>
        <v>0.21134914008002456</v>
      </c>
      <c r="G576" s="133">
        <f t="shared" si="24"/>
        <v>0.26261127596439171</v>
      </c>
    </row>
    <row r="577" spans="1:7" x14ac:dyDescent="0.3">
      <c r="A577" s="45" t="s">
        <v>2194</v>
      </c>
      <c r="B577" s="173" t="s">
        <v>3090</v>
      </c>
      <c r="C577" s="161">
        <v>3013.3866835500003</v>
      </c>
      <c r="D577" s="179">
        <v>326</v>
      </c>
      <c r="E577" s="51"/>
      <c r="F577" s="133">
        <f t="shared" si="23"/>
        <v>0.1134149140392539</v>
      </c>
      <c r="G577" s="133">
        <f t="shared" si="24"/>
        <v>0.24183976261127596</v>
      </c>
    </row>
    <row r="578" spans="1:7" x14ac:dyDescent="0.3">
      <c r="A578" s="45" t="s">
        <v>2195</v>
      </c>
      <c r="B578" s="173" t="s">
        <v>3091</v>
      </c>
      <c r="C578" s="161">
        <v>0</v>
      </c>
      <c r="D578" s="179">
        <v>0</v>
      </c>
      <c r="E578" s="51"/>
      <c r="F578" s="133">
        <f t="shared" si="23"/>
        <v>0</v>
      </c>
      <c r="G578" s="133">
        <f t="shared" si="24"/>
        <v>0</v>
      </c>
    </row>
    <row r="579" spans="1:7" x14ac:dyDescent="0.3">
      <c r="A579" s="45" t="s">
        <v>2196</v>
      </c>
      <c r="B579" s="173" t="s">
        <v>3092</v>
      </c>
      <c r="C579" s="161">
        <v>0</v>
      </c>
      <c r="D579" s="179">
        <v>0</v>
      </c>
      <c r="E579" s="51"/>
      <c r="F579" s="133">
        <f t="shared" si="23"/>
        <v>0</v>
      </c>
      <c r="G579" s="133">
        <f t="shared" si="24"/>
        <v>0</v>
      </c>
    </row>
    <row r="580" spans="1:7" x14ac:dyDescent="0.3">
      <c r="A580" s="45" t="s">
        <v>2357</v>
      </c>
      <c r="B580" s="173" t="s">
        <v>3093</v>
      </c>
      <c r="C580" s="161">
        <v>0</v>
      </c>
      <c r="D580" s="179">
        <v>0</v>
      </c>
      <c r="E580" s="51"/>
      <c r="F580" s="133">
        <f t="shared" si="23"/>
        <v>0</v>
      </c>
      <c r="G580" s="133">
        <f t="shared" si="24"/>
        <v>0</v>
      </c>
    </row>
    <row r="581" spans="1:7" x14ac:dyDescent="0.3">
      <c r="A581" s="45" t="s">
        <v>2358</v>
      </c>
      <c r="B581" s="173" t="s">
        <v>3094</v>
      </c>
      <c r="C581" s="161">
        <v>0</v>
      </c>
      <c r="D581" s="179">
        <v>0</v>
      </c>
      <c r="E581" s="51"/>
      <c r="F581" s="133">
        <f t="shared" si="23"/>
        <v>0</v>
      </c>
      <c r="G581" s="133">
        <f t="shared" si="24"/>
        <v>0</v>
      </c>
    </row>
    <row r="582" spans="1:7" x14ac:dyDescent="0.3">
      <c r="A582" s="45" t="s">
        <v>2359</v>
      </c>
      <c r="B582" s="173" t="s">
        <v>3095</v>
      </c>
      <c r="C582" s="161">
        <v>0</v>
      </c>
      <c r="D582" s="179">
        <v>0</v>
      </c>
      <c r="E582" s="51"/>
      <c r="F582" s="133">
        <f t="shared" si="23"/>
        <v>0</v>
      </c>
      <c r="G582" s="133">
        <f t="shared" si="24"/>
        <v>0</v>
      </c>
    </row>
    <row r="583" spans="1:7" x14ac:dyDescent="0.3">
      <c r="A583" s="45" t="s">
        <v>2360</v>
      </c>
      <c r="B583" s="173"/>
      <c r="C583" s="161"/>
      <c r="D583" s="179"/>
      <c r="E583" s="51"/>
      <c r="F583" s="133" t="str">
        <f t="shared" si="23"/>
        <v/>
      </c>
      <c r="G583" s="133" t="str">
        <f t="shared" si="24"/>
        <v/>
      </c>
    </row>
    <row r="584" spans="1:7" x14ac:dyDescent="0.3">
      <c r="A584" s="45" t="s">
        <v>2361</v>
      </c>
      <c r="B584" s="173"/>
      <c r="C584" s="161"/>
      <c r="D584" s="179"/>
      <c r="E584" s="51"/>
      <c r="F584" s="133" t="str">
        <f t="shared" si="23"/>
        <v/>
      </c>
      <c r="G584" s="133" t="str">
        <f t="shared" si="24"/>
        <v/>
      </c>
    </row>
    <row r="585" spans="1:7" x14ac:dyDescent="0.3">
      <c r="A585" s="45" t="s">
        <v>2362</v>
      </c>
      <c r="B585" s="173"/>
      <c r="C585" s="161"/>
      <c r="D585" s="179"/>
      <c r="E585" s="51"/>
      <c r="F585" s="133" t="str">
        <f t="shared" si="23"/>
        <v/>
      </c>
      <c r="G585" s="133" t="str">
        <f t="shared" si="24"/>
        <v/>
      </c>
    </row>
    <row r="586" spans="1:7" x14ac:dyDescent="0.3">
      <c r="A586" s="45" t="s">
        <v>2363</v>
      </c>
      <c r="B586" s="62" t="s">
        <v>1975</v>
      </c>
      <c r="C586" s="161">
        <v>0</v>
      </c>
      <c r="D586" s="179">
        <v>0</v>
      </c>
      <c r="E586" s="51"/>
      <c r="F586" s="133">
        <f t="shared" si="23"/>
        <v>0</v>
      </c>
      <c r="G586" s="133">
        <f t="shared" si="24"/>
        <v>0</v>
      </c>
    </row>
    <row r="587" spans="1:7" x14ac:dyDescent="0.3">
      <c r="A587" s="45" t="s">
        <v>2364</v>
      </c>
      <c r="B587" s="62" t="s">
        <v>125</v>
      </c>
      <c r="C587" s="126">
        <f>SUM(C569:C586)</f>
        <v>26569.580456650001</v>
      </c>
      <c r="D587" s="127">
        <f>SUM(D569:D586)</f>
        <v>1348</v>
      </c>
      <c r="E587" s="51"/>
      <c r="F587" s="121">
        <f>SUM(F569:F586)</f>
        <v>0.99999999999999989</v>
      </c>
      <c r="G587" s="121">
        <f>SUM(G569:G586)</f>
        <v>1</v>
      </c>
    </row>
    <row r="588" spans="1:7" x14ac:dyDescent="0.3">
      <c r="A588" s="64"/>
      <c r="B588" s="64" t="s">
        <v>2377</v>
      </c>
      <c r="C588" s="64" t="s">
        <v>94</v>
      </c>
      <c r="D588" s="64" t="s">
        <v>1584</v>
      </c>
      <c r="E588" s="64"/>
      <c r="F588" s="64" t="s">
        <v>467</v>
      </c>
      <c r="G588" s="64" t="s">
        <v>1892</v>
      </c>
    </row>
    <row r="589" spans="1:7" x14ac:dyDescent="0.3">
      <c r="A589" s="45" t="s">
        <v>2197</v>
      </c>
      <c r="B589" s="62" t="s">
        <v>1575</v>
      </c>
      <c r="C589" s="158">
        <v>1981.3290788799995</v>
      </c>
      <c r="D589" s="158">
        <v>62</v>
      </c>
      <c r="E589" s="51"/>
      <c r="F589" s="133">
        <f t="shared" ref="F589:F596" si="25">IF($C$602=0,"",IF(C589="[for completion]","",IF(C589="","",C589/$C$602)))</f>
        <v>7.4571334768069319E-2</v>
      </c>
      <c r="G589" s="133">
        <f t="shared" ref="G589:G596" si="26">IF($D$602=0,"",IF(D589="[for completion]","",IF(D589="","",D589/$D$602)))</f>
        <v>4.6337817638266068E-2</v>
      </c>
    </row>
    <row r="590" spans="1:7" x14ac:dyDescent="0.3">
      <c r="A590" s="45" t="s">
        <v>2198</v>
      </c>
      <c r="B590" s="62" t="s">
        <v>1576</v>
      </c>
      <c r="C590" s="158">
        <v>405.62595141999998</v>
      </c>
      <c r="D590" s="158">
        <v>34</v>
      </c>
      <c r="E590" s="51"/>
      <c r="F590" s="133">
        <f t="shared" si="25"/>
        <v>1.5266554625572845E-2</v>
      </c>
      <c r="G590" s="133">
        <f t="shared" si="26"/>
        <v>2.5411061285500747E-2</v>
      </c>
    </row>
    <row r="591" spans="1:7" x14ac:dyDescent="0.3">
      <c r="A591" s="45" t="s">
        <v>2199</v>
      </c>
      <c r="B591" s="62" t="s">
        <v>2253</v>
      </c>
      <c r="C591" s="158">
        <v>365.28693981999993</v>
      </c>
      <c r="D591" s="158">
        <v>25</v>
      </c>
      <c r="E591" s="51"/>
      <c r="F591" s="133">
        <f t="shared" si="25"/>
        <v>1.3748314182679296E-2</v>
      </c>
      <c r="G591" s="133">
        <f t="shared" si="26"/>
        <v>1.8684603886397609E-2</v>
      </c>
    </row>
    <row r="592" spans="1:7" x14ac:dyDescent="0.3">
      <c r="A592" s="45" t="s">
        <v>2200</v>
      </c>
      <c r="B592" s="62" t="s">
        <v>1577</v>
      </c>
      <c r="C592" s="158">
        <v>1565.3229133799991</v>
      </c>
      <c r="D592" s="158">
        <v>78</v>
      </c>
      <c r="E592" s="51"/>
      <c r="F592" s="133">
        <f t="shared" si="25"/>
        <v>5.8914099751553289E-2</v>
      </c>
      <c r="G592" s="133">
        <f t="shared" si="26"/>
        <v>5.829596412556054E-2</v>
      </c>
    </row>
    <row r="593" spans="1:7" x14ac:dyDescent="0.3">
      <c r="A593" s="45" t="s">
        <v>2201</v>
      </c>
      <c r="B593" s="62" t="s">
        <v>1578</v>
      </c>
      <c r="C593" s="158">
        <v>878.34706871999992</v>
      </c>
      <c r="D593" s="158">
        <v>97</v>
      </c>
      <c r="E593" s="51"/>
      <c r="F593" s="133">
        <f t="shared" si="25"/>
        <v>3.3058371777946592E-2</v>
      </c>
      <c r="G593" s="133">
        <f t="shared" si="26"/>
        <v>7.2496263079222717E-2</v>
      </c>
    </row>
    <row r="594" spans="1:7" x14ac:dyDescent="0.3">
      <c r="A594" s="45" t="s">
        <v>2365</v>
      </c>
      <c r="B594" s="62" t="s">
        <v>1579</v>
      </c>
      <c r="C594" s="158">
        <v>581.59903310999994</v>
      </c>
      <c r="D594" s="158">
        <v>81</v>
      </c>
      <c r="E594" s="51"/>
      <c r="F594" s="133">
        <f t="shared" si="25"/>
        <v>2.1889658139650211E-2</v>
      </c>
      <c r="G594" s="133">
        <f t="shared" si="26"/>
        <v>6.0538116591928252E-2</v>
      </c>
    </row>
    <row r="595" spans="1:7" x14ac:dyDescent="0.3">
      <c r="A595" s="45" t="s">
        <v>2366</v>
      </c>
      <c r="B595" s="62" t="s">
        <v>1580</v>
      </c>
      <c r="C595" s="158">
        <v>2125.6055633599999</v>
      </c>
      <c r="D595" s="158">
        <v>73</v>
      </c>
      <c r="E595" s="51"/>
      <c r="F595" s="133">
        <f t="shared" si="25"/>
        <v>8.000147261745677E-2</v>
      </c>
      <c r="G595" s="133">
        <f t="shared" si="26"/>
        <v>5.4559043348281017E-2</v>
      </c>
    </row>
    <row r="596" spans="1:7" x14ac:dyDescent="0.3">
      <c r="A596" s="45" t="s">
        <v>2367</v>
      </c>
      <c r="B596" s="62" t="s">
        <v>1581</v>
      </c>
      <c r="C596" s="158">
        <v>1666.7868630000003</v>
      </c>
      <c r="D596" s="158">
        <v>71</v>
      </c>
      <c r="E596" s="51"/>
      <c r="F596" s="133">
        <f t="shared" si="25"/>
        <v>6.2732901097910493E-2</v>
      </c>
      <c r="G596" s="133">
        <f t="shared" si="26"/>
        <v>5.3064275037369206E-2</v>
      </c>
    </row>
    <row r="597" spans="1:7" x14ac:dyDescent="0.3">
      <c r="A597" s="45" t="s">
        <v>2368</v>
      </c>
      <c r="B597" s="62" t="s">
        <v>2625</v>
      </c>
      <c r="C597" s="126">
        <v>5655.4886331100006</v>
      </c>
      <c r="D597" s="45">
        <v>299</v>
      </c>
      <c r="E597" s="51"/>
      <c r="F597" s="133">
        <f>IF($C$602=0,"",IF(C597="[for completion]","",IF(C597="","",C597/$C$602)))</f>
        <v>0.21285577475855508</v>
      </c>
      <c r="G597" s="133">
        <f>IF($D$602=0,"",IF(D597="[for completion]","",IF(D597="","",D597/$D$602)))</f>
        <v>0.22346786248131539</v>
      </c>
    </row>
    <row r="598" spans="1:7" x14ac:dyDescent="0.3">
      <c r="A598" s="45" t="s">
        <v>2369</v>
      </c>
      <c r="B598" s="45" t="s">
        <v>2628</v>
      </c>
      <c r="C598" s="126">
        <v>3246.0333925000004</v>
      </c>
      <c r="D598" s="45">
        <v>206</v>
      </c>
      <c r="F598" s="133">
        <f>IF($C$602=0,"",IF(C598="[for completion]","",IF(C598="","",C598/$C$602)))</f>
        <v>0.12217104435638773</v>
      </c>
      <c r="G598" s="133">
        <f>IF($D$602=0,"",IF(D598="[for completion]","",IF(D598="","",D598/$D$602)))</f>
        <v>0.15396113602391628</v>
      </c>
    </row>
    <row r="599" spans="1:7" x14ac:dyDescent="0.3">
      <c r="A599" s="45" t="s">
        <v>2370</v>
      </c>
      <c r="B599" s="45" t="s">
        <v>2626</v>
      </c>
      <c r="C599" s="126">
        <v>3343.6751369600024</v>
      </c>
      <c r="D599" s="45">
        <v>157</v>
      </c>
      <c r="F599" s="133">
        <f>IF($C$602=0,"",IF(C599="[for completion]","",IF(C599="","",C599/$C$602)))</f>
        <v>0.12584598926638776</v>
      </c>
      <c r="G599" s="133">
        <f>IF($D$602=0,"",IF(D599="[for completion]","",IF(D599="","",D599/$D$602)))</f>
        <v>0.11733931240657698</v>
      </c>
    </row>
    <row r="600" spans="1:7" x14ac:dyDescent="0.3">
      <c r="A600" s="45" t="s">
        <v>2663</v>
      </c>
      <c r="B600" s="62" t="s">
        <v>2627</v>
      </c>
      <c r="C600" s="126">
        <v>4492.911378220002</v>
      </c>
      <c r="D600" s="45">
        <v>140</v>
      </c>
      <c r="E600" s="51"/>
      <c r="F600" s="133">
        <f>IF($C$602=0,"",IF(C600="[for completion]","",IF(C600="","",C600/$C$602)))</f>
        <v>0.16909982397164602</v>
      </c>
      <c r="G600" s="133">
        <f>IF($D$602=0,"",IF(D600="[for completion]","",IF(D600="","",D600/$D$602)))</f>
        <v>0.10463378176382661</v>
      </c>
    </row>
    <row r="601" spans="1:7" x14ac:dyDescent="0.3">
      <c r="A601" s="45" t="s">
        <v>2664</v>
      </c>
      <c r="B601" s="62" t="s">
        <v>1975</v>
      </c>
      <c r="C601" s="158">
        <v>261.56850416999998</v>
      </c>
      <c r="D601" s="158">
        <v>15</v>
      </c>
      <c r="E601" s="51"/>
      <c r="F601" s="133">
        <f>IF($C$602=0,"",IF(C601="[for completion]","",IF(C601="","",C601/$C$602)))</f>
        <v>9.8446606861845622E-3</v>
      </c>
      <c r="G601" s="133">
        <f>IF($D$602=0,"",IF(D601="[for completion]","",IF(D601="","",D601/$D$602)))</f>
        <v>1.1210762331838564E-2</v>
      </c>
    </row>
    <row r="602" spans="1:7" x14ac:dyDescent="0.3">
      <c r="A602" s="45" t="s">
        <v>2665</v>
      </c>
      <c r="B602" s="62" t="s">
        <v>125</v>
      </c>
      <c r="C602" s="126">
        <f>SUM(C589:C601)</f>
        <v>26569.580456650005</v>
      </c>
      <c r="D602" s="127">
        <f>SUM(D589:D601)</f>
        <v>1338</v>
      </c>
      <c r="E602" s="51"/>
      <c r="F602" s="121">
        <f>SUM(F589:F601)</f>
        <v>1</v>
      </c>
      <c r="G602" s="121">
        <f>SUM(G589:G601)</f>
        <v>1</v>
      </c>
    </row>
    <row r="603" spans="1:7" x14ac:dyDescent="0.3">
      <c r="A603" s="45" t="s">
        <v>2666</v>
      </c>
    </row>
    <row r="604" spans="1:7" x14ac:dyDescent="0.3">
      <c r="A604" s="45" t="s">
        <v>2667</v>
      </c>
    </row>
    <row r="605" spans="1:7" x14ac:dyDescent="0.3">
      <c r="A605" s="45" t="s">
        <v>2668</v>
      </c>
    </row>
    <row r="606" spans="1:7" x14ac:dyDescent="0.3">
      <c r="A606" s="45" t="s">
        <v>2669</v>
      </c>
      <c r="B606" s="62"/>
      <c r="C606" s="126"/>
      <c r="D606" s="127"/>
      <c r="E606" s="51"/>
      <c r="F606" s="121"/>
      <c r="G606" s="121"/>
    </row>
    <row r="607" spans="1:7" x14ac:dyDescent="0.3">
      <c r="A607" s="45" t="s">
        <v>2670</v>
      </c>
      <c r="B607" s="62"/>
      <c r="C607" s="126"/>
      <c r="D607" s="127"/>
      <c r="E607" s="51"/>
      <c r="F607" s="121"/>
      <c r="G607" s="121"/>
    </row>
    <row r="608" spans="1:7" x14ac:dyDescent="0.3">
      <c r="A608" s="45" t="s">
        <v>2671</v>
      </c>
      <c r="B608" s="62"/>
      <c r="C608" s="126"/>
      <c r="D608" s="127"/>
      <c r="E608" s="51"/>
      <c r="F608" s="121"/>
      <c r="G608" s="121"/>
    </row>
    <row r="609" spans="1:7" x14ac:dyDescent="0.3">
      <c r="A609" s="45" t="s">
        <v>2672</v>
      </c>
      <c r="B609" s="62"/>
      <c r="C609" s="126"/>
      <c r="D609" s="127"/>
      <c r="E609" s="51"/>
      <c r="F609" s="121"/>
      <c r="G609" s="121"/>
    </row>
    <row r="610" spans="1:7" x14ac:dyDescent="0.3">
      <c r="A610" s="45" t="s">
        <v>2673</v>
      </c>
      <c r="B610" s="62"/>
      <c r="C610" s="126"/>
      <c r="D610" s="127"/>
      <c r="E610" s="51"/>
      <c r="F610" s="121"/>
      <c r="G610" s="121"/>
    </row>
    <row r="611" spans="1:7" x14ac:dyDescent="0.3">
      <c r="A611" s="45" t="s">
        <v>2674</v>
      </c>
    </row>
    <row r="612" spans="1:7" x14ac:dyDescent="0.3">
      <c r="A612" s="45" t="s">
        <v>2675</v>
      </c>
    </row>
    <row r="613" spans="1:7" x14ac:dyDescent="0.3">
      <c r="A613" s="64"/>
      <c r="B613" s="64" t="s">
        <v>2376</v>
      </c>
      <c r="C613" s="64" t="s">
        <v>94</v>
      </c>
      <c r="D613" s="64" t="s">
        <v>1584</v>
      </c>
      <c r="E613" s="64"/>
      <c r="F613" s="64" t="s">
        <v>467</v>
      </c>
      <c r="G613" s="64" t="s">
        <v>1892</v>
      </c>
    </row>
    <row r="614" spans="1:7" x14ac:dyDescent="0.3">
      <c r="A614" s="45" t="s">
        <v>2371</v>
      </c>
      <c r="B614" s="62" t="s">
        <v>2203</v>
      </c>
      <c r="C614" s="158">
        <v>5043.5672104600017</v>
      </c>
      <c r="D614" s="158">
        <v>174</v>
      </c>
      <c r="E614" s="51"/>
      <c r="F614" s="133">
        <f>IF($C$618=0,"",IF(C614="[for completion]","",IF(C614="","",C614/$C$618)))</f>
        <v>0.1898248720445139</v>
      </c>
      <c r="G614" s="133">
        <f>IF($D$618=0,"",IF(D614="[for completion]","",IF(D614="","",D614/$D$618)))</f>
        <v>0.13004484304932734</v>
      </c>
    </row>
    <row r="615" spans="1:7" x14ac:dyDescent="0.3">
      <c r="A615" s="45" t="s">
        <v>2372</v>
      </c>
      <c r="B615" s="147" t="s">
        <v>2202</v>
      </c>
      <c r="C615" s="158">
        <v>21526.013246189988</v>
      </c>
      <c r="D615" s="158">
        <v>1164</v>
      </c>
      <c r="E615" s="51"/>
      <c r="F615" s="51"/>
      <c r="G615" s="133">
        <f>IF($D$618=0,"",IF(D615="[for completion]","",IF(D615="","",D615/$D$618)))</f>
        <v>0.8699551569506726</v>
      </c>
    </row>
    <row r="616" spans="1:7" x14ac:dyDescent="0.3">
      <c r="A616" s="45" t="s">
        <v>2373</v>
      </c>
      <c r="B616" s="62" t="s">
        <v>1583</v>
      </c>
      <c r="C616" s="158">
        <v>0</v>
      </c>
      <c r="D616" s="158">
        <v>0</v>
      </c>
      <c r="E616" s="51"/>
      <c r="F616" s="51"/>
      <c r="G616" s="133">
        <f>IF($D$618=0,"",IF(D616="[for completion]","",IF(D616="","",D616/$D$618)))</f>
        <v>0</v>
      </c>
    </row>
    <row r="617" spans="1:7" x14ac:dyDescent="0.3">
      <c r="A617" s="45" t="s">
        <v>2374</v>
      </c>
      <c r="B617" s="45" t="s">
        <v>1975</v>
      </c>
      <c r="C617" s="158">
        <v>0</v>
      </c>
      <c r="D617" s="158">
        <v>0</v>
      </c>
      <c r="E617" s="51"/>
      <c r="F617" s="51"/>
      <c r="G617" s="133">
        <f>IF($D$618=0,"",IF(D617="[for completion]","",IF(D617="","",D617/$D$618)))</f>
        <v>0</v>
      </c>
    </row>
    <row r="618" spans="1:7" x14ac:dyDescent="0.3">
      <c r="A618" s="45" t="s">
        <v>2375</v>
      </c>
      <c r="B618" s="62" t="s">
        <v>125</v>
      </c>
      <c r="C618" s="126">
        <f>SUM(C614:C617)</f>
        <v>26569.58045664999</v>
      </c>
      <c r="D618" s="127">
        <f>SUM(D614:D617)</f>
        <v>1338</v>
      </c>
      <c r="E618" s="51"/>
      <c r="F618" s="121">
        <f>SUM(F614:F617)</f>
        <v>0.1898248720445139</v>
      </c>
      <c r="G618" s="121">
        <f>SUM(G614:G617)</f>
        <v>1</v>
      </c>
    </row>
    <row r="619" spans="1:7" x14ac:dyDescent="0.3">
      <c r="A619" s="45"/>
    </row>
    <row r="620" spans="1:7" x14ac:dyDescent="0.3">
      <c r="A620" s="64"/>
      <c r="B620" s="64" t="s">
        <v>2978</v>
      </c>
      <c r="C620" s="64" t="s">
        <v>2615</v>
      </c>
      <c r="D620" s="64" t="s">
        <v>2618</v>
      </c>
      <c r="E620" s="64"/>
      <c r="F620" s="64" t="s">
        <v>2617</v>
      </c>
      <c r="G620" s="64" t="s">
        <v>3001</v>
      </c>
    </row>
    <row r="621" spans="1:7" x14ac:dyDescent="0.3">
      <c r="A621" s="45" t="s">
        <v>2378</v>
      </c>
      <c r="B621" s="62" t="s">
        <v>752</v>
      </c>
      <c r="C621" s="161"/>
      <c r="D621" s="161">
        <v>1103.3381072798697</v>
      </c>
      <c r="E621" s="191"/>
      <c r="F621" s="161"/>
      <c r="G621" s="161"/>
    </row>
    <row r="622" spans="1:7" x14ac:dyDescent="0.3">
      <c r="A622" s="45" t="s">
        <v>2379</v>
      </c>
      <c r="B622" s="62" t="s">
        <v>753</v>
      </c>
      <c r="C622" s="161"/>
      <c r="D622" s="161">
        <v>3993.5707609629417</v>
      </c>
      <c r="E622" s="191"/>
      <c r="F622" s="161"/>
      <c r="G622" s="161"/>
    </row>
    <row r="623" spans="1:7" x14ac:dyDescent="0.3">
      <c r="A623" s="45" t="s">
        <v>2380</v>
      </c>
      <c r="B623" s="62" t="s">
        <v>754</v>
      </c>
      <c r="C623" s="161"/>
      <c r="D623" s="161">
        <v>83.320742178657341</v>
      </c>
      <c r="E623" s="191"/>
      <c r="F623" s="161"/>
      <c r="G623" s="161"/>
    </row>
    <row r="624" spans="1:7" x14ac:dyDescent="0.3">
      <c r="A624" s="45" t="s">
        <v>2381</v>
      </c>
      <c r="B624" s="62" t="s">
        <v>755</v>
      </c>
      <c r="C624" s="161"/>
      <c r="D624" s="161">
        <v>0</v>
      </c>
      <c r="E624" s="191"/>
      <c r="F624" s="161"/>
      <c r="G624" s="161"/>
    </row>
    <row r="625" spans="1:7" x14ac:dyDescent="0.3">
      <c r="A625" s="45" t="s">
        <v>2382</v>
      </c>
      <c r="B625" s="62" t="s">
        <v>756</v>
      </c>
      <c r="C625" s="161"/>
      <c r="D625" s="161">
        <v>3852.3377229336347</v>
      </c>
      <c r="E625" s="191"/>
      <c r="F625" s="161"/>
      <c r="G625" s="161"/>
    </row>
    <row r="626" spans="1:7" x14ac:dyDescent="0.3">
      <c r="A626" s="45" t="s">
        <v>2383</v>
      </c>
      <c r="B626" s="62" t="s">
        <v>757</v>
      </c>
      <c r="C626" s="161"/>
      <c r="D626" s="161">
        <v>41599.63097369943</v>
      </c>
      <c r="E626" s="191"/>
      <c r="F626" s="161"/>
      <c r="G626" s="161"/>
    </row>
    <row r="627" spans="1:7" x14ac:dyDescent="0.3">
      <c r="A627" s="45" t="s">
        <v>2384</v>
      </c>
      <c r="B627" s="62" t="s">
        <v>758</v>
      </c>
      <c r="C627" s="161"/>
      <c r="D627" s="161">
        <v>47.132431207376904</v>
      </c>
      <c r="E627" s="191"/>
      <c r="F627" s="161"/>
      <c r="G627" s="161"/>
    </row>
    <row r="628" spans="1:7" x14ac:dyDescent="0.3">
      <c r="A628" s="45" t="s">
        <v>2385</v>
      </c>
      <c r="B628" s="62" t="s">
        <v>2150</v>
      </c>
      <c r="C628" s="161"/>
      <c r="D628" s="161">
        <v>0</v>
      </c>
      <c r="E628" s="191"/>
      <c r="F628" s="161"/>
      <c r="G628" s="161"/>
    </row>
    <row r="629" spans="1:7" x14ac:dyDescent="0.3">
      <c r="A629" s="45" t="s">
        <v>2386</v>
      </c>
      <c r="B629" s="62" t="s">
        <v>2151</v>
      </c>
      <c r="C629" s="161"/>
      <c r="D629" s="161">
        <v>333.17650334313061</v>
      </c>
      <c r="E629" s="191"/>
      <c r="F629" s="161"/>
      <c r="G629" s="161"/>
    </row>
    <row r="630" spans="1:7" x14ac:dyDescent="0.3">
      <c r="A630" s="45" t="s">
        <v>2387</v>
      </c>
      <c r="B630" s="62" t="s">
        <v>2152</v>
      </c>
      <c r="C630" s="161"/>
      <c r="D630" s="161">
        <v>0</v>
      </c>
      <c r="E630" s="191"/>
      <c r="F630" s="161"/>
      <c r="G630" s="161"/>
    </row>
    <row r="631" spans="1:7" x14ac:dyDescent="0.3">
      <c r="A631" s="45" t="s">
        <v>2388</v>
      </c>
      <c r="B631" s="62" t="s">
        <v>759</v>
      </c>
      <c r="C631" s="161"/>
      <c r="D631" s="161">
        <v>2.2278194371542801</v>
      </c>
      <c r="E631" s="191"/>
      <c r="F631" s="161"/>
      <c r="G631" s="161"/>
    </row>
    <row r="632" spans="1:7" x14ac:dyDescent="0.3">
      <c r="A632" s="45" t="s">
        <v>2389</v>
      </c>
      <c r="B632" s="62" t="s">
        <v>2934</v>
      </c>
      <c r="C632" s="161"/>
      <c r="D632" s="161">
        <v>0</v>
      </c>
      <c r="E632" s="191"/>
      <c r="F632" s="161"/>
      <c r="G632" s="161"/>
    </row>
    <row r="633" spans="1:7" x14ac:dyDescent="0.3">
      <c r="A633" s="45" t="s">
        <v>2390</v>
      </c>
      <c r="B633" s="62" t="s">
        <v>123</v>
      </c>
      <c r="C633" s="161"/>
      <c r="D633" s="161">
        <v>268.09943761408482</v>
      </c>
      <c r="E633" s="191"/>
      <c r="F633" s="161"/>
      <c r="G633" s="161"/>
    </row>
    <row r="634" spans="1:7" x14ac:dyDescent="0.3">
      <c r="A634" s="45" t="s">
        <v>2391</v>
      </c>
      <c r="B634" s="62" t="s">
        <v>125</v>
      </c>
      <c r="C634" s="126">
        <f>SUM(C621:C633)</f>
        <v>0</v>
      </c>
      <c r="D634" s="126">
        <f>SUM(D621:D633)</f>
        <v>51282.834498656281</v>
      </c>
      <c r="E634" s="43"/>
      <c r="F634" s="126"/>
      <c r="G634" s="133" t="str">
        <f>IF($D$639=0,"",IF(D634="[for completion]","",IF(D634="","",D634/$D$639)))</f>
        <v/>
      </c>
    </row>
    <row r="635" spans="1:7" x14ac:dyDescent="0.3">
      <c r="A635" s="45" t="s">
        <v>2392</v>
      </c>
      <c r="B635" s="45" t="s">
        <v>2614</v>
      </c>
      <c r="F635" s="161"/>
      <c r="G635" s="133" t="str">
        <f>IF($D$639=0,"",IF(D635="[for completion]","",IF(D635="","",D635/$D$639)))</f>
        <v/>
      </c>
    </row>
    <row r="636" spans="1:7" x14ac:dyDescent="0.3">
      <c r="A636" s="45" t="s">
        <v>2393</v>
      </c>
    </row>
    <row r="637" spans="1:7" x14ac:dyDescent="0.3">
      <c r="A637" s="45" t="s">
        <v>2394</v>
      </c>
      <c r="B637" s="173"/>
      <c r="C637" s="45"/>
      <c r="D637" s="45"/>
      <c r="E637" s="43"/>
      <c r="F637" s="133"/>
      <c r="G637" s="133"/>
    </row>
    <row r="638" spans="1:7" x14ac:dyDescent="0.3">
      <c r="A638" s="45" t="s">
        <v>2395</v>
      </c>
      <c r="B638" s="62"/>
      <c r="C638" s="45"/>
      <c r="D638" s="45"/>
      <c r="E638" s="43"/>
      <c r="F638" s="133"/>
      <c r="G638" s="133"/>
    </row>
    <row r="639" spans="1:7" x14ac:dyDescent="0.3">
      <c r="A639" s="45" t="s">
        <v>2396</v>
      </c>
      <c r="B639" s="62"/>
      <c r="C639" s="45"/>
      <c r="D639" s="45"/>
      <c r="E639" s="43"/>
      <c r="F639" s="182"/>
      <c r="G639" s="182"/>
    </row>
  </sheetData>
  <sheetProtection algorithmName="SHA-512" hashValue="ffhl5dJGTtByslw7Mbxc+bvv9D8AXRHGFGzbPj8tCp50FcF56Fn4SnGUHbfXpHW+GNmfBT89IrAIg8mWqL0DeQ==" saltValue="vkf/etc2O3O8pwrODEjTUA=="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3" name="Mortgage Assets III_1_2"/>
    <protectedRange sqref="C621:D635"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6"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6EF9D-C63D-4407-B6F3-453A0BA0BF15}">
  <sheetPr codeName="Sheet11">
    <tabColor rgb="FF243386"/>
  </sheetPr>
  <dimension ref="A1:E843"/>
  <sheetViews>
    <sheetView topLeftCell="A843" workbookViewId="0">
      <selection activeCell="B137" sqref="B137"/>
    </sheetView>
  </sheetViews>
  <sheetFormatPr defaultRowHeight="14.4" x14ac:dyDescent="0.3"/>
  <cols>
    <col min="1" max="1" width="14" customWidth="1"/>
    <col min="2" max="2" width="41" customWidth="1"/>
    <col min="3" max="5" width="13" customWidth="1"/>
  </cols>
  <sheetData>
    <row r="1" spans="1:5" x14ac:dyDescent="0.3">
      <c r="A1" t="s">
        <v>3014</v>
      </c>
      <c r="B1" t="s">
        <v>3015</v>
      </c>
      <c r="C1" t="s">
        <v>3016</v>
      </c>
      <c r="D1" t="s">
        <v>3023</v>
      </c>
      <c r="E1" t="s">
        <v>3024</v>
      </c>
    </row>
    <row r="2" spans="1:5" x14ac:dyDescent="0.3">
      <c r="A2" t="s">
        <v>3017</v>
      </c>
      <c r="B2" t="s">
        <v>1736</v>
      </c>
      <c r="C2">
        <v>3.2101397918317169E-2</v>
      </c>
      <c r="E2">
        <v>3.0468937695032335E-2</v>
      </c>
    </row>
    <row r="3" spans="1:5" x14ac:dyDescent="0.3">
      <c r="A3" t="s">
        <v>3017</v>
      </c>
      <c r="B3" t="s">
        <v>1737</v>
      </c>
      <c r="C3">
        <v>0.37111413879133376</v>
      </c>
      <c r="D3">
        <v>0.75004796424267117</v>
      </c>
      <c r="E3">
        <v>0.39038415310287539</v>
      </c>
    </row>
    <row r="4" spans="1:5" x14ac:dyDescent="0.3">
      <c r="A4" t="s">
        <v>3017</v>
      </c>
      <c r="B4" t="s">
        <v>1738</v>
      </c>
      <c r="C4">
        <v>0.36400842754455048</v>
      </c>
      <c r="D4">
        <v>0.18433592700314819</v>
      </c>
      <c r="E4">
        <v>0.35487149802209506</v>
      </c>
    </row>
    <row r="5" spans="1:5" x14ac:dyDescent="0.3">
      <c r="A5" t="s">
        <v>3017</v>
      </c>
      <c r="B5" t="s">
        <v>1825</v>
      </c>
      <c r="C5">
        <v>3.3961117222562841E-3</v>
      </c>
    </row>
    <row r="6" spans="1:5" x14ac:dyDescent="0.3">
      <c r="A6" t="s">
        <v>3017</v>
      </c>
      <c r="B6" t="s">
        <v>1829</v>
      </c>
      <c r="C6">
        <v>0.3936038358450592</v>
      </c>
    </row>
    <row r="7" spans="1:5" x14ac:dyDescent="0.3">
      <c r="A7" t="s">
        <v>3017</v>
      </c>
      <c r="B7" t="s">
        <v>2169</v>
      </c>
      <c r="C7">
        <v>7.5475924109677434E-2</v>
      </c>
    </row>
    <row r="8" spans="1:5" x14ac:dyDescent="0.3">
      <c r="A8" t="s">
        <v>3017</v>
      </c>
      <c r="B8" t="s">
        <v>1593</v>
      </c>
      <c r="C8">
        <v>436.60026797999978</v>
      </c>
      <c r="D8">
        <v>365</v>
      </c>
    </row>
    <row r="9" spans="1:5" x14ac:dyDescent="0.3">
      <c r="A9" t="s">
        <v>3017</v>
      </c>
      <c r="B9" t="s">
        <v>1596</v>
      </c>
      <c r="C9">
        <v>114.31376971999993</v>
      </c>
      <c r="D9">
        <v>330</v>
      </c>
    </row>
    <row r="10" spans="1:5" x14ac:dyDescent="0.3">
      <c r="A10" t="s">
        <v>3017</v>
      </c>
      <c r="B10" t="s">
        <v>1602</v>
      </c>
      <c r="C10">
        <v>522.89827168000022</v>
      </c>
    </row>
    <row r="11" spans="1:5" x14ac:dyDescent="0.3">
      <c r="A11" t="s">
        <v>3017</v>
      </c>
      <c r="B11" t="s">
        <v>1603</v>
      </c>
      <c r="C11">
        <v>28.015766019999997</v>
      </c>
    </row>
    <row r="12" spans="1:5" x14ac:dyDescent="0.3">
      <c r="A12" t="s">
        <v>3017</v>
      </c>
      <c r="B12" t="s">
        <v>1624</v>
      </c>
      <c r="C12">
        <v>665</v>
      </c>
      <c r="D12">
        <v>30</v>
      </c>
    </row>
    <row r="13" spans="1:5" x14ac:dyDescent="0.3">
      <c r="A13" t="s">
        <v>3017</v>
      </c>
      <c r="B13" t="s">
        <v>1631</v>
      </c>
      <c r="C13">
        <v>0.3642654332706704</v>
      </c>
      <c r="D13">
        <v>0.91624147780486087</v>
      </c>
      <c r="E13">
        <v>0.36120174860812027</v>
      </c>
    </row>
    <row r="14" spans="1:5" x14ac:dyDescent="0.3">
      <c r="A14" t="s">
        <v>3017</v>
      </c>
      <c r="B14" t="s">
        <v>1645</v>
      </c>
      <c r="C14">
        <v>1</v>
      </c>
      <c r="D14">
        <v>1</v>
      </c>
      <c r="E14">
        <v>1</v>
      </c>
    </row>
    <row r="15" spans="1:5" x14ac:dyDescent="0.3">
      <c r="A15" t="s">
        <v>3017</v>
      </c>
      <c r="B15" t="s">
        <v>1682</v>
      </c>
      <c r="C15">
        <v>0.27777050536683856</v>
      </c>
      <c r="D15">
        <v>0.12477544456590947</v>
      </c>
      <c r="E15">
        <v>0.26999021019863195</v>
      </c>
    </row>
    <row r="16" spans="1:5" x14ac:dyDescent="0.3">
      <c r="A16" t="s">
        <v>3017</v>
      </c>
      <c r="B16" t="s">
        <v>1683</v>
      </c>
      <c r="C16">
        <v>0.17087095272458402</v>
      </c>
      <c r="D16">
        <v>1.2102849508306966E-3</v>
      </c>
      <c r="E16">
        <v>0.1622431573774363</v>
      </c>
    </row>
    <row r="17" spans="1:5" x14ac:dyDescent="0.3">
      <c r="A17" t="s">
        <v>3017</v>
      </c>
      <c r="B17" t="s">
        <v>1684</v>
      </c>
      <c r="C17">
        <v>0.11256728912277134</v>
      </c>
      <c r="D17">
        <v>1.1925330535723828E-2</v>
      </c>
      <c r="E17">
        <v>0.1074493190391979</v>
      </c>
    </row>
    <row r="18" spans="1:5" x14ac:dyDescent="0.3">
      <c r="A18" t="s">
        <v>3017</v>
      </c>
      <c r="B18" t="s">
        <v>1685</v>
      </c>
      <c r="C18">
        <v>0.2448049017999768</v>
      </c>
      <c r="D18">
        <v>0.13068335512890611</v>
      </c>
      <c r="E18">
        <v>0.23900145093362174</v>
      </c>
    </row>
    <row r="19" spans="1:5" x14ac:dyDescent="0.3">
      <c r="A19" t="s">
        <v>3017</v>
      </c>
      <c r="B19" t="s">
        <v>1686</v>
      </c>
      <c r="C19">
        <v>0.19398635098582925</v>
      </c>
      <c r="D19">
        <v>0.73140558481862994</v>
      </c>
      <c r="E19">
        <v>0.22131586245111209</v>
      </c>
    </row>
    <row r="20" spans="1:5" x14ac:dyDescent="0.3">
      <c r="A20" t="s">
        <v>3017</v>
      </c>
      <c r="B20" t="s">
        <v>1732</v>
      </c>
      <c r="C20">
        <v>0.23277603574579855</v>
      </c>
      <c r="D20">
        <v>6.5616108754180696E-2</v>
      </c>
      <c r="E20">
        <v>0.22427541117999716</v>
      </c>
    </row>
    <row r="21" spans="1:5" x14ac:dyDescent="0.3">
      <c r="A21" t="s">
        <v>3017</v>
      </c>
      <c r="B21" t="s">
        <v>1741</v>
      </c>
      <c r="C21">
        <v>0.39360383584505915</v>
      </c>
      <c r="E21">
        <v>0.37358780391447605</v>
      </c>
    </row>
    <row r="22" spans="1:5" x14ac:dyDescent="0.3">
      <c r="A22" t="s">
        <v>3017</v>
      </c>
      <c r="B22" t="s">
        <v>1742</v>
      </c>
      <c r="C22">
        <v>0.60639616415494091</v>
      </c>
      <c r="D22">
        <v>1</v>
      </c>
      <c r="E22">
        <v>0.62641219608552401</v>
      </c>
    </row>
    <row r="23" spans="1:5" x14ac:dyDescent="0.3">
      <c r="A23" t="s">
        <v>3017</v>
      </c>
      <c r="B23" t="s">
        <v>1750</v>
      </c>
    </row>
    <row r="24" spans="1:5" x14ac:dyDescent="0.3">
      <c r="A24" t="s">
        <v>3017</v>
      </c>
      <c r="B24" t="s">
        <v>1751</v>
      </c>
    </row>
    <row r="25" spans="1:5" x14ac:dyDescent="0.3">
      <c r="A25" t="s">
        <v>3017</v>
      </c>
      <c r="B25" t="s">
        <v>1752</v>
      </c>
    </row>
    <row r="26" spans="1:5" x14ac:dyDescent="0.3">
      <c r="A26" t="s">
        <v>3017</v>
      </c>
      <c r="B26" t="s">
        <v>1753</v>
      </c>
    </row>
    <row r="27" spans="1:5" x14ac:dyDescent="0.3">
      <c r="A27" t="s">
        <v>3017</v>
      </c>
      <c r="B27" t="s">
        <v>1754</v>
      </c>
      <c r="C27">
        <v>1</v>
      </c>
      <c r="D27">
        <v>1</v>
      </c>
      <c r="E27">
        <v>1</v>
      </c>
    </row>
    <row r="28" spans="1:5" x14ac:dyDescent="0.3">
      <c r="A28" t="s">
        <v>3017</v>
      </c>
      <c r="B28" t="s">
        <v>1755</v>
      </c>
      <c r="C28">
        <v>5.6292217041431524E-4</v>
      </c>
      <c r="E28">
        <v>5.3429575189058555E-4</v>
      </c>
    </row>
    <row r="29" spans="1:5" x14ac:dyDescent="0.3">
      <c r="A29" t="s">
        <v>3017</v>
      </c>
      <c r="B29" t="s">
        <v>1757</v>
      </c>
      <c r="C29">
        <v>270.12148784999988</v>
      </c>
      <c r="D29">
        <v>637</v>
      </c>
    </row>
    <row r="30" spans="1:5" x14ac:dyDescent="0.3">
      <c r="A30" t="s">
        <v>3017</v>
      </c>
      <c r="B30" t="s">
        <v>1758</v>
      </c>
      <c r="C30">
        <v>51.043867149999997</v>
      </c>
      <c r="D30">
        <v>16</v>
      </c>
    </row>
    <row r="31" spans="1:5" x14ac:dyDescent="0.3">
      <c r="A31" t="s">
        <v>3017</v>
      </c>
      <c r="B31" t="s">
        <v>1759</v>
      </c>
      <c r="C31">
        <v>113.84191668</v>
      </c>
      <c r="D31">
        <v>10</v>
      </c>
    </row>
    <row r="32" spans="1:5" x14ac:dyDescent="0.3">
      <c r="A32" t="s">
        <v>3017</v>
      </c>
      <c r="B32" t="s">
        <v>1760</v>
      </c>
      <c r="C32">
        <v>22.445</v>
      </c>
      <c r="D32">
        <v>1</v>
      </c>
    </row>
    <row r="33" spans="1:4" x14ac:dyDescent="0.3">
      <c r="A33" t="s">
        <v>3017</v>
      </c>
      <c r="B33" t="s">
        <v>1761</v>
      </c>
      <c r="C33">
        <v>65.445999999999998</v>
      </c>
      <c r="D33">
        <v>1</v>
      </c>
    </row>
    <row r="34" spans="1:4" x14ac:dyDescent="0.3">
      <c r="A34" t="s">
        <v>3017</v>
      </c>
      <c r="B34" t="s">
        <v>1762</v>
      </c>
      <c r="D34">
        <v>0</v>
      </c>
    </row>
    <row r="35" spans="1:4" x14ac:dyDescent="0.3">
      <c r="A35" t="s">
        <v>3017</v>
      </c>
      <c r="B35" t="s">
        <v>1801</v>
      </c>
      <c r="C35">
        <v>0.37301952717141312</v>
      </c>
    </row>
    <row r="36" spans="1:4" x14ac:dyDescent="0.3">
      <c r="A36" t="s">
        <v>3017</v>
      </c>
      <c r="B36" t="s">
        <v>1802</v>
      </c>
      <c r="C36">
        <v>447.17212316698118</v>
      </c>
    </row>
    <row r="37" spans="1:4" x14ac:dyDescent="0.3">
      <c r="A37" t="s">
        <v>3017</v>
      </c>
      <c r="B37" t="s">
        <v>1803</v>
      </c>
      <c r="C37">
        <v>30.68809651371868</v>
      </c>
    </row>
    <row r="38" spans="1:4" x14ac:dyDescent="0.3">
      <c r="A38" t="s">
        <v>3017</v>
      </c>
      <c r="B38" t="s">
        <v>1804</v>
      </c>
      <c r="C38">
        <v>16.128370669915807</v>
      </c>
    </row>
    <row r="39" spans="1:4" x14ac:dyDescent="0.3">
      <c r="A39" t="s">
        <v>3017</v>
      </c>
      <c r="B39" t="s">
        <v>1805</v>
      </c>
      <c r="C39">
        <v>15.468982495200908</v>
      </c>
    </row>
    <row r="40" spans="1:4" x14ac:dyDescent="0.3">
      <c r="A40" t="s">
        <v>3017</v>
      </c>
      <c r="B40" t="s">
        <v>1806</v>
      </c>
      <c r="C40">
        <v>10.045316424449018</v>
      </c>
    </row>
    <row r="41" spans="1:4" x14ac:dyDescent="0.3">
      <c r="A41" t="s">
        <v>3017</v>
      </c>
      <c r="B41" t="s">
        <v>1807</v>
      </c>
      <c r="C41">
        <v>1.8614261197347621</v>
      </c>
    </row>
    <row r="42" spans="1:4" x14ac:dyDescent="0.3">
      <c r="A42" t="s">
        <v>3017</v>
      </c>
      <c r="B42" t="s">
        <v>1808</v>
      </c>
      <c r="C42">
        <v>1.5339562900000001</v>
      </c>
    </row>
    <row r="43" spans="1:4" x14ac:dyDescent="0.3">
      <c r="A43" t="s">
        <v>3017</v>
      </c>
      <c r="B43" t="s">
        <v>1809</v>
      </c>
      <c r="C43">
        <v>0</v>
      </c>
    </row>
    <row r="44" spans="1:4" x14ac:dyDescent="0.3">
      <c r="A44" t="s">
        <v>3017</v>
      </c>
      <c r="B44" t="s">
        <v>1820</v>
      </c>
      <c r="C44">
        <v>0.32437691143068159</v>
      </c>
    </row>
    <row r="45" spans="1:4" x14ac:dyDescent="0.3">
      <c r="A45" t="s">
        <v>3017</v>
      </c>
      <c r="B45" t="s">
        <v>1821</v>
      </c>
      <c r="C45">
        <v>5.8387925058364168E-3</v>
      </c>
    </row>
    <row r="46" spans="1:4" x14ac:dyDescent="0.3">
      <c r="A46" t="s">
        <v>3017</v>
      </c>
      <c r="B46" t="s">
        <v>1823</v>
      </c>
      <c r="C46">
        <v>0.2727843484961664</v>
      </c>
    </row>
    <row r="47" spans="1:4" x14ac:dyDescent="0.3">
      <c r="A47" t="s">
        <v>3017</v>
      </c>
      <c r="B47" t="s">
        <v>1842</v>
      </c>
      <c r="C47">
        <v>21.513033219999997</v>
      </c>
      <c r="D47">
        <v>33</v>
      </c>
    </row>
    <row r="48" spans="1:4" x14ac:dyDescent="0.3">
      <c r="A48" t="s">
        <v>3017</v>
      </c>
      <c r="B48" t="s">
        <v>1851</v>
      </c>
      <c r="C48">
        <v>8.0237026199999999</v>
      </c>
      <c r="D48">
        <v>20</v>
      </c>
    </row>
    <row r="49" spans="1:4" x14ac:dyDescent="0.3">
      <c r="A49" t="s">
        <v>3017</v>
      </c>
      <c r="B49" t="s">
        <v>1852</v>
      </c>
      <c r="C49">
        <v>4.5815409100000002</v>
      </c>
      <c r="D49">
        <v>14</v>
      </c>
    </row>
    <row r="50" spans="1:4" x14ac:dyDescent="0.3">
      <c r="A50" t="s">
        <v>3017</v>
      </c>
      <c r="B50" t="s">
        <v>1853</v>
      </c>
      <c r="C50">
        <v>0.11127628000000001</v>
      </c>
      <c r="D50">
        <v>2</v>
      </c>
    </row>
    <row r="51" spans="1:4" x14ac:dyDescent="0.3">
      <c r="A51" t="s">
        <v>3017</v>
      </c>
      <c r="B51" t="s">
        <v>1859</v>
      </c>
      <c r="C51">
        <v>6.5686660000000008E-2</v>
      </c>
      <c r="D51">
        <v>1</v>
      </c>
    </row>
    <row r="52" spans="1:4" x14ac:dyDescent="0.3">
      <c r="A52" t="s">
        <v>3017</v>
      </c>
      <c r="B52" t="s">
        <v>1843</v>
      </c>
      <c r="C52">
        <v>216.20334239000007</v>
      </c>
      <c r="D52">
        <v>91</v>
      </c>
    </row>
    <row r="53" spans="1:4" x14ac:dyDescent="0.3">
      <c r="A53" t="s">
        <v>3017</v>
      </c>
      <c r="B53" t="s">
        <v>1844</v>
      </c>
      <c r="C53">
        <v>50.147079119999994</v>
      </c>
      <c r="D53">
        <v>101</v>
      </c>
    </row>
    <row r="54" spans="1:4" x14ac:dyDescent="0.3">
      <c r="A54" t="s">
        <v>3017</v>
      </c>
      <c r="B54" t="s">
        <v>1845</v>
      </c>
      <c r="C54">
        <v>29.063738299999994</v>
      </c>
      <c r="D54">
        <v>72</v>
      </c>
    </row>
    <row r="55" spans="1:4" x14ac:dyDescent="0.3">
      <c r="A55" t="s">
        <v>3017</v>
      </c>
      <c r="B55" t="s">
        <v>1846</v>
      </c>
      <c r="C55">
        <v>16.815842059999998</v>
      </c>
      <c r="D55">
        <v>32</v>
      </c>
    </row>
    <row r="56" spans="1:4" x14ac:dyDescent="0.3">
      <c r="A56" t="s">
        <v>3017</v>
      </c>
      <c r="B56" t="s">
        <v>1847</v>
      </c>
      <c r="C56">
        <v>5.5049037700000003</v>
      </c>
      <c r="D56">
        <v>8</v>
      </c>
    </row>
    <row r="57" spans="1:4" x14ac:dyDescent="0.3">
      <c r="A57" t="s">
        <v>3017</v>
      </c>
      <c r="B57" t="s">
        <v>1849</v>
      </c>
      <c r="C57">
        <v>9.7575450600000018</v>
      </c>
      <c r="D57">
        <v>23</v>
      </c>
    </row>
    <row r="58" spans="1:4" x14ac:dyDescent="0.3">
      <c r="A58" t="s">
        <v>3017</v>
      </c>
      <c r="B58" t="s">
        <v>1850</v>
      </c>
      <c r="C58">
        <v>161.11058129000011</v>
      </c>
      <c r="D58">
        <v>173</v>
      </c>
    </row>
    <row r="59" spans="1:4" x14ac:dyDescent="0.3">
      <c r="A59" t="s">
        <v>3017</v>
      </c>
      <c r="B59" t="s">
        <v>1864</v>
      </c>
      <c r="C59">
        <v>21.513033219999997</v>
      </c>
      <c r="D59">
        <v>33</v>
      </c>
    </row>
    <row r="60" spans="1:4" x14ac:dyDescent="0.3">
      <c r="A60" t="s">
        <v>3017</v>
      </c>
      <c r="B60" t="s">
        <v>1873</v>
      </c>
      <c r="C60">
        <v>8.0237026199999999</v>
      </c>
      <c r="D60">
        <v>20</v>
      </c>
    </row>
    <row r="61" spans="1:4" x14ac:dyDescent="0.3">
      <c r="A61" t="s">
        <v>3017</v>
      </c>
      <c r="B61" t="s">
        <v>2053</v>
      </c>
      <c r="C61">
        <v>4.5815409100000002</v>
      </c>
      <c r="D61">
        <v>14</v>
      </c>
    </row>
    <row r="62" spans="1:4" x14ac:dyDescent="0.3">
      <c r="A62" t="s">
        <v>3017</v>
      </c>
      <c r="B62" t="s">
        <v>2078</v>
      </c>
      <c r="C62">
        <v>0.11127628000000001</v>
      </c>
      <c r="D62">
        <v>2</v>
      </c>
    </row>
    <row r="63" spans="1:4" x14ac:dyDescent="0.3">
      <c r="A63" t="s">
        <v>3017</v>
      </c>
      <c r="B63" t="s">
        <v>2084</v>
      </c>
      <c r="C63">
        <v>6.5686660000000008E-2</v>
      </c>
      <c r="D63">
        <v>1</v>
      </c>
    </row>
    <row r="64" spans="1:4" x14ac:dyDescent="0.3">
      <c r="A64" t="s">
        <v>3017</v>
      </c>
      <c r="B64" t="s">
        <v>1865</v>
      </c>
      <c r="C64">
        <v>216.20334239000007</v>
      </c>
      <c r="D64">
        <v>91</v>
      </c>
    </row>
    <row r="65" spans="1:4" x14ac:dyDescent="0.3">
      <c r="A65" t="s">
        <v>3017</v>
      </c>
      <c r="B65" t="s">
        <v>1866</v>
      </c>
      <c r="C65">
        <v>50.147079119999994</v>
      </c>
      <c r="D65">
        <v>101</v>
      </c>
    </row>
    <row r="66" spans="1:4" x14ac:dyDescent="0.3">
      <c r="A66" t="s">
        <v>3017</v>
      </c>
      <c r="B66" t="s">
        <v>1867</v>
      </c>
      <c r="C66">
        <v>29.063738299999994</v>
      </c>
      <c r="D66">
        <v>72</v>
      </c>
    </row>
    <row r="67" spans="1:4" x14ac:dyDescent="0.3">
      <c r="A67" t="s">
        <v>3017</v>
      </c>
      <c r="B67" t="s">
        <v>1868</v>
      </c>
      <c r="C67">
        <v>16.815842059999998</v>
      </c>
      <c r="D67">
        <v>32</v>
      </c>
    </row>
    <row r="68" spans="1:4" x14ac:dyDescent="0.3">
      <c r="A68" t="s">
        <v>3017</v>
      </c>
      <c r="B68" t="s">
        <v>1869</v>
      </c>
      <c r="C68">
        <v>5.5049037700000003</v>
      </c>
      <c r="D68">
        <v>8</v>
      </c>
    </row>
    <row r="69" spans="1:4" x14ac:dyDescent="0.3">
      <c r="A69" t="s">
        <v>3017</v>
      </c>
      <c r="B69" t="s">
        <v>1871</v>
      </c>
      <c r="C69">
        <v>9.7575450600000018</v>
      </c>
      <c r="D69">
        <v>23</v>
      </c>
    </row>
    <row r="70" spans="1:4" x14ac:dyDescent="0.3">
      <c r="A70" t="s">
        <v>3017</v>
      </c>
      <c r="B70" t="s">
        <v>1872</v>
      </c>
      <c r="C70">
        <v>161.11058129000011</v>
      </c>
      <c r="D70">
        <v>173</v>
      </c>
    </row>
    <row r="71" spans="1:4" x14ac:dyDescent="0.3">
      <c r="A71" t="s">
        <v>3017</v>
      </c>
      <c r="B71" t="s">
        <v>1875</v>
      </c>
      <c r="C71">
        <v>38.059539279999981</v>
      </c>
      <c r="D71">
        <v>79</v>
      </c>
    </row>
    <row r="72" spans="1:4" x14ac:dyDescent="0.3">
      <c r="A72" t="s">
        <v>3017</v>
      </c>
      <c r="B72" t="s">
        <v>2092</v>
      </c>
      <c r="C72">
        <v>5.1012981799999988</v>
      </c>
      <c r="D72">
        <v>14</v>
      </c>
    </row>
    <row r="73" spans="1:4" x14ac:dyDescent="0.3">
      <c r="A73" t="s">
        <v>3017</v>
      </c>
      <c r="B73" t="s">
        <v>2093</v>
      </c>
      <c r="C73">
        <v>2.2419632300000001</v>
      </c>
      <c r="D73">
        <v>5</v>
      </c>
    </row>
    <row r="74" spans="1:4" x14ac:dyDescent="0.3">
      <c r="A74" t="s">
        <v>3017</v>
      </c>
      <c r="B74" t="s">
        <v>2649</v>
      </c>
      <c r="C74">
        <v>4.9233402999999996</v>
      </c>
      <c r="D74">
        <v>10</v>
      </c>
    </row>
    <row r="75" spans="1:4" x14ac:dyDescent="0.3">
      <c r="A75" t="s">
        <v>3017</v>
      </c>
      <c r="B75" t="s">
        <v>2650</v>
      </c>
      <c r="C75">
        <v>9.2865997700000005</v>
      </c>
      <c r="D75">
        <v>3</v>
      </c>
    </row>
    <row r="76" spans="1:4" x14ac:dyDescent="0.3">
      <c r="A76" t="s">
        <v>3017</v>
      </c>
      <c r="B76" t="s">
        <v>1876</v>
      </c>
      <c r="C76">
        <v>14.540041870000003</v>
      </c>
      <c r="D76">
        <v>28</v>
      </c>
    </row>
    <row r="77" spans="1:4" x14ac:dyDescent="0.3">
      <c r="A77" t="s">
        <v>3017</v>
      </c>
      <c r="B77" t="s">
        <v>1877</v>
      </c>
      <c r="C77">
        <v>24.107092540000004</v>
      </c>
      <c r="D77">
        <v>67</v>
      </c>
    </row>
    <row r="78" spans="1:4" x14ac:dyDescent="0.3">
      <c r="A78" t="s">
        <v>3017</v>
      </c>
      <c r="B78" t="s">
        <v>1878</v>
      </c>
      <c r="C78">
        <v>35.997772399999995</v>
      </c>
      <c r="D78">
        <v>60</v>
      </c>
    </row>
    <row r="79" spans="1:4" x14ac:dyDescent="0.3">
      <c r="A79" t="s">
        <v>3017</v>
      </c>
      <c r="B79" t="s">
        <v>1879</v>
      </c>
      <c r="C79">
        <v>30.643143709999997</v>
      </c>
      <c r="D79">
        <v>45</v>
      </c>
    </row>
    <row r="80" spans="1:4" x14ac:dyDescent="0.3">
      <c r="A80" t="s">
        <v>3017</v>
      </c>
      <c r="B80" t="s">
        <v>1880</v>
      </c>
      <c r="C80">
        <v>25.831262859999995</v>
      </c>
      <c r="D80">
        <v>73</v>
      </c>
    </row>
    <row r="81" spans="1:4" x14ac:dyDescent="0.3">
      <c r="A81" t="s">
        <v>3017</v>
      </c>
      <c r="B81" t="s">
        <v>1969</v>
      </c>
      <c r="C81">
        <v>27.589638619999995</v>
      </c>
      <c r="D81">
        <v>18</v>
      </c>
    </row>
    <row r="82" spans="1:4" x14ac:dyDescent="0.3">
      <c r="A82" t="s">
        <v>3017</v>
      </c>
      <c r="B82" t="s">
        <v>1970</v>
      </c>
      <c r="C82">
        <v>65.643211439999988</v>
      </c>
      <c r="D82">
        <v>20</v>
      </c>
    </row>
    <row r="83" spans="1:4" x14ac:dyDescent="0.3">
      <c r="A83" t="s">
        <v>3017</v>
      </c>
      <c r="B83" t="s">
        <v>2091</v>
      </c>
      <c r="C83">
        <v>238.93336748000021</v>
      </c>
      <c r="D83">
        <v>148</v>
      </c>
    </row>
    <row r="84" spans="1:4" x14ac:dyDescent="0.3">
      <c r="A84" t="s">
        <v>3017</v>
      </c>
      <c r="B84" t="s">
        <v>1971</v>
      </c>
      <c r="C84">
        <v>150.43759708000005</v>
      </c>
      <c r="D84">
        <v>216</v>
      </c>
    </row>
    <row r="85" spans="1:4" x14ac:dyDescent="0.3">
      <c r="A85" t="s">
        <v>3017</v>
      </c>
      <c r="B85" t="s">
        <v>1972</v>
      </c>
      <c r="C85">
        <v>10.183936709999998</v>
      </c>
      <c r="D85">
        <v>24</v>
      </c>
    </row>
    <row r="86" spans="1:4" x14ac:dyDescent="0.3">
      <c r="A86" t="s">
        <v>3017</v>
      </c>
      <c r="B86" t="s">
        <v>1974</v>
      </c>
      <c r="C86">
        <v>12.047687080000001</v>
      </c>
      <c r="D86">
        <v>23</v>
      </c>
    </row>
    <row r="87" spans="1:4" x14ac:dyDescent="0.3">
      <c r="A87" t="s">
        <v>3017</v>
      </c>
      <c r="B87" t="s">
        <v>1976</v>
      </c>
      <c r="C87">
        <v>350.2290508100001</v>
      </c>
      <c r="D87">
        <v>307</v>
      </c>
    </row>
    <row r="88" spans="1:4" x14ac:dyDescent="0.3">
      <c r="A88" t="s">
        <v>3017</v>
      </c>
      <c r="B88" t="s">
        <v>2071</v>
      </c>
      <c r="C88">
        <v>5.0628955099999997</v>
      </c>
      <c r="D88">
        <v>11</v>
      </c>
    </row>
    <row r="89" spans="1:4" x14ac:dyDescent="0.3">
      <c r="A89" t="s">
        <v>3017</v>
      </c>
      <c r="B89" t="s">
        <v>2072</v>
      </c>
      <c r="C89">
        <v>517.83537617000013</v>
      </c>
      <c r="D89">
        <v>559</v>
      </c>
    </row>
    <row r="90" spans="1:4" x14ac:dyDescent="0.3">
      <c r="A90" t="s">
        <v>3017</v>
      </c>
      <c r="B90" t="s">
        <v>2275</v>
      </c>
      <c r="D90">
        <v>126.45840303173706</v>
      </c>
    </row>
    <row r="91" spans="1:4" x14ac:dyDescent="0.3">
      <c r="A91" t="s">
        <v>3017</v>
      </c>
      <c r="B91" t="s">
        <v>2276</v>
      </c>
      <c r="D91">
        <v>1.4072144992142739</v>
      </c>
    </row>
    <row r="92" spans="1:4" x14ac:dyDescent="0.3">
      <c r="A92" t="s">
        <v>3017</v>
      </c>
      <c r="B92" t="s">
        <v>2278</v>
      </c>
      <c r="D92">
        <v>3.7384632746142357</v>
      </c>
    </row>
    <row r="93" spans="1:4" x14ac:dyDescent="0.3">
      <c r="A93" t="s">
        <v>3017</v>
      </c>
      <c r="B93" t="s">
        <v>2279</v>
      </c>
      <c r="D93">
        <v>260.64635463049967</v>
      </c>
    </row>
    <row r="94" spans="1:4" x14ac:dyDescent="0.3">
      <c r="A94" t="s">
        <v>3017</v>
      </c>
      <c r="B94" t="s">
        <v>1883</v>
      </c>
      <c r="C94">
        <v>8.4620248499999988</v>
      </c>
      <c r="D94">
        <v>28</v>
      </c>
    </row>
    <row r="95" spans="1:4" x14ac:dyDescent="0.3">
      <c r="A95" t="s">
        <v>3017</v>
      </c>
      <c r="B95" t="s">
        <v>1884</v>
      </c>
      <c r="C95">
        <v>2.7733929100000001</v>
      </c>
      <c r="D95">
        <v>1</v>
      </c>
    </row>
    <row r="96" spans="1:4" x14ac:dyDescent="0.3">
      <c r="A96" t="s">
        <v>3017</v>
      </c>
      <c r="B96" t="s">
        <v>1885</v>
      </c>
      <c r="C96">
        <v>16.78034826</v>
      </c>
      <c r="D96">
        <v>1</v>
      </c>
    </row>
    <row r="97" spans="1:4" x14ac:dyDescent="0.3">
      <c r="A97" t="s">
        <v>3017</v>
      </c>
      <c r="B97" t="s">
        <v>1886</v>
      </c>
      <c r="D97">
        <v>0</v>
      </c>
    </row>
    <row r="98" spans="1:4" x14ac:dyDescent="0.3">
      <c r="A98" t="s">
        <v>3017</v>
      </c>
      <c r="B98" t="s">
        <v>1887</v>
      </c>
      <c r="D98">
        <v>0</v>
      </c>
    </row>
    <row r="99" spans="1:4" x14ac:dyDescent="0.3">
      <c r="A99" t="s">
        <v>3017</v>
      </c>
      <c r="B99" t="s">
        <v>1888</v>
      </c>
      <c r="D99">
        <v>0</v>
      </c>
    </row>
    <row r="100" spans="1:4" x14ac:dyDescent="0.3">
      <c r="A100" t="s">
        <v>3017</v>
      </c>
      <c r="B100" t="s">
        <v>1906</v>
      </c>
      <c r="C100">
        <v>0.2200747962003195</v>
      </c>
    </row>
    <row r="101" spans="1:4" x14ac:dyDescent="0.3">
      <c r="A101" t="s">
        <v>3017</v>
      </c>
      <c r="B101" t="s">
        <v>1907</v>
      </c>
      <c r="C101">
        <v>28.015766019999997</v>
      </c>
    </row>
    <row r="102" spans="1:4" x14ac:dyDescent="0.3">
      <c r="A102" t="s">
        <v>3017</v>
      </c>
      <c r="B102" t="s">
        <v>1908</v>
      </c>
      <c r="C102">
        <v>0</v>
      </c>
    </row>
    <row r="103" spans="1:4" x14ac:dyDescent="0.3">
      <c r="A103" t="s">
        <v>3017</v>
      </c>
      <c r="B103" t="s">
        <v>1909</v>
      </c>
      <c r="C103">
        <v>0</v>
      </c>
    </row>
    <row r="104" spans="1:4" x14ac:dyDescent="0.3">
      <c r="A104" t="s">
        <v>3017</v>
      </c>
      <c r="B104" t="s">
        <v>1910</v>
      </c>
      <c r="C104">
        <v>0</v>
      </c>
    </row>
    <row r="105" spans="1:4" x14ac:dyDescent="0.3">
      <c r="A105" t="s">
        <v>3017</v>
      </c>
      <c r="B105" t="s">
        <v>1911</v>
      </c>
      <c r="C105">
        <v>0</v>
      </c>
    </row>
    <row r="106" spans="1:4" x14ac:dyDescent="0.3">
      <c r="A106" t="s">
        <v>3017</v>
      </c>
      <c r="B106" t="s">
        <v>1912</v>
      </c>
      <c r="C106">
        <v>0</v>
      </c>
    </row>
    <row r="107" spans="1:4" x14ac:dyDescent="0.3">
      <c r="A107" t="s">
        <v>3017</v>
      </c>
      <c r="B107" t="s">
        <v>1913</v>
      </c>
      <c r="C107">
        <v>0</v>
      </c>
    </row>
    <row r="108" spans="1:4" x14ac:dyDescent="0.3">
      <c r="A108" t="s">
        <v>3017</v>
      </c>
      <c r="B108" t="s">
        <v>1914</v>
      </c>
      <c r="C108">
        <v>0</v>
      </c>
    </row>
    <row r="109" spans="1:4" x14ac:dyDescent="0.3">
      <c r="A109" t="s">
        <v>3017</v>
      </c>
      <c r="B109" t="s">
        <v>1987</v>
      </c>
      <c r="C109">
        <v>9.6198190621524899E-4</v>
      </c>
    </row>
    <row r="110" spans="1:4" x14ac:dyDescent="0.3">
      <c r="A110" t="s">
        <v>3017</v>
      </c>
      <c r="B110" t="s">
        <v>1988</v>
      </c>
      <c r="C110">
        <v>0.20886411193692567</v>
      </c>
    </row>
    <row r="111" spans="1:4" x14ac:dyDescent="0.3">
      <c r="A111" t="s">
        <v>3017</v>
      </c>
      <c r="B111" t="s">
        <v>1991</v>
      </c>
      <c r="C111">
        <v>3.3976233929155296E-2</v>
      </c>
    </row>
    <row r="112" spans="1:4" x14ac:dyDescent="0.3">
      <c r="A112" t="s">
        <v>3017</v>
      </c>
      <c r="B112" t="s">
        <v>1992</v>
      </c>
      <c r="C112">
        <v>8.1760854169212541E-2</v>
      </c>
    </row>
    <row r="113" spans="1:4" x14ac:dyDescent="0.3">
      <c r="A113" t="s">
        <v>3017</v>
      </c>
      <c r="B113" t="s">
        <v>1995</v>
      </c>
      <c r="C113">
        <v>0.59896089394881369</v>
      </c>
    </row>
    <row r="114" spans="1:4" x14ac:dyDescent="0.3">
      <c r="A114" t="s">
        <v>3017</v>
      </c>
      <c r="B114" t="s">
        <v>2055</v>
      </c>
      <c r="C114">
        <v>1.14992272</v>
      </c>
      <c r="D114">
        <v>1</v>
      </c>
    </row>
    <row r="115" spans="1:4" x14ac:dyDescent="0.3">
      <c r="A115" t="s">
        <v>3017</v>
      </c>
      <c r="B115" t="s">
        <v>2056</v>
      </c>
      <c r="C115">
        <v>1.36847199</v>
      </c>
      <c r="D115">
        <v>7</v>
      </c>
    </row>
    <row r="116" spans="1:4" x14ac:dyDescent="0.3">
      <c r="A116" t="s">
        <v>3017</v>
      </c>
      <c r="B116" t="s">
        <v>2174</v>
      </c>
      <c r="C116">
        <v>5.8776483700000002</v>
      </c>
      <c r="D116">
        <v>10</v>
      </c>
    </row>
    <row r="117" spans="1:4" x14ac:dyDescent="0.3">
      <c r="A117" t="s">
        <v>3017</v>
      </c>
      <c r="B117" t="s">
        <v>2175</v>
      </c>
      <c r="C117">
        <v>19.619722939999996</v>
      </c>
      <c r="D117">
        <v>10</v>
      </c>
    </row>
    <row r="118" spans="1:4" x14ac:dyDescent="0.3">
      <c r="A118" t="s">
        <v>3017</v>
      </c>
      <c r="B118" t="s">
        <v>2186</v>
      </c>
      <c r="C118">
        <v>1.14992272</v>
      </c>
      <c r="D118">
        <v>1</v>
      </c>
    </row>
    <row r="119" spans="1:4" x14ac:dyDescent="0.3">
      <c r="A119" t="s">
        <v>3017</v>
      </c>
      <c r="B119" t="s">
        <v>2187</v>
      </c>
      <c r="C119">
        <v>1.36847199</v>
      </c>
      <c r="D119">
        <v>7</v>
      </c>
    </row>
    <row r="120" spans="1:4" x14ac:dyDescent="0.3">
      <c r="A120" t="s">
        <v>3017</v>
      </c>
      <c r="B120" t="s">
        <v>2193</v>
      </c>
      <c r="C120">
        <v>5.8776483700000002</v>
      </c>
      <c r="D120">
        <v>10</v>
      </c>
    </row>
    <row r="121" spans="1:4" x14ac:dyDescent="0.3">
      <c r="A121" t="s">
        <v>3017</v>
      </c>
      <c r="B121" t="s">
        <v>2194</v>
      </c>
      <c r="C121">
        <v>19.619722939999996</v>
      </c>
      <c r="D121">
        <v>10</v>
      </c>
    </row>
    <row r="122" spans="1:4" x14ac:dyDescent="0.3">
      <c r="A122" t="s">
        <v>3017</v>
      </c>
      <c r="B122" t="s">
        <v>2369</v>
      </c>
      <c r="C122">
        <v>1.1406702399999999</v>
      </c>
      <c r="D122">
        <v>2</v>
      </c>
    </row>
    <row r="123" spans="1:4" x14ac:dyDescent="0.3">
      <c r="A123" t="s">
        <v>3017</v>
      </c>
      <c r="B123" t="s">
        <v>2370</v>
      </c>
      <c r="C123">
        <v>1.14992272</v>
      </c>
      <c r="D123">
        <v>1</v>
      </c>
    </row>
    <row r="124" spans="1:4" x14ac:dyDescent="0.3">
      <c r="A124" t="s">
        <v>3017</v>
      </c>
      <c r="B124" t="s">
        <v>2199</v>
      </c>
      <c r="C124">
        <v>0.40788832000000003</v>
      </c>
      <c r="D124">
        <v>3</v>
      </c>
    </row>
    <row r="125" spans="1:4" x14ac:dyDescent="0.3">
      <c r="A125" t="s">
        <v>3017</v>
      </c>
      <c r="B125" t="s">
        <v>2200</v>
      </c>
      <c r="C125">
        <v>19.965975339999993</v>
      </c>
      <c r="D125">
        <v>7</v>
      </c>
    </row>
    <row r="126" spans="1:4" x14ac:dyDescent="0.3">
      <c r="A126" t="s">
        <v>3017</v>
      </c>
      <c r="B126" t="s">
        <v>2201</v>
      </c>
      <c r="C126">
        <v>0.32847008</v>
      </c>
      <c r="D126">
        <v>2</v>
      </c>
    </row>
    <row r="127" spans="1:4" x14ac:dyDescent="0.3">
      <c r="A127" t="s">
        <v>3017</v>
      </c>
      <c r="B127" t="s">
        <v>2365</v>
      </c>
      <c r="C127">
        <v>3.0276364500000001</v>
      </c>
      <c r="D127">
        <v>6</v>
      </c>
    </row>
    <row r="128" spans="1:4" x14ac:dyDescent="0.3">
      <c r="A128" t="s">
        <v>3017</v>
      </c>
      <c r="B128" t="s">
        <v>2366</v>
      </c>
      <c r="C128">
        <v>0.12595545</v>
      </c>
      <c r="D128">
        <v>1</v>
      </c>
    </row>
    <row r="129" spans="1:5" x14ac:dyDescent="0.3">
      <c r="A129" t="s">
        <v>3017</v>
      </c>
      <c r="B129" t="s">
        <v>2367</v>
      </c>
      <c r="C129">
        <v>1.2357982600000001</v>
      </c>
      <c r="D129">
        <v>5</v>
      </c>
    </row>
    <row r="130" spans="1:5" x14ac:dyDescent="0.3">
      <c r="A130" t="s">
        <v>3017</v>
      </c>
      <c r="B130" t="s">
        <v>2368</v>
      </c>
      <c r="C130">
        <v>0.63344916000000007</v>
      </c>
      <c r="D130">
        <v>1</v>
      </c>
    </row>
    <row r="131" spans="1:5" x14ac:dyDescent="0.3">
      <c r="A131" t="s">
        <v>3017</v>
      </c>
      <c r="B131" t="s">
        <v>2371</v>
      </c>
      <c r="C131">
        <v>1.14992272</v>
      </c>
      <c r="D131">
        <v>1</v>
      </c>
    </row>
    <row r="132" spans="1:5" x14ac:dyDescent="0.3">
      <c r="A132" t="s">
        <v>3017</v>
      </c>
      <c r="B132" t="s">
        <v>2372</v>
      </c>
      <c r="C132">
        <v>26.865843299999998</v>
      </c>
      <c r="D132">
        <v>27</v>
      </c>
    </row>
    <row r="133" spans="1:5" x14ac:dyDescent="0.3">
      <c r="A133" t="s">
        <v>3017</v>
      </c>
      <c r="B133" t="s">
        <v>2378</v>
      </c>
      <c r="D133">
        <v>3.8176863021875E-2</v>
      </c>
    </row>
    <row r="134" spans="1:5" x14ac:dyDescent="0.3">
      <c r="A134" t="s">
        <v>3017</v>
      </c>
      <c r="B134" t="s">
        <v>2390</v>
      </c>
      <c r="D134">
        <v>13.711705853694525</v>
      </c>
    </row>
    <row r="135" spans="1:5" x14ac:dyDescent="0.3">
      <c r="A135" t="s">
        <v>3017</v>
      </c>
      <c r="B135" t="s">
        <v>2379</v>
      </c>
      <c r="D135">
        <v>5.7579343551755811</v>
      </c>
    </row>
    <row r="136" spans="1:5" x14ac:dyDescent="0.3">
      <c r="A136" t="s">
        <v>3017</v>
      </c>
      <c r="B136" t="s">
        <v>2382</v>
      </c>
      <c r="D136">
        <v>4.0712373191782829</v>
      </c>
    </row>
    <row r="137" spans="1:5" x14ac:dyDescent="0.3">
      <c r="A137" t="s">
        <v>3017</v>
      </c>
      <c r="B137" t="s">
        <v>2383</v>
      </c>
      <c r="D137">
        <v>43.07089157893688</v>
      </c>
    </row>
    <row r="138" spans="1:5" x14ac:dyDescent="0.3">
      <c r="A138" t="s">
        <v>3017</v>
      </c>
      <c r="B138" t="s">
        <v>2386</v>
      </c>
      <c r="D138">
        <v>24.925544969130062</v>
      </c>
    </row>
    <row r="139" spans="1:5" x14ac:dyDescent="0.3">
      <c r="A139" t="s">
        <v>3018</v>
      </c>
      <c r="B139" t="s">
        <v>1736</v>
      </c>
    </row>
    <row r="140" spans="1:5" x14ac:dyDescent="0.3">
      <c r="A140" t="s">
        <v>3018</v>
      </c>
      <c r="B140" t="s">
        <v>1737</v>
      </c>
      <c r="C140">
        <v>2.9360290852916278E-4</v>
      </c>
      <c r="E140">
        <v>2.7649362431209936E-4</v>
      </c>
    </row>
    <row r="141" spans="1:5" x14ac:dyDescent="0.3">
      <c r="A141" t="s">
        <v>3018</v>
      </c>
      <c r="B141" t="s">
        <v>1738</v>
      </c>
      <c r="C141">
        <v>1.1303787438245567E-3</v>
      </c>
      <c r="D141">
        <v>1.1286362883967901E-3</v>
      </c>
      <c r="E141">
        <v>1.1302772047584125E-3</v>
      </c>
    </row>
    <row r="142" spans="1:5" x14ac:dyDescent="0.3">
      <c r="A142" t="s">
        <v>3018</v>
      </c>
      <c r="B142" t="s">
        <v>1825</v>
      </c>
      <c r="C142">
        <v>9.0730467963501399E-2</v>
      </c>
    </row>
    <row r="143" spans="1:5" x14ac:dyDescent="0.3">
      <c r="A143" t="s">
        <v>3018</v>
      </c>
      <c r="B143" t="s">
        <v>1829</v>
      </c>
      <c r="C143">
        <v>2.1211663774673546E-2</v>
      </c>
    </row>
    <row r="144" spans="1:5" x14ac:dyDescent="0.3">
      <c r="A144" t="s">
        <v>3018</v>
      </c>
      <c r="B144" t="s">
        <v>2169</v>
      </c>
      <c r="C144">
        <v>8.3326905605701052E-2</v>
      </c>
    </row>
    <row r="145" spans="1:5" x14ac:dyDescent="0.3">
      <c r="A145" t="s">
        <v>3018</v>
      </c>
      <c r="B145" t="s">
        <v>1593</v>
      </c>
      <c r="C145">
        <v>95445.256915240592</v>
      </c>
      <c r="D145">
        <v>42379</v>
      </c>
    </row>
    <row r="146" spans="1:5" x14ac:dyDescent="0.3">
      <c r="A146" t="s">
        <v>3018</v>
      </c>
      <c r="B146" t="s">
        <v>1596</v>
      </c>
      <c r="C146">
        <v>16203.904351329997</v>
      </c>
      <c r="D146">
        <v>3303</v>
      </c>
    </row>
    <row r="147" spans="1:5" x14ac:dyDescent="0.3">
      <c r="A147" t="s">
        <v>3018</v>
      </c>
      <c r="B147" t="s">
        <v>1602</v>
      </c>
      <c r="C147">
        <v>105142.96811516017</v>
      </c>
    </row>
    <row r="148" spans="1:5" x14ac:dyDescent="0.3">
      <c r="A148" t="s">
        <v>3018</v>
      </c>
      <c r="B148" t="s">
        <v>1603</v>
      </c>
      <c r="C148">
        <v>6506.1931514100015</v>
      </c>
    </row>
    <row r="149" spans="1:5" x14ac:dyDescent="0.3">
      <c r="A149" t="s">
        <v>3018</v>
      </c>
      <c r="B149" t="s">
        <v>1624</v>
      </c>
      <c r="C149">
        <v>45017</v>
      </c>
      <c r="D149">
        <v>665</v>
      </c>
    </row>
    <row r="150" spans="1:5" x14ac:dyDescent="0.3">
      <c r="A150" t="s">
        <v>3018</v>
      </c>
      <c r="B150" t="s">
        <v>1631</v>
      </c>
      <c r="C150">
        <v>2.4532359896144922E-2</v>
      </c>
      <c r="D150">
        <v>0.22478400205088506</v>
      </c>
      <c r="E150">
        <v>2.4750134702779831E-2</v>
      </c>
    </row>
    <row r="151" spans="1:5" x14ac:dyDescent="0.3">
      <c r="A151" t="s">
        <v>3018</v>
      </c>
      <c r="B151" t="s">
        <v>1645</v>
      </c>
      <c r="C151">
        <v>1</v>
      </c>
      <c r="D151">
        <v>1</v>
      </c>
      <c r="E151">
        <v>1</v>
      </c>
    </row>
    <row r="152" spans="1:5" x14ac:dyDescent="0.3">
      <c r="A152" t="s">
        <v>3018</v>
      </c>
      <c r="B152" t="s">
        <v>1682</v>
      </c>
      <c r="C152">
        <v>0.30117909949143029</v>
      </c>
      <c r="D152">
        <v>0.20028072992539481</v>
      </c>
      <c r="E152">
        <v>0.29529939315407927</v>
      </c>
    </row>
    <row r="153" spans="1:5" x14ac:dyDescent="0.3">
      <c r="A153" t="s">
        <v>3018</v>
      </c>
      <c r="B153" t="s">
        <v>1683</v>
      </c>
      <c r="C153">
        <v>0.13249555967253862</v>
      </c>
      <c r="D153">
        <v>0.11885673334835008</v>
      </c>
      <c r="E153">
        <v>0.13170077682404199</v>
      </c>
    </row>
    <row r="154" spans="1:5" x14ac:dyDescent="0.3">
      <c r="A154" t="s">
        <v>3018</v>
      </c>
      <c r="B154" t="s">
        <v>1684</v>
      </c>
      <c r="C154">
        <v>0.10578521342547384</v>
      </c>
      <c r="D154">
        <v>0.16664973945401906</v>
      </c>
      <c r="E154">
        <v>0.10933200551883554</v>
      </c>
    </row>
    <row r="155" spans="1:5" x14ac:dyDescent="0.3">
      <c r="A155" t="s">
        <v>3018</v>
      </c>
      <c r="B155" t="s">
        <v>1685</v>
      </c>
      <c r="C155">
        <v>0.28195500683507391</v>
      </c>
      <c r="D155">
        <v>0.33834719482665992</v>
      </c>
      <c r="E155">
        <v>0.28524117990741693</v>
      </c>
    </row>
    <row r="156" spans="1:5" x14ac:dyDescent="0.3">
      <c r="A156" t="s">
        <v>3018</v>
      </c>
      <c r="B156" t="s">
        <v>1686</v>
      </c>
      <c r="C156">
        <v>0.17858512057548348</v>
      </c>
      <c r="D156">
        <v>0.17586560244557603</v>
      </c>
      <c r="E156">
        <v>0.1784266445956264</v>
      </c>
    </row>
    <row r="157" spans="1:5" x14ac:dyDescent="0.3">
      <c r="A157" t="s">
        <v>3018</v>
      </c>
      <c r="B157" t="s">
        <v>1732</v>
      </c>
      <c r="C157">
        <v>0.99857601834764631</v>
      </c>
      <c r="D157">
        <v>0.99887136371160312</v>
      </c>
      <c r="E157">
        <v>0.99859322917092952</v>
      </c>
    </row>
    <row r="158" spans="1:5" x14ac:dyDescent="0.3">
      <c r="A158" t="s">
        <v>3018</v>
      </c>
      <c r="B158" t="s">
        <v>1741</v>
      </c>
      <c r="C158">
        <v>0.25975350288529853</v>
      </c>
      <c r="D158">
        <v>0.17756036528359734</v>
      </c>
      <c r="E158">
        <v>0.25496381684654451</v>
      </c>
    </row>
    <row r="159" spans="1:5" x14ac:dyDescent="0.3">
      <c r="A159" t="s">
        <v>3018</v>
      </c>
      <c r="B159" t="s">
        <v>1742</v>
      </c>
      <c r="C159">
        <v>0.74024649711470136</v>
      </c>
      <c r="D159">
        <v>0.82243963471640269</v>
      </c>
      <c r="E159">
        <v>0.74503618315345554</v>
      </c>
    </row>
    <row r="160" spans="1:5" x14ac:dyDescent="0.3">
      <c r="A160" t="s">
        <v>3018</v>
      </c>
      <c r="B160" t="s">
        <v>1750</v>
      </c>
      <c r="C160">
        <v>0.19301625804497086</v>
      </c>
      <c r="D160">
        <v>9.4862409337823597E-2</v>
      </c>
      <c r="E160">
        <v>0.18729648468529239</v>
      </c>
    </row>
    <row r="161" spans="1:5" x14ac:dyDescent="0.3">
      <c r="A161" t="s">
        <v>3018</v>
      </c>
      <c r="B161" t="s">
        <v>1751</v>
      </c>
      <c r="C161">
        <v>4.7306069251081127E-2</v>
      </c>
      <c r="D161">
        <v>1.4376319630124933E-2</v>
      </c>
      <c r="E161">
        <v>4.5387135789951218E-2</v>
      </c>
    </row>
    <row r="162" spans="1:5" x14ac:dyDescent="0.3">
      <c r="A162" t="s">
        <v>3018</v>
      </c>
      <c r="B162" t="s">
        <v>1752</v>
      </c>
      <c r="C162">
        <v>4.9026154006077974E-2</v>
      </c>
      <c r="D162">
        <v>2.4572690127613647E-2</v>
      </c>
      <c r="E162">
        <v>4.76011638188749E-2</v>
      </c>
    </row>
    <row r="163" spans="1:5" x14ac:dyDescent="0.3">
      <c r="A163" t="s">
        <v>3018</v>
      </c>
      <c r="B163" t="s">
        <v>1753</v>
      </c>
      <c r="C163">
        <v>0.11839919770702206</v>
      </c>
      <c r="D163">
        <v>0.24005681797527334</v>
      </c>
      <c r="E163">
        <v>0.12548861930971825</v>
      </c>
    </row>
    <row r="164" spans="1:5" x14ac:dyDescent="0.3">
      <c r="A164" t="s">
        <v>3018</v>
      </c>
      <c r="B164" t="s">
        <v>1754</v>
      </c>
      <c r="C164">
        <v>0.59225232099084801</v>
      </c>
      <c r="D164">
        <v>0.62613176292916461</v>
      </c>
      <c r="E164">
        <v>0.59422659639616326</v>
      </c>
    </row>
    <row r="165" spans="1:5" x14ac:dyDescent="0.3">
      <c r="A165" t="s">
        <v>3018</v>
      </c>
      <c r="B165" t="s">
        <v>1755</v>
      </c>
      <c r="C165">
        <v>2.1497661674571767E-4</v>
      </c>
      <c r="D165">
        <v>3.7597046737997331E-4</v>
      </c>
      <c r="E165">
        <v>2.2435830019531245E-4</v>
      </c>
    </row>
    <row r="166" spans="1:5" x14ac:dyDescent="0.3">
      <c r="A166" t="s">
        <v>3018</v>
      </c>
      <c r="B166" t="s">
        <v>1757</v>
      </c>
      <c r="C166">
        <v>32854.546488469779</v>
      </c>
      <c r="D166">
        <v>27965</v>
      </c>
    </row>
    <row r="167" spans="1:5" x14ac:dyDescent="0.3">
      <c r="A167" t="s">
        <v>3018</v>
      </c>
      <c r="B167" t="s">
        <v>1758</v>
      </c>
      <c r="C167">
        <v>42222.514885670171</v>
      </c>
      <c r="D167">
        <v>15226</v>
      </c>
    </row>
    <row r="168" spans="1:5" x14ac:dyDescent="0.3">
      <c r="A168" t="s">
        <v>3018</v>
      </c>
      <c r="B168" t="s">
        <v>1759</v>
      </c>
      <c r="C168">
        <v>12906.373117580029</v>
      </c>
      <c r="D168">
        <v>1475</v>
      </c>
    </row>
    <row r="169" spans="1:5" x14ac:dyDescent="0.3">
      <c r="A169" t="s">
        <v>3018</v>
      </c>
      <c r="B169" t="s">
        <v>1760</v>
      </c>
      <c r="C169">
        <v>7858.1320268799955</v>
      </c>
      <c r="D169">
        <v>257</v>
      </c>
    </row>
    <row r="170" spans="1:5" x14ac:dyDescent="0.3">
      <c r="A170" t="s">
        <v>3018</v>
      </c>
      <c r="B170" t="s">
        <v>1761</v>
      </c>
      <c r="C170">
        <v>4858.4820685099994</v>
      </c>
      <c r="D170">
        <v>70</v>
      </c>
    </row>
    <row r="171" spans="1:5" x14ac:dyDescent="0.3">
      <c r="A171" t="s">
        <v>3018</v>
      </c>
      <c r="B171" t="s">
        <v>1762</v>
      </c>
      <c r="C171">
        <v>4442.9195280499998</v>
      </c>
      <c r="D171">
        <v>24</v>
      </c>
    </row>
    <row r="172" spans="1:5" x14ac:dyDescent="0.3">
      <c r="A172" t="s">
        <v>3018</v>
      </c>
      <c r="B172" t="s">
        <v>1801</v>
      </c>
      <c r="C172">
        <v>0.55244403059314551</v>
      </c>
    </row>
    <row r="173" spans="1:5" x14ac:dyDescent="0.3">
      <c r="A173" t="s">
        <v>3018</v>
      </c>
      <c r="B173" t="s">
        <v>1802</v>
      </c>
      <c r="C173">
        <v>77885.929438895459</v>
      </c>
    </row>
    <row r="174" spans="1:5" x14ac:dyDescent="0.3">
      <c r="A174" t="s">
        <v>3018</v>
      </c>
      <c r="B174" t="s">
        <v>1803</v>
      </c>
      <c r="C174">
        <v>10664.959530814564</v>
      </c>
    </row>
    <row r="175" spans="1:5" x14ac:dyDescent="0.3">
      <c r="A175" t="s">
        <v>3018</v>
      </c>
      <c r="B175" t="s">
        <v>1804</v>
      </c>
      <c r="C175">
        <v>8134.0683930807681</v>
      </c>
    </row>
    <row r="176" spans="1:5" x14ac:dyDescent="0.3">
      <c r="A176" t="s">
        <v>3018</v>
      </c>
      <c r="B176" t="s">
        <v>1805</v>
      </c>
      <c r="C176">
        <v>4649.8743515020115</v>
      </c>
    </row>
    <row r="177" spans="1:4" x14ac:dyDescent="0.3">
      <c r="A177" t="s">
        <v>3018</v>
      </c>
      <c r="B177" t="s">
        <v>1806</v>
      </c>
      <c r="C177">
        <v>2357.1645950119109</v>
      </c>
    </row>
    <row r="178" spans="1:4" x14ac:dyDescent="0.3">
      <c r="A178" t="s">
        <v>3018</v>
      </c>
      <c r="B178" t="s">
        <v>1807</v>
      </c>
      <c r="C178">
        <v>599.98959415458489</v>
      </c>
    </row>
    <row r="179" spans="1:4" x14ac:dyDescent="0.3">
      <c r="A179" t="s">
        <v>3018</v>
      </c>
      <c r="B179" t="s">
        <v>1808</v>
      </c>
      <c r="C179">
        <v>267.20837290634324</v>
      </c>
    </row>
    <row r="180" spans="1:4" x14ac:dyDescent="0.3">
      <c r="A180" t="s">
        <v>3018</v>
      </c>
      <c r="B180" t="s">
        <v>1809</v>
      </c>
      <c r="C180">
        <v>583.77383879393335</v>
      </c>
    </row>
    <row r="181" spans="1:4" x14ac:dyDescent="0.3">
      <c r="A181" t="s">
        <v>3018</v>
      </c>
      <c r="B181" t="s">
        <v>1820</v>
      </c>
      <c r="C181">
        <v>0.68910294396581151</v>
      </c>
    </row>
    <row r="182" spans="1:4" x14ac:dyDescent="0.3">
      <c r="A182" t="s">
        <v>3018</v>
      </c>
      <c r="B182" t="s">
        <v>1821</v>
      </c>
      <c r="C182">
        <v>1.7717554247276364E-3</v>
      </c>
    </row>
    <row r="183" spans="1:4" x14ac:dyDescent="0.3">
      <c r="A183" t="s">
        <v>3018</v>
      </c>
      <c r="B183" t="s">
        <v>1823</v>
      </c>
      <c r="C183">
        <v>0.19718316887128595</v>
      </c>
    </row>
    <row r="184" spans="1:4" x14ac:dyDescent="0.3">
      <c r="A184" t="s">
        <v>3018</v>
      </c>
      <c r="B184" t="s">
        <v>1842</v>
      </c>
      <c r="C184">
        <v>44818.743007400059</v>
      </c>
      <c r="D184">
        <v>18136</v>
      </c>
    </row>
    <row r="185" spans="1:4" x14ac:dyDescent="0.3">
      <c r="A185" t="s">
        <v>3018</v>
      </c>
      <c r="B185" t="s">
        <v>1851</v>
      </c>
      <c r="C185">
        <v>3427.5256760500006</v>
      </c>
      <c r="D185">
        <v>169</v>
      </c>
    </row>
    <row r="186" spans="1:4" x14ac:dyDescent="0.3">
      <c r="A186" t="s">
        <v>3018</v>
      </c>
      <c r="B186" t="s">
        <v>1852</v>
      </c>
      <c r="C186">
        <v>810.17243263</v>
      </c>
      <c r="D186">
        <v>91</v>
      </c>
    </row>
    <row r="187" spans="1:4" x14ac:dyDescent="0.3">
      <c r="A187" t="s">
        <v>3018</v>
      </c>
      <c r="B187" t="s">
        <v>1853</v>
      </c>
      <c r="C187">
        <v>91.96669261000001</v>
      </c>
      <c r="D187">
        <v>9</v>
      </c>
    </row>
    <row r="188" spans="1:4" x14ac:dyDescent="0.3">
      <c r="A188" t="s">
        <v>3018</v>
      </c>
      <c r="B188" t="s">
        <v>1854</v>
      </c>
      <c r="C188">
        <v>10.297776710000001</v>
      </c>
      <c r="D188">
        <v>2</v>
      </c>
    </row>
    <row r="189" spans="1:4" x14ac:dyDescent="0.3">
      <c r="A189" t="s">
        <v>3018</v>
      </c>
      <c r="B189" t="s">
        <v>1859</v>
      </c>
      <c r="C189">
        <v>290.30327028000005</v>
      </c>
      <c r="D189">
        <v>28</v>
      </c>
    </row>
    <row r="190" spans="1:4" x14ac:dyDescent="0.3">
      <c r="A190" t="s">
        <v>3018</v>
      </c>
      <c r="B190" t="s">
        <v>1843</v>
      </c>
      <c r="C190">
        <v>26218.750548870034</v>
      </c>
      <c r="D190">
        <v>13242</v>
      </c>
    </row>
    <row r="191" spans="1:4" x14ac:dyDescent="0.3">
      <c r="A191" t="s">
        <v>3018</v>
      </c>
      <c r="B191" t="s">
        <v>1844</v>
      </c>
      <c r="C191">
        <v>6460.6759340099943</v>
      </c>
      <c r="D191">
        <v>772</v>
      </c>
    </row>
    <row r="192" spans="1:4" x14ac:dyDescent="0.3">
      <c r="A192" t="s">
        <v>3018</v>
      </c>
      <c r="B192" t="s">
        <v>1845</v>
      </c>
      <c r="C192">
        <v>3706.4491417199984</v>
      </c>
      <c r="D192">
        <v>426</v>
      </c>
    </row>
    <row r="193" spans="1:4" x14ac:dyDescent="0.3">
      <c r="A193" t="s">
        <v>3018</v>
      </c>
      <c r="B193" t="s">
        <v>1846</v>
      </c>
      <c r="C193">
        <v>931.30431724999971</v>
      </c>
      <c r="D193">
        <v>120</v>
      </c>
    </row>
    <row r="194" spans="1:4" x14ac:dyDescent="0.3">
      <c r="A194" t="s">
        <v>3018</v>
      </c>
      <c r="B194" t="s">
        <v>1847</v>
      </c>
      <c r="C194">
        <v>397.76533183000004</v>
      </c>
      <c r="D194">
        <v>38</v>
      </c>
    </row>
    <row r="195" spans="1:4" x14ac:dyDescent="0.3">
      <c r="A195" t="s">
        <v>3018</v>
      </c>
      <c r="B195" t="s">
        <v>1848</v>
      </c>
      <c r="C195">
        <v>77.44377824</v>
      </c>
      <c r="D195">
        <v>9</v>
      </c>
    </row>
    <row r="196" spans="1:4" x14ac:dyDescent="0.3">
      <c r="A196" t="s">
        <v>3018</v>
      </c>
      <c r="B196" t="s">
        <v>1849</v>
      </c>
      <c r="C196">
        <v>10425.326626020013</v>
      </c>
      <c r="D196">
        <v>3870</v>
      </c>
    </row>
    <row r="197" spans="1:4" x14ac:dyDescent="0.3">
      <c r="A197" t="s">
        <v>3018</v>
      </c>
      <c r="B197" t="s">
        <v>1850</v>
      </c>
      <c r="C197">
        <v>7476.2435815399958</v>
      </c>
      <c r="D197">
        <v>4693</v>
      </c>
    </row>
    <row r="198" spans="1:4" x14ac:dyDescent="0.3">
      <c r="A198" t="s">
        <v>3018</v>
      </c>
      <c r="B198" t="s">
        <v>1864</v>
      </c>
      <c r="C198">
        <v>44818.743007400059</v>
      </c>
      <c r="D198">
        <v>18136</v>
      </c>
    </row>
    <row r="199" spans="1:4" x14ac:dyDescent="0.3">
      <c r="A199" t="s">
        <v>3018</v>
      </c>
      <c r="B199" t="s">
        <v>1873</v>
      </c>
      <c r="C199">
        <v>3427.5256760500006</v>
      </c>
      <c r="D199">
        <v>169</v>
      </c>
    </row>
    <row r="200" spans="1:4" x14ac:dyDescent="0.3">
      <c r="A200" t="s">
        <v>3018</v>
      </c>
      <c r="B200" t="s">
        <v>2053</v>
      </c>
      <c r="C200">
        <v>810.17243263</v>
      </c>
      <c r="D200">
        <v>91</v>
      </c>
    </row>
    <row r="201" spans="1:4" x14ac:dyDescent="0.3">
      <c r="A201" t="s">
        <v>3018</v>
      </c>
      <c r="B201" t="s">
        <v>2078</v>
      </c>
      <c r="C201">
        <v>91.96669261000001</v>
      </c>
      <c r="D201">
        <v>9</v>
      </c>
    </row>
    <row r="202" spans="1:4" x14ac:dyDescent="0.3">
      <c r="A202" t="s">
        <v>3018</v>
      </c>
      <c r="B202" t="s">
        <v>2079</v>
      </c>
      <c r="C202">
        <v>10.297776710000001</v>
      </c>
      <c r="D202">
        <v>2</v>
      </c>
    </row>
    <row r="203" spans="1:4" x14ac:dyDescent="0.3">
      <c r="A203" t="s">
        <v>3018</v>
      </c>
      <c r="B203" t="s">
        <v>2084</v>
      </c>
      <c r="C203">
        <v>290.30327028000005</v>
      </c>
      <c r="D203">
        <v>28</v>
      </c>
    </row>
    <row r="204" spans="1:4" x14ac:dyDescent="0.3">
      <c r="A204" t="s">
        <v>3018</v>
      </c>
      <c r="B204" t="s">
        <v>1865</v>
      </c>
      <c r="C204">
        <v>26218.750548870034</v>
      </c>
      <c r="D204">
        <v>13242</v>
      </c>
    </row>
    <row r="205" spans="1:4" x14ac:dyDescent="0.3">
      <c r="A205" t="s">
        <v>3018</v>
      </c>
      <c r="B205" t="s">
        <v>1866</v>
      </c>
      <c r="C205">
        <v>6460.6759340099943</v>
      </c>
      <c r="D205">
        <v>772</v>
      </c>
    </row>
    <row r="206" spans="1:4" x14ac:dyDescent="0.3">
      <c r="A206" t="s">
        <v>3018</v>
      </c>
      <c r="B206" t="s">
        <v>1867</v>
      </c>
      <c r="C206">
        <v>3706.4491417199984</v>
      </c>
      <c r="D206">
        <v>426</v>
      </c>
    </row>
    <row r="207" spans="1:4" x14ac:dyDescent="0.3">
      <c r="A207" t="s">
        <v>3018</v>
      </c>
      <c r="B207" t="s">
        <v>1868</v>
      </c>
      <c r="C207">
        <v>931.30431724999971</v>
      </c>
      <c r="D207">
        <v>120</v>
      </c>
    </row>
    <row r="208" spans="1:4" x14ac:dyDescent="0.3">
      <c r="A208" t="s">
        <v>3018</v>
      </c>
      <c r="B208" t="s">
        <v>1869</v>
      </c>
      <c r="C208">
        <v>397.76533183000004</v>
      </c>
      <c r="D208">
        <v>38</v>
      </c>
    </row>
    <row r="209" spans="1:4" x14ac:dyDescent="0.3">
      <c r="A209" t="s">
        <v>3018</v>
      </c>
      <c r="B209" t="s">
        <v>1870</v>
      </c>
      <c r="C209">
        <v>77.44377824</v>
      </c>
      <c r="D209">
        <v>9</v>
      </c>
    </row>
    <row r="210" spans="1:4" x14ac:dyDescent="0.3">
      <c r="A210" t="s">
        <v>3018</v>
      </c>
      <c r="B210" t="s">
        <v>1871</v>
      </c>
      <c r="C210">
        <v>10425.326626020013</v>
      </c>
      <c r="D210">
        <v>3870</v>
      </c>
    </row>
    <row r="211" spans="1:4" x14ac:dyDescent="0.3">
      <c r="A211" t="s">
        <v>3018</v>
      </c>
      <c r="B211" t="s">
        <v>1872</v>
      </c>
      <c r="C211">
        <v>7476.2435815399958</v>
      </c>
      <c r="D211">
        <v>4693</v>
      </c>
    </row>
    <row r="212" spans="1:4" x14ac:dyDescent="0.3">
      <c r="A212" t="s">
        <v>3018</v>
      </c>
      <c r="B212" t="s">
        <v>1875</v>
      </c>
      <c r="C212">
        <v>4030.5188948300029</v>
      </c>
      <c r="D212">
        <v>2009</v>
      </c>
    </row>
    <row r="213" spans="1:4" x14ac:dyDescent="0.3">
      <c r="A213" t="s">
        <v>3018</v>
      </c>
      <c r="B213" t="s">
        <v>2092</v>
      </c>
      <c r="C213">
        <v>9921.8061048600066</v>
      </c>
      <c r="D213">
        <v>5087</v>
      </c>
    </row>
    <row r="214" spans="1:4" x14ac:dyDescent="0.3">
      <c r="A214" t="s">
        <v>3018</v>
      </c>
      <c r="B214" t="s">
        <v>2093</v>
      </c>
      <c r="C214">
        <v>19898.864937549984</v>
      </c>
      <c r="D214">
        <v>8291</v>
      </c>
    </row>
    <row r="215" spans="1:4" x14ac:dyDescent="0.3">
      <c r="A215" t="s">
        <v>3018</v>
      </c>
      <c r="B215" t="s">
        <v>2649</v>
      </c>
      <c r="C215">
        <v>17520.642676350075</v>
      </c>
      <c r="D215">
        <v>5611</v>
      </c>
    </row>
    <row r="216" spans="1:4" x14ac:dyDescent="0.3">
      <c r="A216" t="s">
        <v>3018</v>
      </c>
      <c r="B216" t="s">
        <v>2650</v>
      </c>
      <c r="C216">
        <v>1220.5946445300003</v>
      </c>
      <c r="D216">
        <v>265</v>
      </c>
    </row>
    <row r="217" spans="1:4" x14ac:dyDescent="0.3">
      <c r="A217" t="s">
        <v>3018</v>
      </c>
      <c r="B217" t="s">
        <v>1876</v>
      </c>
      <c r="C217">
        <v>3861.0598346299976</v>
      </c>
      <c r="D217">
        <v>1184</v>
      </c>
    </row>
    <row r="218" spans="1:4" x14ac:dyDescent="0.3">
      <c r="A218" t="s">
        <v>3018</v>
      </c>
      <c r="B218" t="s">
        <v>1877</v>
      </c>
      <c r="C218">
        <v>6944.8718405800055</v>
      </c>
      <c r="D218">
        <v>1112</v>
      </c>
    </row>
    <row r="219" spans="1:4" x14ac:dyDescent="0.3">
      <c r="A219" t="s">
        <v>3018</v>
      </c>
      <c r="B219" t="s">
        <v>1878</v>
      </c>
      <c r="C219">
        <v>7262.7147979400143</v>
      </c>
      <c r="D219">
        <v>1561</v>
      </c>
    </row>
    <row r="220" spans="1:4" x14ac:dyDescent="0.3">
      <c r="A220" t="s">
        <v>3018</v>
      </c>
      <c r="B220" t="s">
        <v>1879</v>
      </c>
      <c r="C220">
        <v>8727.7709079600118</v>
      </c>
      <c r="D220">
        <v>2925</v>
      </c>
    </row>
    <row r="221" spans="1:4" x14ac:dyDescent="0.3">
      <c r="A221" t="s">
        <v>3018</v>
      </c>
      <c r="B221" t="s">
        <v>1880</v>
      </c>
      <c r="C221">
        <v>5579.6475140300054</v>
      </c>
      <c r="D221">
        <v>3115</v>
      </c>
    </row>
    <row r="222" spans="1:4" x14ac:dyDescent="0.3">
      <c r="A222" t="s">
        <v>3018</v>
      </c>
      <c r="B222" t="s">
        <v>1969</v>
      </c>
      <c r="C222">
        <v>2812.3030175700028</v>
      </c>
      <c r="D222">
        <v>1100</v>
      </c>
    </row>
    <row r="223" spans="1:4" x14ac:dyDescent="0.3">
      <c r="A223" t="s">
        <v>3018</v>
      </c>
      <c r="B223" t="s">
        <v>1970</v>
      </c>
      <c r="C223">
        <v>3488.1938335999953</v>
      </c>
      <c r="D223">
        <v>1450</v>
      </c>
    </row>
    <row r="224" spans="1:4" x14ac:dyDescent="0.3">
      <c r="A224" t="s">
        <v>3018</v>
      </c>
      <c r="B224" t="s">
        <v>2091</v>
      </c>
      <c r="C224">
        <v>13873.979110729972</v>
      </c>
      <c r="D224">
        <v>7894</v>
      </c>
    </row>
    <row r="225" spans="1:4" x14ac:dyDescent="0.3">
      <c r="A225" t="s">
        <v>3018</v>
      </c>
      <c r="B225" t="s">
        <v>1971</v>
      </c>
      <c r="C225">
        <v>52601.13682475008</v>
      </c>
      <c r="D225">
        <v>27584</v>
      </c>
    </row>
    <row r="226" spans="1:4" x14ac:dyDescent="0.3">
      <c r="A226" t="s">
        <v>3018</v>
      </c>
      <c r="B226" t="s">
        <v>1972</v>
      </c>
      <c r="C226">
        <v>9890.951611429995</v>
      </c>
      <c r="D226">
        <v>5251</v>
      </c>
    </row>
    <row r="227" spans="1:4" x14ac:dyDescent="0.3">
      <c r="A227" t="s">
        <v>3018</v>
      </c>
      <c r="B227" t="s">
        <v>1974</v>
      </c>
      <c r="C227">
        <v>10148.38345445001</v>
      </c>
      <c r="D227">
        <v>5752</v>
      </c>
    </row>
    <row r="228" spans="1:4" x14ac:dyDescent="0.3">
      <c r="A228" t="s">
        <v>3018</v>
      </c>
      <c r="B228" t="s">
        <v>1976</v>
      </c>
      <c r="C228">
        <v>32502.35162556998</v>
      </c>
      <c r="D228">
        <v>3026</v>
      </c>
    </row>
    <row r="229" spans="1:4" x14ac:dyDescent="0.3">
      <c r="A229" t="s">
        <v>3018</v>
      </c>
      <c r="B229" t="s">
        <v>2088</v>
      </c>
      <c r="C229">
        <v>0.14459896</v>
      </c>
      <c r="D229">
        <v>1</v>
      </c>
    </row>
    <row r="230" spans="1:4" x14ac:dyDescent="0.3">
      <c r="A230" t="s">
        <v>3018</v>
      </c>
      <c r="B230" t="s">
        <v>2071</v>
      </c>
      <c r="C230">
        <v>22156.200088750065</v>
      </c>
      <c r="D230">
        <v>7508</v>
      </c>
    </row>
    <row r="231" spans="1:4" x14ac:dyDescent="0.3">
      <c r="A231" t="s">
        <v>3018</v>
      </c>
      <c r="B231" t="s">
        <v>2072</v>
      </c>
      <c r="C231">
        <v>82986.768026409991</v>
      </c>
      <c r="D231">
        <v>34096</v>
      </c>
    </row>
    <row r="232" spans="1:4" x14ac:dyDescent="0.3">
      <c r="A232" t="s">
        <v>3018</v>
      </c>
      <c r="B232" t="s">
        <v>2275</v>
      </c>
      <c r="D232">
        <v>10185.765846827984</v>
      </c>
    </row>
    <row r="233" spans="1:4" x14ac:dyDescent="0.3">
      <c r="A233" t="s">
        <v>3018</v>
      </c>
      <c r="B233" t="s">
        <v>2276</v>
      </c>
      <c r="D233">
        <v>814.91300791514709</v>
      </c>
    </row>
    <row r="234" spans="1:4" x14ac:dyDescent="0.3">
      <c r="A234" t="s">
        <v>3018</v>
      </c>
      <c r="B234" t="s">
        <v>2278</v>
      </c>
      <c r="D234">
        <v>1452.6489617662455</v>
      </c>
    </row>
    <row r="235" spans="1:4" x14ac:dyDescent="0.3">
      <c r="A235" t="s">
        <v>3018</v>
      </c>
      <c r="B235" t="s">
        <v>2279</v>
      </c>
      <c r="D235">
        <v>9483.2420116882477</v>
      </c>
    </row>
    <row r="236" spans="1:4" x14ac:dyDescent="0.3">
      <c r="A236" t="s">
        <v>3018</v>
      </c>
      <c r="B236" t="s">
        <v>2280</v>
      </c>
      <c r="D236">
        <v>4.3155463222531998E-2</v>
      </c>
    </row>
    <row r="237" spans="1:4" x14ac:dyDescent="0.3">
      <c r="A237" t="s">
        <v>3018</v>
      </c>
      <c r="B237" t="s">
        <v>1883</v>
      </c>
      <c r="C237">
        <v>218.44514138</v>
      </c>
      <c r="D237">
        <v>203</v>
      </c>
    </row>
    <row r="238" spans="1:4" x14ac:dyDescent="0.3">
      <c r="A238" t="s">
        <v>3018</v>
      </c>
      <c r="B238" t="s">
        <v>1884</v>
      </c>
      <c r="C238">
        <v>645.55343878000008</v>
      </c>
      <c r="D238">
        <v>191</v>
      </c>
    </row>
    <row r="239" spans="1:4" x14ac:dyDescent="0.3">
      <c r="A239" t="s">
        <v>3018</v>
      </c>
      <c r="B239" t="s">
        <v>1885</v>
      </c>
      <c r="C239">
        <v>1971.7251352099993</v>
      </c>
      <c r="D239">
        <v>201</v>
      </c>
    </row>
    <row r="240" spans="1:4" x14ac:dyDescent="0.3">
      <c r="A240" t="s">
        <v>3018</v>
      </c>
      <c r="B240" t="s">
        <v>1886</v>
      </c>
      <c r="C240">
        <v>1320.67261495</v>
      </c>
      <c r="D240">
        <v>44</v>
      </c>
    </row>
    <row r="241" spans="1:4" x14ac:dyDescent="0.3">
      <c r="A241" t="s">
        <v>3018</v>
      </c>
      <c r="B241" t="s">
        <v>1887</v>
      </c>
      <c r="C241">
        <v>1200.4511164099999</v>
      </c>
      <c r="D241">
        <v>20</v>
      </c>
    </row>
    <row r="242" spans="1:4" x14ac:dyDescent="0.3">
      <c r="A242" t="s">
        <v>3018</v>
      </c>
      <c r="B242" t="s">
        <v>1888</v>
      </c>
      <c r="C242">
        <v>1149.3457046799999</v>
      </c>
      <c r="D242">
        <v>6</v>
      </c>
    </row>
    <row r="243" spans="1:4" x14ac:dyDescent="0.3">
      <c r="A243" t="s">
        <v>3018</v>
      </c>
      <c r="B243" t="s">
        <v>1906</v>
      </c>
      <c r="C243">
        <v>0.41314944457477659</v>
      </c>
    </row>
    <row r="244" spans="1:4" x14ac:dyDescent="0.3">
      <c r="A244" t="s">
        <v>3018</v>
      </c>
      <c r="B244" t="s">
        <v>1907</v>
      </c>
      <c r="C244">
        <v>5883.4182970611964</v>
      </c>
    </row>
    <row r="245" spans="1:4" x14ac:dyDescent="0.3">
      <c r="A245" t="s">
        <v>3018</v>
      </c>
      <c r="B245" t="s">
        <v>1908</v>
      </c>
      <c r="C245">
        <v>450.12336862235509</v>
      </c>
    </row>
    <row r="246" spans="1:4" x14ac:dyDescent="0.3">
      <c r="A246" t="s">
        <v>3018</v>
      </c>
      <c r="B246" t="s">
        <v>1909</v>
      </c>
      <c r="C246">
        <v>130.06349165003877</v>
      </c>
    </row>
    <row r="247" spans="1:4" x14ac:dyDescent="0.3">
      <c r="A247" t="s">
        <v>3018</v>
      </c>
      <c r="B247" t="s">
        <v>1910</v>
      </c>
      <c r="C247">
        <v>24.198430434905422</v>
      </c>
    </row>
    <row r="248" spans="1:4" x14ac:dyDescent="0.3">
      <c r="A248" t="s">
        <v>3018</v>
      </c>
      <c r="B248" t="s">
        <v>1911</v>
      </c>
      <c r="C248">
        <v>9.6304718044289803</v>
      </c>
    </row>
    <row r="249" spans="1:4" x14ac:dyDescent="0.3">
      <c r="A249" t="s">
        <v>3018</v>
      </c>
      <c r="B249" t="s">
        <v>1912</v>
      </c>
      <c r="C249">
        <v>3.4356552907857383</v>
      </c>
    </row>
    <row r="250" spans="1:4" x14ac:dyDescent="0.3">
      <c r="A250" t="s">
        <v>3018</v>
      </c>
      <c r="B250" t="s">
        <v>1913</v>
      </c>
      <c r="C250">
        <v>1.2614483759680675</v>
      </c>
    </row>
    <row r="251" spans="1:4" x14ac:dyDescent="0.3">
      <c r="A251" t="s">
        <v>3018</v>
      </c>
      <c r="B251" t="s">
        <v>1914</v>
      </c>
      <c r="C251">
        <v>4.0619881703193235</v>
      </c>
    </row>
    <row r="252" spans="1:4" x14ac:dyDescent="0.3">
      <c r="A252" t="s">
        <v>3018</v>
      </c>
      <c r="B252" t="s">
        <v>1987</v>
      </c>
      <c r="C252">
        <v>0.10745815552655148</v>
      </c>
    </row>
    <row r="253" spans="1:4" x14ac:dyDescent="0.3">
      <c r="A253" t="s">
        <v>3018</v>
      </c>
      <c r="B253" t="s">
        <v>1988</v>
      </c>
      <c r="C253">
        <v>0.43671580248032321</v>
      </c>
    </row>
    <row r="254" spans="1:4" x14ac:dyDescent="0.3">
      <c r="A254" t="s">
        <v>3018</v>
      </c>
      <c r="B254" t="s">
        <v>1989</v>
      </c>
      <c r="C254">
        <v>2.7109673593347792E-2</v>
      </c>
    </row>
    <row r="255" spans="1:4" x14ac:dyDescent="0.3">
      <c r="A255" t="s">
        <v>3018</v>
      </c>
      <c r="B255" t="s">
        <v>1991</v>
      </c>
      <c r="C255">
        <v>7.3447528526944986E-2</v>
      </c>
    </row>
    <row r="256" spans="1:4" x14ac:dyDescent="0.3">
      <c r="A256" t="s">
        <v>3018</v>
      </c>
      <c r="B256" t="s">
        <v>1992</v>
      </c>
      <c r="C256">
        <v>2.5812452664981885E-2</v>
      </c>
    </row>
    <row r="257" spans="1:4" x14ac:dyDescent="0.3">
      <c r="A257" t="s">
        <v>3018</v>
      </c>
      <c r="B257" t="s">
        <v>1993</v>
      </c>
      <c r="C257">
        <v>8.1103505813632973E-2</v>
      </c>
    </row>
    <row r="258" spans="1:4" x14ac:dyDescent="0.3">
      <c r="A258" t="s">
        <v>3018</v>
      </c>
      <c r="B258" t="s">
        <v>1995</v>
      </c>
      <c r="C258">
        <v>0.16502597578851669</v>
      </c>
    </row>
    <row r="259" spans="1:4" x14ac:dyDescent="0.3">
      <c r="A259" t="s">
        <v>3018</v>
      </c>
      <c r="B259" t="s">
        <v>2055</v>
      </c>
      <c r="C259">
        <v>1676.17720502</v>
      </c>
      <c r="D259">
        <v>132</v>
      </c>
    </row>
    <row r="260" spans="1:4" x14ac:dyDescent="0.3">
      <c r="A260" t="s">
        <v>3018</v>
      </c>
      <c r="B260" t="s">
        <v>2056</v>
      </c>
      <c r="C260">
        <v>1047.34815151</v>
      </c>
      <c r="D260">
        <v>107</v>
      </c>
    </row>
    <row r="261" spans="1:4" x14ac:dyDescent="0.3">
      <c r="A261" t="s">
        <v>3018</v>
      </c>
      <c r="B261" t="s">
        <v>2174</v>
      </c>
      <c r="C261">
        <v>2643.1354076899988</v>
      </c>
      <c r="D261">
        <v>226</v>
      </c>
    </row>
    <row r="262" spans="1:4" x14ac:dyDescent="0.3">
      <c r="A262" t="s">
        <v>3018</v>
      </c>
      <c r="B262" t="s">
        <v>2175</v>
      </c>
      <c r="C262">
        <v>1139.53238719</v>
      </c>
      <c r="D262">
        <v>146</v>
      </c>
    </row>
    <row r="263" spans="1:4" x14ac:dyDescent="0.3">
      <c r="A263" t="s">
        <v>3018</v>
      </c>
      <c r="B263" t="s">
        <v>2186</v>
      </c>
      <c r="C263">
        <v>1676.17720502</v>
      </c>
      <c r="D263">
        <v>132</v>
      </c>
    </row>
    <row r="264" spans="1:4" x14ac:dyDescent="0.3">
      <c r="A264" t="s">
        <v>3018</v>
      </c>
      <c r="B264" t="s">
        <v>2187</v>
      </c>
      <c r="C264">
        <v>1047.34815151</v>
      </c>
      <c r="D264">
        <v>107</v>
      </c>
    </row>
    <row r="265" spans="1:4" x14ac:dyDescent="0.3">
      <c r="A265" t="s">
        <v>3018</v>
      </c>
      <c r="B265" t="s">
        <v>2193</v>
      </c>
      <c r="C265">
        <v>2643.1354076899988</v>
      </c>
      <c r="D265">
        <v>226</v>
      </c>
    </row>
    <row r="266" spans="1:4" x14ac:dyDescent="0.3">
      <c r="A266" t="s">
        <v>3018</v>
      </c>
      <c r="B266" t="s">
        <v>2194</v>
      </c>
      <c r="C266">
        <v>1139.53238719</v>
      </c>
      <c r="D266">
        <v>146</v>
      </c>
    </row>
    <row r="267" spans="1:4" x14ac:dyDescent="0.3">
      <c r="A267" t="s">
        <v>3018</v>
      </c>
      <c r="B267" t="s">
        <v>2197</v>
      </c>
      <c r="C267">
        <v>158.47523479999998</v>
      </c>
      <c r="D267">
        <v>20</v>
      </c>
    </row>
    <row r="268" spans="1:4" x14ac:dyDescent="0.3">
      <c r="A268" t="s">
        <v>3018</v>
      </c>
      <c r="B268" t="s">
        <v>2369</v>
      </c>
      <c r="C268">
        <v>1188.7593563200003</v>
      </c>
      <c r="D268">
        <v>87</v>
      </c>
    </row>
    <row r="269" spans="1:4" x14ac:dyDescent="0.3">
      <c r="A269" t="s">
        <v>3018</v>
      </c>
      <c r="B269" t="s">
        <v>2370</v>
      </c>
      <c r="C269">
        <v>1348.1148256000004</v>
      </c>
      <c r="D269">
        <v>89</v>
      </c>
    </row>
    <row r="270" spans="1:4" x14ac:dyDescent="0.3">
      <c r="A270" t="s">
        <v>3018</v>
      </c>
      <c r="B270" t="s">
        <v>2663</v>
      </c>
      <c r="C270">
        <v>703.70081616000016</v>
      </c>
      <c r="D270">
        <v>53</v>
      </c>
    </row>
    <row r="271" spans="1:4" x14ac:dyDescent="0.3">
      <c r="A271" t="s">
        <v>3018</v>
      </c>
      <c r="B271" t="s">
        <v>2664</v>
      </c>
      <c r="C271">
        <v>10.014013630000001</v>
      </c>
      <c r="D271">
        <v>2</v>
      </c>
    </row>
    <row r="272" spans="1:4" x14ac:dyDescent="0.3">
      <c r="A272" t="s">
        <v>3018</v>
      </c>
      <c r="B272" t="s">
        <v>2198</v>
      </c>
      <c r="C272">
        <v>186.15200855000001</v>
      </c>
      <c r="D272">
        <v>17</v>
      </c>
    </row>
    <row r="273" spans="1:4" x14ac:dyDescent="0.3">
      <c r="A273" t="s">
        <v>3018</v>
      </c>
      <c r="B273" t="s">
        <v>2199</v>
      </c>
      <c r="C273">
        <v>82.145664109999998</v>
      </c>
      <c r="D273">
        <v>11</v>
      </c>
    </row>
    <row r="274" spans="1:4" x14ac:dyDescent="0.3">
      <c r="A274" t="s">
        <v>3018</v>
      </c>
      <c r="B274" t="s">
        <v>2200</v>
      </c>
      <c r="C274">
        <v>492.52044061999993</v>
      </c>
      <c r="D274">
        <v>36</v>
      </c>
    </row>
    <row r="275" spans="1:4" x14ac:dyDescent="0.3">
      <c r="A275" t="s">
        <v>3018</v>
      </c>
      <c r="B275" t="s">
        <v>2201</v>
      </c>
      <c r="C275">
        <v>469.08417631999993</v>
      </c>
      <c r="D275">
        <v>53</v>
      </c>
    </row>
    <row r="276" spans="1:4" x14ac:dyDescent="0.3">
      <c r="A276" t="s">
        <v>3018</v>
      </c>
      <c r="B276" t="s">
        <v>2365</v>
      </c>
      <c r="C276">
        <v>621.06977399000004</v>
      </c>
      <c r="D276">
        <v>61</v>
      </c>
    </row>
    <row r="277" spans="1:4" x14ac:dyDescent="0.3">
      <c r="A277" t="s">
        <v>3018</v>
      </c>
      <c r="B277" t="s">
        <v>2366</v>
      </c>
      <c r="C277">
        <v>198.0970647</v>
      </c>
      <c r="D277">
        <v>40</v>
      </c>
    </row>
    <row r="278" spans="1:4" x14ac:dyDescent="0.3">
      <c r="A278" t="s">
        <v>3018</v>
      </c>
      <c r="B278" t="s">
        <v>2367</v>
      </c>
      <c r="C278">
        <v>286.43543281999996</v>
      </c>
      <c r="D278">
        <v>36</v>
      </c>
    </row>
    <row r="279" spans="1:4" x14ac:dyDescent="0.3">
      <c r="A279" t="s">
        <v>3018</v>
      </c>
      <c r="B279" t="s">
        <v>2368</v>
      </c>
      <c r="C279">
        <v>761.62434379000047</v>
      </c>
      <c r="D279">
        <v>105</v>
      </c>
    </row>
    <row r="280" spans="1:4" x14ac:dyDescent="0.3">
      <c r="A280" t="s">
        <v>3018</v>
      </c>
      <c r="B280" t="s">
        <v>2371</v>
      </c>
      <c r="C280">
        <v>836.7656760000001</v>
      </c>
      <c r="D280">
        <v>72</v>
      </c>
    </row>
    <row r="281" spans="1:4" x14ac:dyDescent="0.3">
      <c r="A281" t="s">
        <v>3018</v>
      </c>
      <c r="B281" t="s">
        <v>2372</v>
      </c>
      <c r="C281">
        <v>5669.4274754099979</v>
      </c>
      <c r="D281">
        <v>538</v>
      </c>
    </row>
    <row r="282" spans="1:4" x14ac:dyDescent="0.3">
      <c r="A282" t="s">
        <v>3018</v>
      </c>
      <c r="B282" t="s">
        <v>2378</v>
      </c>
      <c r="D282">
        <v>265.77313484478594</v>
      </c>
    </row>
    <row r="283" spans="1:4" x14ac:dyDescent="0.3">
      <c r="A283" t="s">
        <v>3018</v>
      </c>
      <c r="B283" t="s">
        <v>2390</v>
      </c>
      <c r="D283">
        <v>176.75061329114607</v>
      </c>
    </row>
    <row r="284" spans="1:4" x14ac:dyDescent="0.3">
      <c r="A284" t="s">
        <v>3018</v>
      </c>
      <c r="B284" t="s">
        <v>2379</v>
      </c>
      <c r="D284">
        <v>1473.7462192538997</v>
      </c>
    </row>
    <row r="285" spans="1:4" x14ac:dyDescent="0.3">
      <c r="A285" t="s">
        <v>3018</v>
      </c>
      <c r="B285" t="s">
        <v>2380</v>
      </c>
      <c r="D285">
        <v>43.314965120761819</v>
      </c>
    </row>
    <row r="286" spans="1:4" x14ac:dyDescent="0.3">
      <c r="A286" t="s">
        <v>3018</v>
      </c>
      <c r="B286" t="s">
        <v>2382</v>
      </c>
      <c r="D286">
        <v>4267.9338789132771</v>
      </c>
    </row>
    <row r="287" spans="1:4" x14ac:dyDescent="0.3">
      <c r="A287" t="s">
        <v>3018</v>
      </c>
      <c r="B287" t="s">
        <v>2383</v>
      </c>
      <c r="D287">
        <v>2387.1020985312325</v>
      </c>
    </row>
    <row r="288" spans="1:4" x14ac:dyDescent="0.3">
      <c r="A288" t="s">
        <v>3018</v>
      </c>
      <c r="B288" t="s">
        <v>2384</v>
      </c>
      <c r="D288">
        <v>5.6316923444929232</v>
      </c>
    </row>
    <row r="289" spans="1:5" x14ac:dyDescent="0.3">
      <c r="A289" t="s">
        <v>3018</v>
      </c>
      <c r="B289" t="s">
        <v>2386</v>
      </c>
      <c r="D289">
        <v>398.63843337544546</v>
      </c>
    </row>
    <row r="290" spans="1:5" x14ac:dyDescent="0.3">
      <c r="A290" t="s">
        <v>3019</v>
      </c>
      <c r="B290" t="s">
        <v>1736</v>
      </c>
      <c r="C290">
        <v>0.28033740553690933</v>
      </c>
      <c r="D290">
        <v>0.24712703278509751</v>
      </c>
      <c r="E290">
        <v>0.26321114121947758</v>
      </c>
    </row>
    <row r="291" spans="1:5" x14ac:dyDescent="0.3">
      <c r="A291" t="s">
        <v>3019</v>
      </c>
      <c r="B291" t="s">
        <v>1737</v>
      </c>
    </row>
    <row r="292" spans="1:5" x14ac:dyDescent="0.3">
      <c r="A292" t="s">
        <v>3019</v>
      </c>
      <c r="B292" t="s">
        <v>1738</v>
      </c>
      <c r="C292">
        <v>0.71966259446309067</v>
      </c>
      <c r="D292">
        <v>0.7528729672149026</v>
      </c>
      <c r="E292">
        <v>0.73678885878052247</v>
      </c>
    </row>
    <row r="293" spans="1:5" x14ac:dyDescent="0.3">
      <c r="A293" t="s">
        <v>3019</v>
      </c>
      <c r="B293" t="s">
        <v>1825</v>
      </c>
      <c r="C293">
        <v>0.84142271866603091</v>
      </c>
    </row>
    <row r="294" spans="1:5" x14ac:dyDescent="0.3">
      <c r="A294" t="s">
        <v>3019</v>
      </c>
      <c r="B294" t="s">
        <v>1829</v>
      </c>
      <c r="C294">
        <v>0.13470537551284481</v>
      </c>
    </row>
    <row r="295" spans="1:5" x14ac:dyDescent="0.3">
      <c r="A295" t="s">
        <v>3019</v>
      </c>
      <c r="B295" t="s">
        <v>2169</v>
      </c>
      <c r="C295">
        <v>2.9007202330801507E-2</v>
      </c>
    </row>
    <row r="296" spans="1:5" x14ac:dyDescent="0.3">
      <c r="A296" t="s">
        <v>3019</v>
      </c>
      <c r="B296" t="s">
        <v>1593</v>
      </c>
      <c r="C296">
        <v>12099.326784489996</v>
      </c>
      <c r="D296">
        <v>2070</v>
      </c>
    </row>
    <row r="297" spans="1:5" x14ac:dyDescent="0.3">
      <c r="A297" t="s">
        <v>3019</v>
      </c>
      <c r="B297" t="s">
        <v>1596</v>
      </c>
      <c r="C297">
        <v>50.1664399</v>
      </c>
      <c r="D297">
        <v>10</v>
      </c>
    </row>
    <row r="298" spans="1:5" x14ac:dyDescent="0.3">
      <c r="A298" t="s">
        <v>3019</v>
      </c>
      <c r="B298" t="s">
        <v>1602</v>
      </c>
      <c r="C298">
        <v>5884.1184320400071</v>
      </c>
    </row>
    <row r="299" spans="1:5" x14ac:dyDescent="0.3">
      <c r="A299" t="s">
        <v>3019</v>
      </c>
      <c r="B299" t="s">
        <v>1603</v>
      </c>
      <c r="C299">
        <v>6265.3747923500005</v>
      </c>
    </row>
    <row r="300" spans="1:5" x14ac:dyDescent="0.3">
      <c r="A300" t="s">
        <v>3019</v>
      </c>
      <c r="B300" t="s">
        <v>1624</v>
      </c>
      <c r="C300">
        <v>1114</v>
      </c>
      <c r="D300">
        <v>966</v>
      </c>
    </row>
    <row r="301" spans="1:5" x14ac:dyDescent="0.3">
      <c r="A301" t="s">
        <v>3019</v>
      </c>
      <c r="B301" t="s">
        <v>1631</v>
      </c>
      <c r="C301">
        <v>9.0004328889143476E-2</v>
      </c>
      <c r="D301">
        <v>0.1914027441589338</v>
      </c>
      <c r="E301">
        <v>0.10222310190327756</v>
      </c>
    </row>
    <row r="302" spans="1:5" x14ac:dyDescent="0.3">
      <c r="A302" t="s">
        <v>3019</v>
      </c>
      <c r="B302" t="s">
        <v>1645</v>
      </c>
      <c r="C302">
        <v>1</v>
      </c>
      <c r="D302">
        <v>1</v>
      </c>
      <c r="E302">
        <v>1</v>
      </c>
    </row>
    <row r="303" spans="1:5" x14ac:dyDescent="0.3">
      <c r="A303" t="s">
        <v>3019</v>
      </c>
      <c r="B303" t="s">
        <v>1682</v>
      </c>
      <c r="C303">
        <v>0.28019789366278869</v>
      </c>
      <c r="D303">
        <v>0.29856066830415157</v>
      </c>
      <c r="E303">
        <v>0.28966739689479498</v>
      </c>
    </row>
    <row r="304" spans="1:5" x14ac:dyDescent="0.3">
      <c r="A304" t="s">
        <v>3019</v>
      </c>
      <c r="B304" t="s">
        <v>1683</v>
      </c>
      <c r="C304">
        <v>9.5950055808829468E-2</v>
      </c>
      <c r="D304">
        <v>7.3981013219824407E-2</v>
      </c>
      <c r="E304">
        <v>8.4620835477820427E-2</v>
      </c>
    </row>
    <row r="305" spans="1:5" x14ac:dyDescent="0.3">
      <c r="A305" t="s">
        <v>3019</v>
      </c>
      <c r="B305" t="s">
        <v>1684</v>
      </c>
      <c r="C305">
        <v>0.10594612466252987</v>
      </c>
      <c r="D305">
        <v>0.12742719675681946</v>
      </c>
      <c r="E305">
        <v>0.11702370338342934</v>
      </c>
    </row>
    <row r="306" spans="1:5" x14ac:dyDescent="0.3">
      <c r="A306" t="s">
        <v>3019</v>
      </c>
      <c r="B306" t="s">
        <v>1685</v>
      </c>
      <c r="C306">
        <v>0.30318928308543475</v>
      </c>
      <c r="D306">
        <v>0.28791938330211031</v>
      </c>
      <c r="E306">
        <v>0.29531474515885758</v>
      </c>
    </row>
    <row r="307" spans="1:5" x14ac:dyDescent="0.3">
      <c r="A307" t="s">
        <v>3019</v>
      </c>
      <c r="B307" t="s">
        <v>1686</v>
      </c>
      <c r="C307">
        <v>0.21471664278041711</v>
      </c>
      <c r="D307">
        <v>0.21211173841709433</v>
      </c>
      <c r="E307">
        <v>0.21337331908509777</v>
      </c>
    </row>
    <row r="308" spans="1:5" x14ac:dyDescent="0.3">
      <c r="A308" t="s">
        <v>3019</v>
      </c>
      <c r="B308" t="s">
        <v>1732</v>
      </c>
    </row>
    <row r="309" spans="1:5" x14ac:dyDescent="0.3">
      <c r="A309" t="s">
        <v>3019</v>
      </c>
      <c r="B309" t="s">
        <v>1741</v>
      </c>
      <c r="C309">
        <v>0.13887281150741546</v>
      </c>
      <c r="D309">
        <v>1.8222040258373467E-2</v>
      </c>
      <c r="E309">
        <v>7.6654389150191016E-2</v>
      </c>
    </row>
    <row r="310" spans="1:5" x14ac:dyDescent="0.3">
      <c r="A310" t="s">
        <v>3019</v>
      </c>
      <c r="B310" t="s">
        <v>1742</v>
      </c>
      <c r="C310">
        <v>0.86112718849258452</v>
      </c>
      <c r="D310">
        <v>0.98177795974162652</v>
      </c>
      <c r="E310">
        <v>0.92334561084980904</v>
      </c>
    </row>
    <row r="311" spans="1:5" x14ac:dyDescent="0.3">
      <c r="A311" t="s">
        <v>3019</v>
      </c>
      <c r="B311" t="s">
        <v>1750</v>
      </c>
      <c r="C311">
        <v>0.17807199107593974</v>
      </c>
      <c r="D311">
        <v>0.11674776031804503</v>
      </c>
      <c r="E311">
        <v>0.14644768523415769</v>
      </c>
    </row>
    <row r="312" spans="1:5" x14ac:dyDescent="0.3">
      <c r="A312" t="s">
        <v>3019</v>
      </c>
      <c r="B312" t="s">
        <v>1751</v>
      </c>
      <c r="C312">
        <v>5.3197453444436715E-2</v>
      </c>
      <c r="D312">
        <v>3.9878402121301622E-2</v>
      </c>
      <c r="E312">
        <v>4.6328948982829729E-2</v>
      </c>
    </row>
    <row r="313" spans="1:5" x14ac:dyDescent="0.3">
      <c r="A313" t="s">
        <v>3019</v>
      </c>
      <c r="B313" t="s">
        <v>1752</v>
      </c>
      <c r="C313">
        <v>0.11406934507558814</v>
      </c>
      <c r="D313">
        <v>0.21177424526304039</v>
      </c>
      <c r="E313">
        <v>0.16445480621520461</v>
      </c>
    </row>
    <row r="314" spans="1:5" x14ac:dyDescent="0.3">
      <c r="A314" t="s">
        <v>3019</v>
      </c>
      <c r="B314" t="s">
        <v>1753</v>
      </c>
      <c r="C314">
        <v>0.14078974254989435</v>
      </c>
      <c r="D314">
        <v>5.0682427599977022E-2</v>
      </c>
      <c r="E314">
        <v>9.432228178698672E-2</v>
      </c>
    </row>
    <row r="315" spans="1:5" x14ac:dyDescent="0.3">
      <c r="A315" t="s">
        <v>3019</v>
      </c>
      <c r="B315" t="s">
        <v>1754</v>
      </c>
      <c r="C315">
        <v>0.51387146785414117</v>
      </c>
      <c r="D315">
        <v>0.58091716469763599</v>
      </c>
      <c r="E315">
        <v>0.54844627778082133</v>
      </c>
    </row>
    <row r="316" spans="1:5" x14ac:dyDescent="0.3">
      <c r="A316" t="s">
        <v>3019</v>
      </c>
      <c r="B316" t="s">
        <v>1755</v>
      </c>
      <c r="D316">
        <v>2.4298811810250504E-4</v>
      </c>
      <c r="E316">
        <v>1.2530659525318891E-4</v>
      </c>
    </row>
    <row r="317" spans="1:5" x14ac:dyDescent="0.3">
      <c r="A317" t="s">
        <v>3019</v>
      </c>
      <c r="B317" t="s">
        <v>1757</v>
      </c>
      <c r="C317">
        <v>383.6031326099997</v>
      </c>
      <c r="D317">
        <v>461</v>
      </c>
    </row>
    <row r="318" spans="1:5" x14ac:dyDescent="0.3">
      <c r="A318" t="s">
        <v>3019</v>
      </c>
      <c r="B318" t="s">
        <v>1758</v>
      </c>
      <c r="C318">
        <v>1030.3925632199998</v>
      </c>
      <c r="D318">
        <v>308</v>
      </c>
    </row>
    <row r="319" spans="1:5" x14ac:dyDescent="0.3">
      <c r="A319" t="s">
        <v>3019</v>
      </c>
      <c r="B319" t="s">
        <v>1759</v>
      </c>
      <c r="C319">
        <v>2770.1445003199983</v>
      </c>
      <c r="D319">
        <v>290</v>
      </c>
    </row>
    <row r="320" spans="1:5" x14ac:dyDescent="0.3">
      <c r="A320" t="s">
        <v>3019</v>
      </c>
      <c r="B320" t="s">
        <v>1760</v>
      </c>
      <c r="C320">
        <v>1406.0352155500007</v>
      </c>
      <c r="D320">
        <v>51</v>
      </c>
    </row>
    <row r="321" spans="1:4" x14ac:dyDescent="0.3">
      <c r="A321" t="s">
        <v>3019</v>
      </c>
      <c r="B321" t="s">
        <v>1761</v>
      </c>
      <c r="C321">
        <v>180.48236897999999</v>
      </c>
      <c r="D321">
        <v>3</v>
      </c>
    </row>
    <row r="322" spans="1:4" x14ac:dyDescent="0.3">
      <c r="A322" t="s">
        <v>3019</v>
      </c>
      <c r="B322" t="s">
        <v>1762</v>
      </c>
      <c r="C322">
        <v>113.46065136</v>
      </c>
      <c r="D322">
        <v>1</v>
      </c>
    </row>
    <row r="323" spans="1:4" x14ac:dyDescent="0.3">
      <c r="A323" t="s">
        <v>3019</v>
      </c>
      <c r="B323" t="s">
        <v>1801</v>
      </c>
      <c r="C323">
        <v>0.69271419958064773</v>
      </c>
    </row>
    <row r="324" spans="1:4" x14ac:dyDescent="0.3">
      <c r="A324" t="s">
        <v>3019</v>
      </c>
      <c r="B324" t="s">
        <v>1802</v>
      </c>
      <c r="C324">
        <v>796.44463509655509</v>
      </c>
    </row>
    <row r="325" spans="1:4" x14ac:dyDescent="0.3">
      <c r="A325" t="s">
        <v>3019</v>
      </c>
      <c r="B325" t="s">
        <v>1803</v>
      </c>
      <c r="C325">
        <v>604.2912078828947</v>
      </c>
    </row>
    <row r="326" spans="1:4" x14ac:dyDescent="0.3">
      <c r="A326" t="s">
        <v>3019</v>
      </c>
      <c r="B326" t="s">
        <v>1804</v>
      </c>
      <c r="C326">
        <v>1182.5586965964853</v>
      </c>
    </row>
    <row r="327" spans="1:4" x14ac:dyDescent="0.3">
      <c r="A327" t="s">
        <v>3019</v>
      </c>
      <c r="B327" t="s">
        <v>1805</v>
      </c>
      <c r="C327">
        <v>2413.5749078798203</v>
      </c>
    </row>
    <row r="328" spans="1:4" x14ac:dyDescent="0.3">
      <c r="A328" t="s">
        <v>3019</v>
      </c>
      <c r="B328" t="s">
        <v>1806</v>
      </c>
      <c r="C328">
        <v>689.30558897005676</v>
      </c>
    </row>
    <row r="329" spans="1:4" x14ac:dyDescent="0.3">
      <c r="A329" t="s">
        <v>3019</v>
      </c>
      <c r="B329" t="s">
        <v>1807</v>
      </c>
      <c r="C329">
        <v>32.595611572999331</v>
      </c>
    </row>
    <row r="330" spans="1:4" x14ac:dyDescent="0.3">
      <c r="A330" t="s">
        <v>3019</v>
      </c>
      <c r="B330" t="s">
        <v>1808</v>
      </c>
      <c r="C330">
        <v>16.683347669171511</v>
      </c>
    </row>
    <row r="331" spans="1:4" x14ac:dyDescent="0.3">
      <c r="A331" t="s">
        <v>3019</v>
      </c>
      <c r="B331" t="s">
        <v>1809</v>
      </c>
      <c r="C331">
        <v>14.456481912019445</v>
      </c>
    </row>
    <row r="332" spans="1:4" x14ac:dyDescent="0.3">
      <c r="A332" t="s">
        <v>3019</v>
      </c>
      <c r="B332" t="s">
        <v>1820</v>
      </c>
      <c r="C332">
        <v>1.115001318681038E-2</v>
      </c>
    </row>
    <row r="333" spans="1:4" x14ac:dyDescent="0.3">
      <c r="A333" t="s">
        <v>3019</v>
      </c>
      <c r="B333" t="s">
        <v>1823</v>
      </c>
      <c r="C333">
        <v>1.2721892634313847E-2</v>
      </c>
    </row>
    <row r="334" spans="1:4" x14ac:dyDescent="0.3">
      <c r="A334" t="s">
        <v>3019</v>
      </c>
      <c r="B334" t="s">
        <v>1842</v>
      </c>
      <c r="C334">
        <v>2648.8354278799989</v>
      </c>
      <c r="D334">
        <v>437</v>
      </c>
    </row>
    <row r="335" spans="1:4" x14ac:dyDescent="0.3">
      <c r="A335" t="s">
        <v>3019</v>
      </c>
      <c r="B335" t="s">
        <v>1851</v>
      </c>
      <c r="C335">
        <v>10.64342036</v>
      </c>
      <c r="D335">
        <v>2</v>
      </c>
    </row>
    <row r="336" spans="1:4" x14ac:dyDescent="0.3">
      <c r="A336" t="s">
        <v>3019</v>
      </c>
      <c r="B336" t="s">
        <v>1843</v>
      </c>
      <c r="C336">
        <v>1246.5093009100005</v>
      </c>
      <c r="D336">
        <v>268</v>
      </c>
    </row>
    <row r="337" spans="1:4" x14ac:dyDescent="0.3">
      <c r="A337" t="s">
        <v>3019</v>
      </c>
      <c r="B337" t="s">
        <v>1844</v>
      </c>
      <c r="C337">
        <v>15.258299559999999</v>
      </c>
      <c r="D337">
        <v>5</v>
      </c>
    </row>
    <row r="338" spans="1:4" x14ac:dyDescent="0.3">
      <c r="A338" t="s">
        <v>3019</v>
      </c>
      <c r="B338" t="s">
        <v>1845</v>
      </c>
      <c r="C338">
        <v>7.7489806100000003</v>
      </c>
      <c r="D338">
        <v>1</v>
      </c>
    </row>
    <row r="339" spans="1:4" x14ac:dyDescent="0.3">
      <c r="A339" t="s">
        <v>3019</v>
      </c>
      <c r="B339" t="s">
        <v>1846</v>
      </c>
      <c r="C339">
        <v>16.515739369999999</v>
      </c>
      <c r="D339">
        <v>2</v>
      </c>
    </row>
    <row r="340" spans="1:4" x14ac:dyDescent="0.3">
      <c r="A340" t="s">
        <v>3019</v>
      </c>
      <c r="B340" t="s">
        <v>1849</v>
      </c>
      <c r="C340">
        <v>1300.7991895600001</v>
      </c>
      <c r="D340">
        <v>190</v>
      </c>
    </row>
    <row r="341" spans="1:4" x14ac:dyDescent="0.3">
      <c r="A341" t="s">
        <v>3019</v>
      </c>
      <c r="B341" t="s">
        <v>1850</v>
      </c>
      <c r="C341">
        <v>637.80807378999987</v>
      </c>
      <c r="D341">
        <v>110</v>
      </c>
    </row>
    <row r="342" spans="1:4" x14ac:dyDescent="0.3">
      <c r="A342" t="s">
        <v>3019</v>
      </c>
      <c r="B342" t="s">
        <v>1864</v>
      </c>
      <c r="C342">
        <v>2648.8354278799989</v>
      </c>
      <c r="D342">
        <v>437</v>
      </c>
    </row>
    <row r="343" spans="1:4" x14ac:dyDescent="0.3">
      <c r="A343" t="s">
        <v>3019</v>
      </c>
      <c r="B343" t="s">
        <v>1873</v>
      </c>
      <c r="C343">
        <v>10.64342036</v>
      </c>
      <c r="D343">
        <v>2</v>
      </c>
    </row>
    <row r="344" spans="1:4" x14ac:dyDescent="0.3">
      <c r="A344" t="s">
        <v>3019</v>
      </c>
      <c r="B344" t="s">
        <v>1865</v>
      </c>
      <c r="C344">
        <v>1246.5093009100005</v>
      </c>
      <c r="D344">
        <v>268</v>
      </c>
    </row>
    <row r="345" spans="1:4" x14ac:dyDescent="0.3">
      <c r="A345" t="s">
        <v>3019</v>
      </c>
      <c r="B345" t="s">
        <v>1866</v>
      </c>
      <c r="C345">
        <v>15.258299559999999</v>
      </c>
      <c r="D345">
        <v>5</v>
      </c>
    </row>
    <row r="346" spans="1:4" x14ac:dyDescent="0.3">
      <c r="A346" t="s">
        <v>3019</v>
      </c>
      <c r="B346" t="s">
        <v>1867</v>
      </c>
      <c r="C346">
        <v>7.7489806100000003</v>
      </c>
      <c r="D346">
        <v>1</v>
      </c>
    </row>
    <row r="347" spans="1:4" x14ac:dyDescent="0.3">
      <c r="A347" t="s">
        <v>3019</v>
      </c>
      <c r="B347" t="s">
        <v>1868</v>
      </c>
      <c r="C347">
        <v>16.515739369999999</v>
      </c>
      <c r="D347">
        <v>2</v>
      </c>
    </row>
    <row r="348" spans="1:4" x14ac:dyDescent="0.3">
      <c r="A348" t="s">
        <v>3019</v>
      </c>
      <c r="B348" t="s">
        <v>1871</v>
      </c>
      <c r="C348">
        <v>1300.7991895600001</v>
      </c>
      <c r="D348">
        <v>190</v>
      </c>
    </row>
    <row r="349" spans="1:4" x14ac:dyDescent="0.3">
      <c r="A349" t="s">
        <v>3019</v>
      </c>
      <c r="B349" t="s">
        <v>1872</v>
      </c>
      <c r="C349">
        <v>637.80807378999987</v>
      </c>
      <c r="D349">
        <v>110</v>
      </c>
    </row>
    <row r="350" spans="1:4" x14ac:dyDescent="0.3">
      <c r="A350" t="s">
        <v>3019</v>
      </c>
      <c r="B350" t="s">
        <v>1875</v>
      </c>
      <c r="C350">
        <v>324.71421651000003</v>
      </c>
      <c r="D350">
        <v>77</v>
      </c>
    </row>
    <row r="351" spans="1:4" x14ac:dyDescent="0.3">
      <c r="A351" t="s">
        <v>3019</v>
      </c>
      <c r="B351" t="s">
        <v>2092</v>
      </c>
      <c r="C351">
        <v>369.13557508000008</v>
      </c>
      <c r="D351">
        <v>140</v>
      </c>
    </row>
    <row r="352" spans="1:4" x14ac:dyDescent="0.3">
      <c r="A352" t="s">
        <v>3019</v>
      </c>
      <c r="B352" t="s">
        <v>2093</v>
      </c>
      <c r="C352">
        <v>1322.4620094900001</v>
      </c>
      <c r="D352">
        <v>219</v>
      </c>
    </row>
    <row r="353" spans="1:4" x14ac:dyDescent="0.3">
      <c r="A353" t="s">
        <v>3019</v>
      </c>
      <c r="B353" t="s">
        <v>2649</v>
      </c>
      <c r="C353">
        <v>1690.760759870001</v>
      </c>
      <c r="D353">
        <v>194</v>
      </c>
    </row>
    <row r="354" spans="1:4" x14ac:dyDescent="0.3">
      <c r="A354" t="s">
        <v>3019</v>
      </c>
      <c r="B354" t="s">
        <v>2650</v>
      </c>
      <c r="C354">
        <v>181.13708809000002</v>
      </c>
      <c r="D354">
        <v>22</v>
      </c>
    </row>
    <row r="355" spans="1:4" x14ac:dyDescent="0.3">
      <c r="A355" t="s">
        <v>3019</v>
      </c>
      <c r="B355" t="s">
        <v>1876</v>
      </c>
      <c r="C355">
        <v>83.929024299999995</v>
      </c>
      <c r="D355">
        <v>23</v>
      </c>
    </row>
    <row r="356" spans="1:4" x14ac:dyDescent="0.3">
      <c r="A356" t="s">
        <v>3019</v>
      </c>
      <c r="B356" t="s">
        <v>1877</v>
      </c>
      <c r="C356">
        <v>76.002038559999988</v>
      </c>
      <c r="D356">
        <v>8</v>
      </c>
    </row>
    <row r="357" spans="1:4" x14ac:dyDescent="0.3">
      <c r="A357" t="s">
        <v>3019</v>
      </c>
      <c r="B357" t="s">
        <v>1878</v>
      </c>
      <c r="C357">
        <v>234.54985118000002</v>
      </c>
      <c r="D357">
        <v>25</v>
      </c>
    </row>
    <row r="358" spans="1:4" x14ac:dyDescent="0.3">
      <c r="A358" t="s">
        <v>3019</v>
      </c>
      <c r="B358" t="s">
        <v>1879</v>
      </c>
      <c r="C358">
        <v>61.88658942</v>
      </c>
      <c r="D358">
        <v>13</v>
      </c>
    </row>
    <row r="359" spans="1:4" x14ac:dyDescent="0.3">
      <c r="A359" t="s">
        <v>3019</v>
      </c>
      <c r="B359" t="s">
        <v>1880</v>
      </c>
      <c r="C359">
        <v>78.098090389999996</v>
      </c>
      <c r="D359">
        <v>21</v>
      </c>
    </row>
    <row r="360" spans="1:4" x14ac:dyDescent="0.3">
      <c r="A360" t="s">
        <v>3019</v>
      </c>
      <c r="B360" t="s">
        <v>1969</v>
      </c>
      <c r="C360">
        <v>114.05396175999999</v>
      </c>
      <c r="D360">
        <v>21</v>
      </c>
    </row>
    <row r="361" spans="1:4" x14ac:dyDescent="0.3">
      <c r="A361" t="s">
        <v>3019</v>
      </c>
      <c r="B361" t="s">
        <v>1970</v>
      </c>
      <c r="C361">
        <v>281.50143781000003</v>
      </c>
      <c r="D361">
        <v>49</v>
      </c>
    </row>
    <row r="362" spans="1:4" x14ac:dyDescent="0.3">
      <c r="A362" t="s">
        <v>3019</v>
      </c>
      <c r="B362" t="s">
        <v>2091</v>
      </c>
      <c r="C362">
        <v>1065.8877895800001</v>
      </c>
      <c r="D362">
        <v>201</v>
      </c>
    </row>
    <row r="363" spans="1:4" x14ac:dyDescent="0.3">
      <c r="A363" t="s">
        <v>3019</v>
      </c>
      <c r="B363" t="s">
        <v>1971</v>
      </c>
      <c r="C363">
        <v>53.174158309999996</v>
      </c>
      <c r="D363">
        <v>47</v>
      </c>
    </row>
    <row r="364" spans="1:4" x14ac:dyDescent="0.3">
      <c r="A364" t="s">
        <v>3019</v>
      </c>
      <c r="B364" t="s">
        <v>1972</v>
      </c>
      <c r="C364">
        <v>8.6260651800000012</v>
      </c>
      <c r="D364">
        <v>5</v>
      </c>
    </row>
    <row r="365" spans="1:4" x14ac:dyDescent="0.3">
      <c r="A365" t="s">
        <v>3019</v>
      </c>
      <c r="B365" t="s">
        <v>1974</v>
      </c>
      <c r="C365">
        <v>3.80777462</v>
      </c>
      <c r="D365">
        <v>2</v>
      </c>
    </row>
    <row r="366" spans="1:4" x14ac:dyDescent="0.3">
      <c r="A366" t="s">
        <v>3019</v>
      </c>
      <c r="B366" t="s">
        <v>1976</v>
      </c>
      <c r="C366">
        <v>5818.5104339299987</v>
      </c>
      <c r="D366">
        <v>959</v>
      </c>
    </row>
    <row r="367" spans="1:4" x14ac:dyDescent="0.3">
      <c r="A367" t="s">
        <v>3019</v>
      </c>
      <c r="B367" t="s">
        <v>2071</v>
      </c>
      <c r="C367">
        <v>2035.9793641800013</v>
      </c>
      <c r="D367">
        <v>251</v>
      </c>
    </row>
    <row r="368" spans="1:4" x14ac:dyDescent="0.3">
      <c r="A368" t="s">
        <v>3019</v>
      </c>
      <c r="B368" t="s">
        <v>2072</v>
      </c>
      <c r="C368">
        <v>3848.1390678600005</v>
      </c>
      <c r="D368">
        <v>762</v>
      </c>
    </row>
    <row r="369" spans="1:4" x14ac:dyDescent="0.3">
      <c r="A369" t="s">
        <v>3019</v>
      </c>
      <c r="B369" t="s">
        <v>2275</v>
      </c>
      <c r="D369">
        <v>600.57348181861084</v>
      </c>
    </row>
    <row r="370" spans="1:4" x14ac:dyDescent="0.3">
      <c r="A370" t="s">
        <v>3019</v>
      </c>
      <c r="B370" t="s">
        <v>2276</v>
      </c>
      <c r="D370">
        <v>0.36103272680600584</v>
      </c>
    </row>
    <row r="371" spans="1:4" x14ac:dyDescent="0.3">
      <c r="A371" t="s">
        <v>3019</v>
      </c>
      <c r="B371" t="s">
        <v>2278</v>
      </c>
      <c r="D371">
        <v>0.37342744385882098</v>
      </c>
    </row>
    <row r="372" spans="1:4" x14ac:dyDescent="0.3">
      <c r="A372" t="s">
        <v>3019</v>
      </c>
      <c r="B372" t="s">
        <v>2279</v>
      </c>
      <c r="D372">
        <v>915.05507697960081</v>
      </c>
    </row>
    <row r="373" spans="1:4" x14ac:dyDescent="0.3">
      <c r="A373" t="s">
        <v>3019</v>
      </c>
      <c r="B373" t="s">
        <v>1883</v>
      </c>
      <c r="C373">
        <v>354.90490608000016</v>
      </c>
      <c r="D373">
        <v>349</v>
      </c>
    </row>
    <row r="374" spans="1:4" x14ac:dyDescent="0.3">
      <c r="A374" t="s">
        <v>3019</v>
      </c>
      <c r="B374" t="s">
        <v>1884</v>
      </c>
      <c r="C374">
        <v>1054.6501610800001</v>
      </c>
      <c r="D374">
        <v>333</v>
      </c>
    </row>
    <row r="375" spans="1:4" x14ac:dyDescent="0.3">
      <c r="A375" t="s">
        <v>3019</v>
      </c>
      <c r="B375" t="s">
        <v>1885</v>
      </c>
      <c r="C375">
        <v>2054.93049062</v>
      </c>
      <c r="D375">
        <v>228</v>
      </c>
    </row>
    <row r="376" spans="1:4" x14ac:dyDescent="0.3">
      <c r="A376" t="s">
        <v>3019</v>
      </c>
      <c r="B376" t="s">
        <v>1886</v>
      </c>
      <c r="C376">
        <v>1143.8781968600001</v>
      </c>
      <c r="D376">
        <v>38</v>
      </c>
    </row>
    <row r="377" spans="1:4" x14ac:dyDescent="0.3">
      <c r="A377" t="s">
        <v>3019</v>
      </c>
      <c r="B377" t="s">
        <v>1887</v>
      </c>
      <c r="C377">
        <v>927.9346260100001</v>
      </c>
      <c r="D377">
        <v>14</v>
      </c>
    </row>
    <row r="378" spans="1:4" x14ac:dyDescent="0.3">
      <c r="A378" t="s">
        <v>3019</v>
      </c>
      <c r="B378" t="s">
        <v>1888</v>
      </c>
      <c r="C378">
        <v>729.07641170000011</v>
      </c>
      <c r="D378">
        <v>4</v>
      </c>
    </row>
    <row r="379" spans="1:4" x14ac:dyDescent="0.3">
      <c r="A379" t="s">
        <v>3019</v>
      </c>
      <c r="B379" t="s">
        <v>1906</v>
      </c>
      <c r="C379">
        <v>0.54799025640117016</v>
      </c>
    </row>
    <row r="380" spans="1:4" x14ac:dyDescent="0.3">
      <c r="A380" t="s">
        <v>3019</v>
      </c>
      <c r="B380" t="s">
        <v>1907</v>
      </c>
      <c r="C380">
        <v>1707.6079254221115</v>
      </c>
    </row>
    <row r="381" spans="1:4" x14ac:dyDescent="0.3">
      <c r="A381" t="s">
        <v>3019</v>
      </c>
      <c r="B381" t="s">
        <v>1908</v>
      </c>
      <c r="C381">
        <v>2326.8059802166622</v>
      </c>
    </row>
    <row r="382" spans="1:4" x14ac:dyDescent="0.3">
      <c r="A382" t="s">
        <v>3019</v>
      </c>
      <c r="B382" t="s">
        <v>1909</v>
      </c>
      <c r="C382">
        <v>2004.1642888730789</v>
      </c>
    </row>
    <row r="383" spans="1:4" x14ac:dyDescent="0.3">
      <c r="A383" t="s">
        <v>3019</v>
      </c>
      <c r="B383" t="s">
        <v>1910</v>
      </c>
      <c r="C383">
        <v>167.96863061116235</v>
      </c>
    </row>
    <row r="384" spans="1:4" x14ac:dyDescent="0.3">
      <c r="A384" t="s">
        <v>3019</v>
      </c>
      <c r="B384" t="s">
        <v>1911</v>
      </c>
      <c r="C384">
        <v>29.780344315276636</v>
      </c>
    </row>
    <row r="385" spans="1:4" x14ac:dyDescent="0.3">
      <c r="A385" t="s">
        <v>3019</v>
      </c>
      <c r="B385" t="s">
        <v>1912</v>
      </c>
      <c r="C385">
        <v>15.606650072520758</v>
      </c>
    </row>
    <row r="386" spans="1:4" x14ac:dyDescent="0.3">
      <c r="A386" t="s">
        <v>3019</v>
      </c>
      <c r="B386" t="s">
        <v>1913</v>
      </c>
      <c r="C386">
        <v>4.4833472307608533</v>
      </c>
    </row>
    <row r="387" spans="1:4" x14ac:dyDescent="0.3">
      <c r="A387" t="s">
        <v>3019</v>
      </c>
      <c r="B387" t="s">
        <v>1914</v>
      </c>
      <c r="C387">
        <v>4.7264910284353139</v>
      </c>
    </row>
    <row r="388" spans="1:4" x14ac:dyDescent="0.3">
      <c r="A388" t="s">
        <v>3019</v>
      </c>
      <c r="B388" t="s">
        <v>1987</v>
      </c>
      <c r="C388">
        <v>0.13132405167439123</v>
      </c>
    </row>
    <row r="389" spans="1:4" x14ac:dyDescent="0.3">
      <c r="A389" t="s">
        <v>3019</v>
      </c>
      <c r="B389" t="s">
        <v>2054</v>
      </c>
      <c r="C389">
        <v>2.7432296087036485E-3</v>
      </c>
    </row>
    <row r="390" spans="1:4" x14ac:dyDescent="0.3">
      <c r="A390" t="s">
        <v>3019</v>
      </c>
      <c r="B390" t="s">
        <v>1988</v>
      </c>
      <c r="C390">
        <v>0.54606568073587614</v>
      </c>
    </row>
    <row r="391" spans="1:4" x14ac:dyDescent="0.3">
      <c r="A391" t="s">
        <v>3019</v>
      </c>
      <c r="B391" t="s">
        <v>1989</v>
      </c>
      <c r="C391">
        <v>1.242208159279296E-2</v>
      </c>
    </row>
    <row r="392" spans="1:4" x14ac:dyDescent="0.3">
      <c r="A392" t="s">
        <v>3019</v>
      </c>
      <c r="B392" t="s">
        <v>1991</v>
      </c>
      <c r="C392">
        <v>0.10711289298597321</v>
      </c>
    </row>
    <row r="393" spans="1:4" x14ac:dyDescent="0.3">
      <c r="A393" t="s">
        <v>3019</v>
      </c>
      <c r="B393" t="s">
        <v>1992</v>
      </c>
      <c r="C393">
        <v>0.1091409894943441</v>
      </c>
    </row>
    <row r="394" spans="1:4" x14ac:dyDescent="0.3">
      <c r="A394" t="s">
        <v>3019</v>
      </c>
      <c r="B394" t="s">
        <v>1993</v>
      </c>
      <c r="C394">
        <v>3.9612486966148523E-3</v>
      </c>
    </row>
    <row r="395" spans="1:4" x14ac:dyDescent="0.3">
      <c r="A395" t="s">
        <v>3019</v>
      </c>
      <c r="B395" t="s">
        <v>1995</v>
      </c>
      <c r="C395">
        <v>5.8222622880502374E-2</v>
      </c>
    </row>
    <row r="396" spans="1:4" x14ac:dyDescent="0.3">
      <c r="A396" t="s">
        <v>3019</v>
      </c>
      <c r="B396" t="s">
        <v>2055</v>
      </c>
      <c r="C396">
        <v>2190.72019013</v>
      </c>
      <c r="D396">
        <v>233</v>
      </c>
    </row>
    <row r="397" spans="1:4" x14ac:dyDescent="0.3">
      <c r="A397" t="s">
        <v>3019</v>
      </c>
      <c r="B397" t="s">
        <v>2056</v>
      </c>
      <c r="C397">
        <v>1470.3767894900006</v>
      </c>
      <c r="D397">
        <v>154</v>
      </c>
    </row>
    <row r="398" spans="1:4" x14ac:dyDescent="0.3">
      <c r="A398" t="s">
        <v>3019</v>
      </c>
      <c r="B398" t="s">
        <v>2174</v>
      </c>
      <c r="C398">
        <v>1426.2538834200002</v>
      </c>
      <c r="D398">
        <v>187</v>
      </c>
    </row>
    <row r="399" spans="1:4" x14ac:dyDescent="0.3">
      <c r="A399" t="s">
        <v>3019</v>
      </c>
      <c r="B399" t="s">
        <v>2175</v>
      </c>
      <c r="C399">
        <v>1178.0239293099999</v>
      </c>
      <c r="D399">
        <v>173</v>
      </c>
    </row>
    <row r="400" spans="1:4" x14ac:dyDescent="0.3">
      <c r="A400" t="s">
        <v>3019</v>
      </c>
      <c r="B400" t="s">
        <v>2186</v>
      </c>
      <c r="C400">
        <v>2190.72019013</v>
      </c>
      <c r="D400">
        <v>233</v>
      </c>
    </row>
    <row r="401" spans="1:4" x14ac:dyDescent="0.3">
      <c r="A401" t="s">
        <v>3019</v>
      </c>
      <c r="B401" t="s">
        <v>2187</v>
      </c>
      <c r="C401">
        <v>1470.3767894900006</v>
      </c>
      <c r="D401">
        <v>154</v>
      </c>
    </row>
    <row r="402" spans="1:4" x14ac:dyDescent="0.3">
      <c r="A402" t="s">
        <v>3019</v>
      </c>
      <c r="B402" t="s">
        <v>2193</v>
      </c>
      <c r="C402">
        <v>1426.2538834200002</v>
      </c>
      <c r="D402">
        <v>187</v>
      </c>
    </row>
    <row r="403" spans="1:4" x14ac:dyDescent="0.3">
      <c r="A403" t="s">
        <v>3019</v>
      </c>
      <c r="B403" t="s">
        <v>2194</v>
      </c>
      <c r="C403">
        <v>1178.0239293099999</v>
      </c>
      <c r="D403">
        <v>173</v>
      </c>
    </row>
    <row r="404" spans="1:4" x14ac:dyDescent="0.3">
      <c r="A404" t="s">
        <v>3019</v>
      </c>
      <c r="B404" t="s">
        <v>2197</v>
      </c>
      <c r="C404">
        <v>444.03088616000008</v>
      </c>
      <c r="D404">
        <v>22</v>
      </c>
    </row>
    <row r="405" spans="1:4" x14ac:dyDescent="0.3">
      <c r="A405" t="s">
        <v>3019</v>
      </c>
      <c r="B405" t="s">
        <v>2369</v>
      </c>
      <c r="C405">
        <v>867.83222229000012</v>
      </c>
      <c r="D405">
        <v>120</v>
      </c>
    </row>
    <row r="406" spans="1:4" x14ac:dyDescent="0.3">
      <c r="A406" t="s">
        <v>3019</v>
      </c>
      <c r="B406" t="s">
        <v>2370</v>
      </c>
      <c r="C406">
        <v>757.70628001000023</v>
      </c>
      <c r="D406">
        <v>102</v>
      </c>
    </row>
    <row r="407" spans="1:4" x14ac:dyDescent="0.3">
      <c r="A407" t="s">
        <v>3019</v>
      </c>
      <c r="B407" t="s">
        <v>2663</v>
      </c>
      <c r="C407">
        <v>1130.8435103399997</v>
      </c>
      <c r="D407">
        <v>95</v>
      </c>
    </row>
    <row r="408" spans="1:4" x14ac:dyDescent="0.3">
      <c r="A408" t="s">
        <v>3019</v>
      </c>
      <c r="B408" t="s">
        <v>2664</v>
      </c>
      <c r="C408">
        <v>37.850890569999997</v>
      </c>
      <c r="D408">
        <v>8</v>
      </c>
    </row>
    <row r="409" spans="1:4" x14ac:dyDescent="0.3">
      <c r="A409" t="s">
        <v>3019</v>
      </c>
      <c r="B409" t="s">
        <v>2198</v>
      </c>
      <c r="C409">
        <v>73.633085600000001</v>
      </c>
      <c r="D409">
        <v>15</v>
      </c>
    </row>
    <row r="410" spans="1:4" x14ac:dyDescent="0.3">
      <c r="A410" t="s">
        <v>3019</v>
      </c>
      <c r="B410" t="s">
        <v>2199</v>
      </c>
      <c r="C410">
        <v>86.546991669999997</v>
      </c>
      <c r="D410">
        <v>12</v>
      </c>
    </row>
    <row r="411" spans="1:4" x14ac:dyDescent="0.3">
      <c r="A411" t="s">
        <v>3019</v>
      </c>
      <c r="B411" t="s">
        <v>2200</v>
      </c>
      <c r="C411">
        <v>406.92019628999998</v>
      </c>
      <c r="D411">
        <v>37</v>
      </c>
    </row>
    <row r="412" spans="1:4" x14ac:dyDescent="0.3">
      <c r="A412" t="s">
        <v>3019</v>
      </c>
      <c r="B412" t="s">
        <v>2201</v>
      </c>
      <c r="C412">
        <v>248.44730105000002</v>
      </c>
      <c r="D412">
        <v>51</v>
      </c>
    </row>
    <row r="413" spans="1:4" x14ac:dyDescent="0.3">
      <c r="A413" t="s">
        <v>3019</v>
      </c>
      <c r="B413" t="s">
        <v>2365</v>
      </c>
      <c r="C413">
        <v>238.77840875000004</v>
      </c>
      <c r="D413">
        <v>39</v>
      </c>
    </row>
    <row r="414" spans="1:4" x14ac:dyDescent="0.3">
      <c r="A414" t="s">
        <v>3019</v>
      </c>
      <c r="B414" t="s">
        <v>2366</v>
      </c>
      <c r="C414">
        <v>311.90041159999998</v>
      </c>
      <c r="D414">
        <v>39</v>
      </c>
    </row>
    <row r="415" spans="1:4" x14ac:dyDescent="0.3">
      <c r="A415" t="s">
        <v>3019</v>
      </c>
      <c r="B415" t="s">
        <v>2367</v>
      </c>
      <c r="C415">
        <v>253.41489393000001</v>
      </c>
      <c r="D415">
        <v>36</v>
      </c>
    </row>
    <row r="416" spans="1:4" x14ac:dyDescent="0.3">
      <c r="A416" t="s">
        <v>3019</v>
      </c>
      <c r="B416" t="s">
        <v>2368</v>
      </c>
      <c r="C416">
        <v>1407.46971409</v>
      </c>
      <c r="D416">
        <v>169</v>
      </c>
    </row>
    <row r="417" spans="1:5" x14ac:dyDescent="0.3">
      <c r="A417" t="s">
        <v>3019</v>
      </c>
      <c r="B417" t="s">
        <v>2371</v>
      </c>
      <c r="C417">
        <v>1261.5291498299998</v>
      </c>
      <c r="D417">
        <v>118</v>
      </c>
    </row>
    <row r="418" spans="1:5" x14ac:dyDescent="0.3">
      <c r="A418" t="s">
        <v>3019</v>
      </c>
      <c r="B418" t="s">
        <v>2372</v>
      </c>
      <c r="C418">
        <v>5003.8456425199975</v>
      </c>
      <c r="D418">
        <v>627</v>
      </c>
    </row>
    <row r="419" spans="1:5" x14ac:dyDescent="0.3">
      <c r="A419" t="s">
        <v>3019</v>
      </c>
      <c r="B419" t="s">
        <v>2378</v>
      </c>
      <c r="D419">
        <v>254.18621664501737</v>
      </c>
    </row>
    <row r="420" spans="1:5" x14ac:dyDescent="0.3">
      <c r="A420" t="s">
        <v>3019</v>
      </c>
      <c r="B420" t="s">
        <v>2388</v>
      </c>
      <c r="D420">
        <v>1.3392762271152601</v>
      </c>
    </row>
    <row r="421" spans="1:5" x14ac:dyDescent="0.3">
      <c r="A421" t="s">
        <v>3019</v>
      </c>
      <c r="B421" t="s">
        <v>2390</v>
      </c>
      <c r="D421">
        <v>153.04788327658068</v>
      </c>
    </row>
    <row r="422" spans="1:5" x14ac:dyDescent="0.3">
      <c r="A422" t="s">
        <v>3019</v>
      </c>
      <c r="B422" t="s">
        <v>2379</v>
      </c>
      <c r="D422">
        <v>1049.6014193710557</v>
      </c>
    </row>
    <row r="423" spans="1:5" x14ac:dyDescent="0.3">
      <c r="A423" t="s">
        <v>3019</v>
      </c>
      <c r="B423" t="s">
        <v>2380</v>
      </c>
      <c r="D423">
        <v>11.308766691439779</v>
      </c>
    </row>
    <row r="424" spans="1:5" x14ac:dyDescent="0.3">
      <c r="A424" t="s">
        <v>3019</v>
      </c>
      <c r="B424" t="s">
        <v>2382</v>
      </c>
      <c r="D424">
        <v>1085.4010375441667</v>
      </c>
    </row>
    <row r="425" spans="1:5" x14ac:dyDescent="0.3">
      <c r="A425" t="s">
        <v>3019</v>
      </c>
      <c r="B425" t="s">
        <v>2383</v>
      </c>
      <c r="D425">
        <v>13550.675495399288</v>
      </c>
    </row>
    <row r="426" spans="1:5" x14ac:dyDescent="0.3">
      <c r="A426" t="s">
        <v>3019</v>
      </c>
      <c r="B426" t="s">
        <v>2384</v>
      </c>
      <c r="D426">
        <v>9.7237854766602003E-2</v>
      </c>
    </row>
    <row r="427" spans="1:5" x14ac:dyDescent="0.3">
      <c r="A427" t="s">
        <v>3019</v>
      </c>
      <c r="B427" t="s">
        <v>2386</v>
      </c>
      <c r="D427">
        <v>139.3914138480778</v>
      </c>
    </row>
    <row r="428" spans="1:5" x14ac:dyDescent="0.3">
      <c r="A428" t="s">
        <v>3020</v>
      </c>
      <c r="B428" t="s">
        <v>1736</v>
      </c>
      <c r="C428">
        <v>0.5189397567393963</v>
      </c>
      <c r="D428">
        <v>0.28916901417677532</v>
      </c>
      <c r="E428">
        <v>0.48320777879850929</v>
      </c>
    </row>
    <row r="429" spans="1:5" x14ac:dyDescent="0.3">
      <c r="A429" t="s">
        <v>3020</v>
      </c>
      <c r="B429" t="s">
        <v>1737</v>
      </c>
      <c r="C429">
        <v>3.3252233632719334E-2</v>
      </c>
      <c r="D429">
        <v>6.7716537562025579E-4</v>
      </c>
      <c r="E429">
        <v>2.818643801660287E-2</v>
      </c>
    </row>
    <row r="430" spans="1:5" x14ac:dyDescent="0.3">
      <c r="A430" t="s">
        <v>3020</v>
      </c>
      <c r="B430" t="s">
        <v>1738</v>
      </c>
      <c r="C430">
        <v>0.44780800962788436</v>
      </c>
      <c r="D430">
        <v>0.71015382044760444</v>
      </c>
      <c r="E430">
        <v>0.48860578318488779</v>
      </c>
    </row>
    <row r="431" spans="1:5" x14ac:dyDescent="0.3">
      <c r="A431" t="s">
        <v>3020</v>
      </c>
      <c r="B431" t="s">
        <v>1825</v>
      </c>
      <c r="C431">
        <v>0.28885369817404521</v>
      </c>
    </row>
    <row r="432" spans="1:5" x14ac:dyDescent="0.3">
      <c r="A432" t="s">
        <v>3020</v>
      </c>
      <c r="B432" t="s">
        <v>1829</v>
      </c>
      <c r="C432">
        <v>1.225075991495729E-2</v>
      </c>
    </row>
    <row r="433" spans="1:5" x14ac:dyDescent="0.3">
      <c r="A433" t="s">
        <v>3020</v>
      </c>
      <c r="B433" t="s">
        <v>2169</v>
      </c>
      <c r="C433">
        <v>9.2300063849378739E-3</v>
      </c>
    </row>
    <row r="434" spans="1:5" x14ac:dyDescent="0.3">
      <c r="A434" t="s">
        <v>3020</v>
      </c>
      <c r="B434" t="s">
        <v>1593</v>
      </c>
      <c r="C434">
        <v>169080.37905506045</v>
      </c>
      <c r="D434">
        <v>50247</v>
      </c>
    </row>
    <row r="435" spans="1:5" x14ac:dyDescent="0.3">
      <c r="A435" t="s">
        <v>3020</v>
      </c>
      <c r="B435" t="s">
        <v>1596</v>
      </c>
      <c r="C435">
        <v>1772.5259031099995</v>
      </c>
      <c r="D435">
        <v>255</v>
      </c>
    </row>
    <row r="436" spans="1:5" x14ac:dyDescent="0.3">
      <c r="A436" t="s">
        <v>3020</v>
      </c>
      <c r="B436" t="s">
        <v>1602</v>
      </c>
      <c r="C436">
        <v>144283.3245015218</v>
      </c>
    </row>
    <row r="437" spans="1:5" x14ac:dyDescent="0.3">
      <c r="A437" t="s">
        <v>3020</v>
      </c>
      <c r="B437" t="s">
        <v>1603</v>
      </c>
      <c r="C437">
        <v>26569.580456650016</v>
      </c>
    </row>
    <row r="438" spans="1:5" x14ac:dyDescent="0.3">
      <c r="A438" t="s">
        <v>3020</v>
      </c>
      <c r="B438" t="s">
        <v>1624</v>
      </c>
      <c r="C438">
        <v>48598</v>
      </c>
      <c r="D438">
        <v>1904</v>
      </c>
    </row>
    <row r="439" spans="1:5" x14ac:dyDescent="0.3">
      <c r="A439" t="s">
        <v>3020</v>
      </c>
      <c r="B439" t="s">
        <v>1631</v>
      </c>
      <c r="C439">
        <v>3.114159622418881E-2</v>
      </c>
      <c r="D439">
        <v>0.14931984118014255</v>
      </c>
      <c r="E439">
        <v>2.9805817980131637E-2</v>
      </c>
    </row>
    <row r="440" spans="1:5" x14ac:dyDescent="0.3">
      <c r="A440" t="s">
        <v>3020</v>
      </c>
      <c r="B440" t="s">
        <v>1645</v>
      </c>
      <c r="C440">
        <v>1</v>
      </c>
      <c r="D440">
        <v>1</v>
      </c>
      <c r="E440">
        <v>1</v>
      </c>
    </row>
    <row r="441" spans="1:5" x14ac:dyDescent="0.3">
      <c r="A441" t="s">
        <v>3020</v>
      </c>
      <c r="B441" t="s">
        <v>1682</v>
      </c>
      <c r="C441">
        <v>0.31167688032054081</v>
      </c>
      <c r="D441">
        <v>0.39314508984787488</v>
      </c>
      <c r="E441">
        <v>0.32434611850660311</v>
      </c>
    </row>
    <row r="442" spans="1:5" x14ac:dyDescent="0.3">
      <c r="A442" t="s">
        <v>3020</v>
      </c>
      <c r="B442" t="s">
        <v>1683</v>
      </c>
      <c r="C442">
        <v>0.10226090140863452</v>
      </c>
      <c r="D442">
        <v>7.6880547379465411E-2</v>
      </c>
      <c r="E442">
        <v>9.8313966127894808E-2</v>
      </c>
    </row>
    <row r="443" spans="1:5" x14ac:dyDescent="0.3">
      <c r="A443" t="s">
        <v>3020</v>
      </c>
      <c r="B443" t="s">
        <v>1684</v>
      </c>
      <c r="C443">
        <v>0.11383552470553872</v>
      </c>
      <c r="D443">
        <v>9.228250790336899E-2</v>
      </c>
      <c r="E443">
        <v>0.11048378412993082</v>
      </c>
    </row>
    <row r="444" spans="1:5" x14ac:dyDescent="0.3">
      <c r="A444" t="s">
        <v>3020</v>
      </c>
      <c r="B444" t="s">
        <v>1685</v>
      </c>
      <c r="C444">
        <v>0.30287648412675466</v>
      </c>
      <c r="D444">
        <v>0.24704853500978477</v>
      </c>
      <c r="E444">
        <v>0.29419459963578709</v>
      </c>
    </row>
    <row r="445" spans="1:5" x14ac:dyDescent="0.3">
      <c r="A445" t="s">
        <v>3020</v>
      </c>
      <c r="B445" t="s">
        <v>1686</v>
      </c>
      <c r="C445">
        <v>0.16935020943853132</v>
      </c>
      <c r="D445">
        <v>0.19064331985950594</v>
      </c>
      <c r="E445">
        <v>0.1726615315997842</v>
      </c>
    </row>
    <row r="446" spans="1:5" x14ac:dyDescent="0.3">
      <c r="A446" t="s">
        <v>3020</v>
      </c>
      <c r="B446" t="s">
        <v>1732</v>
      </c>
    </row>
    <row r="447" spans="1:5" x14ac:dyDescent="0.3">
      <c r="A447" t="s">
        <v>3020</v>
      </c>
      <c r="B447" t="s">
        <v>1741</v>
      </c>
      <c r="C447">
        <v>0.62506420133325835</v>
      </c>
      <c r="D447">
        <v>0.53674700931043962</v>
      </c>
      <c r="E447">
        <v>0.611329868049723</v>
      </c>
    </row>
    <row r="448" spans="1:5" x14ac:dyDescent="0.3">
      <c r="A448" t="s">
        <v>3020</v>
      </c>
      <c r="B448" t="s">
        <v>1742</v>
      </c>
      <c r="C448">
        <v>0.3749357986667417</v>
      </c>
      <c r="D448">
        <v>0.46325299068956044</v>
      </c>
      <c r="E448">
        <v>0.38867013195027705</v>
      </c>
    </row>
    <row r="449" spans="1:5" x14ac:dyDescent="0.3">
      <c r="A449" t="s">
        <v>3020</v>
      </c>
      <c r="B449" t="s">
        <v>1750</v>
      </c>
      <c r="C449">
        <v>0.19219066916771724</v>
      </c>
      <c r="D449">
        <v>0.14819201223158643</v>
      </c>
      <c r="E449">
        <v>0.18534837488108932</v>
      </c>
    </row>
    <row r="450" spans="1:5" x14ac:dyDescent="0.3">
      <c r="A450" t="s">
        <v>3020</v>
      </c>
      <c r="B450" t="s">
        <v>1751</v>
      </c>
      <c r="C450">
        <v>4.7253534373600997E-2</v>
      </c>
      <c r="D450">
        <v>3.3538256088909028E-2</v>
      </c>
      <c r="E450">
        <v>4.5120651763500302E-2</v>
      </c>
    </row>
    <row r="451" spans="1:5" x14ac:dyDescent="0.3">
      <c r="A451" t="s">
        <v>3020</v>
      </c>
      <c r="B451" t="s">
        <v>1752</v>
      </c>
      <c r="C451">
        <v>7.8033431007762818E-2</v>
      </c>
      <c r="D451">
        <v>0.2105396124864255</v>
      </c>
      <c r="E451">
        <v>9.863965746123024E-2</v>
      </c>
    </row>
    <row r="452" spans="1:5" x14ac:dyDescent="0.3">
      <c r="A452" t="s">
        <v>3020</v>
      </c>
      <c r="B452" t="s">
        <v>1753</v>
      </c>
      <c r="C452">
        <v>0.12592948102653861</v>
      </c>
      <c r="D452">
        <v>5.6026198330784177E-2</v>
      </c>
      <c r="E452">
        <v>0.11505872120993778</v>
      </c>
    </row>
    <row r="453" spans="1:5" x14ac:dyDescent="0.3">
      <c r="A453" t="s">
        <v>3020</v>
      </c>
      <c r="B453" t="s">
        <v>1754</v>
      </c>
      <c r="C453">
        <v>0.55659288442438026</v>
      </c>
      <c r="D453">
        <v>0.55170392086229469</v>
      </c>
      <c r="E453">
        <v>0.5558325946842424</v>
      </c>
    </row>
    <row r="454" spans="1:5" x14ac:dyDescent="0.3">
      <c r="A454" t="s">
        <v>3020</v>
      </c>
      <c r="B454" t="s">
        <v>1755</v>
      </c>
      <c r="C454">
        <v>2.802654521560701E-4</v>
      </c>
      <c r="D454">
        <v>1.3604735896743461E-4</v>
      </c>
      <c r="E454">
        <v>2.5783788950375111E-4</v>
      </c>
    </row>
    <row r="455" spans="1:5" x14ac:dyDescent="0.3">
      <c r="A455" t="s">
        <v>3020</v>
      </c>
      <c r="B455" t="s">
        <v>1757</v>
      </c>
      <c r="C455">
        <v>29150.813762480007</v>
      </c>
      <c r="D455">
        <v>24238</v>
      </c>
    </row>
    <row r="456" spans="1:5" x14ac:dyDescent="0.3">
      <c r="A456" t="s">
        <v>3020</v>
      </c>
      <c r="B456" t="s">
        <v>1758</v>
      </c>
      <c r="C456">
        <v>62459.482526099353</v>
      </c>
      <c r="D456">
        <v>21661</v>
      </c>
    </row>
    <row r="457" spans="1:5" x14ac:dyDescent="0.3">
      <c r="A457" t="s">
        <v>3020</v>
      </c>
      <c r="B457" t="s">
        <v>1759</v>
      </c>
      <c r="C457">
        <v>17495.388498799948</v>
      </c>
      <c r="D457">
        <v>2174</v>
      </c>
    </row>
    <row r="458" spans="1:5" x14ac:dyDescent="0.3">
      <c r="A458" t="s">
        <v>3020</v>
      </c>
      <c r="B458" t="s">
        <v>1760</v>
      </c>
      <c r="C458">
        <v>9983.9852544799996</v>
      </c>
      <c r="D458">
        <v>314</v>
      </c>
    </row>
    <row r="459" spans="1:5" x14ac:dyDescent="0.3">
      <c r="A459" t="s">
        <v>3020</v>
      </c>
      <c r="B459" t="s">
        <v>1761</v>
      </c>
      <c r="C459">
        <v>9191.7188633599962</v>
      </c>
      <c r="D459">
        <v>131</v>
      </c>
    </row>
    <row r="460" spans="1:5" x14ac:dyDescent="0.3">
      <c r="A460" t="s">
        <v>3020</v>
      </c>
      <c r="B460" t="s">
        <v>1762</v>
      </c>
      <c r="C460">
        <v>16001.935596299998</v>
      </c>
      <c r="D460">
        <v>80</v>
      </c>
    </row>
    <row r="461" spans="1:5" x14ac:dyDescent="0.3">
      <c r="A461" t="s">
        <v>3020</v>
      </c>
      <c r="B461" t="s">
        <v>1801</v>
      </c>
      <c r="C461">
        <v>0.60078484746288396</v>
      </c>
    </row>
    <row r="462" spans="1:5" x14ac:dyDescent="0.3">
      <c r="A462" t="s">
        <v>3020</v>
      </c>
      <c r="B462" t="s">
        <v>1802</v>
      </c>
      <c r="C462">
        <v>98924.820215060114</v>
      </c>
    </row>
    <row r="463" spans="1:5" x14ac:dyDescent="0.3">
      <c r="A463" t="s">
        <v>3020</v>
      </c>
      <c r="B463" t="s">
        <v>1803</v>
      </c>
      <c r="C463">
        <v>18582.556188506223</v>
      </c>
    </row>
    <row r="464" spans="1:5" x14ac:dyDescent="0.3">
      <c r="A464" t="s">
        <v>3020</v>
      </c>
      <c r="B464" t="s">
        <v>1804</v>
      </c>
      <c r="C464">
        <v>14294.238216151189</v>
      </c>
    </row>
    <row r="465" spans="1:4" x14ac:dyDescent="0.3">
      <c r="A465" t="s">
        <v>3020</v>
      </c>
      <c r="B465" t="s">
        <v>1805</v>
      </c>
      <c r="C465">
        <v>7394.8726652083715</v>
      </c>
    </row>
    <row r="466" spans="1:4" x14ac:dyDescent="0.3">
      <c r="A466" t="s">
        <v>3020</v>
      </c>
      <c r="B466" t="s">
        <v>1806</v>
      </c>
      <c r="C466">
        <v>3598.0257087646901</v>
      </c>
    </row>
    <row r="467" spans="1:4" x14ac:dyDescent="0.3">
      <c r="A467" t="s">
        <v>3020</v>
      </c>
      <c r="B467" t="s">
        <v>1807</v>
      </c>
      <c r="C467">
        <v>611.39018807642151</v>
      </c>
    </row>
    <row r="468" spans="1:4" x14ac:dyDescent="0.3">
      <c r="A468" t="s">
        <v>3020</v>
      </c>
      <c r="B468" t="s">
        <v>1808</v>
      </c>
      <c r="C468">
        <v>252.11635698182732</v>
      </c>
    </row>
    <row r="469" spans="1:4" x14ac:dyDescent="0.3">
      <c r="A469" t="s">
        <v>3020</v>
      </c>
      <c r="B469" t="s">
        <v>1809</v>
      </c>
      <c r="C469">
        <v>619.74985443073763</v>
      </c>
    </row>
    <row r="470" spans="1:4" x14ac:dyDescent="0.3">
      <c r="A470" t="s">
        <v>3020</v>
      </c>
      <c r="B470" t="s">
        <v>1820</v>
      </c>
      <c r="C470">
        <v>0.67671705102686008</v>
      </c>
    </row>
    <row r="471" spans="1:4" x14ac:dyDescent="0.3">
      <c r="A471" t="s">
        <v>3020</v>
      </c>
      <c r="B471" t="s">
        <v>1821</v>
      </c>
      <c r="C471">
        <v>2.9839559059055601E-3</v>
      </c>
    </row>
    <row r="472" spans="1:4" x14ac:dyDescent="0.3">
      <c r="A472" t="s">
        <v>3020</v>
      </c>
      <c r="B472" t="s">
        <v>1823</v>
      </c>
      <c r="C472">
        <v>1.919453497823179E-2</v>
      </c>
    </row>
    <row r="473" spans="1:4" x14ac:dyDescent="0.3">
      <c r="A473" t="s">
        <v>3020</v>
      </c>
      <c r="B473" t="s">
        <v>1842</v>
      </c>
      <c r="C473">
        <v>81297.648379679566</v>
      </c>
      <c r="D473">
        <v>22480</v>
      </c>
    </row>
    <row r="474" spans="1:4" x14ac:dyDescent="0.3">
      <c r="A474" t="s">
        <v>3020</v>
      </c>
      <c r="B474" t="s">
        <v>1851</v>
      </c>
      <c r="C474">
        <v>206.48908475000005</v>
      </c>
      <c r="D474">
        <v>23</v>
      </c>
    </row>
    <row r="475" spans="1:4" x14ac:dyDescent="0.3">
      <c r="A475" t="s">
        <v>3020</v>
      </c>
      <c r="B475" t="s">
        <v>1852</v>
      </c>
      <c r="C475">
        <v>149.67983248000002</v>
      </c>
      <c r="D475">
        <v>13</v>
      </c>
    </row>
    <row r="476" spans="1:4" x14ac:dyDescent="0.3">
      <c r="A476" t="s">
        <v>3020</v>
      </c>
      <c r="B476" t="s">
        <v>1853</v>
      </c>
      <c r="C476">
        <v>176.43362010000001</v>
      </c>
      <c r="D476">
        <v>7</v>
      </c>
    </row>
    <row r="477" spans="1:4" x14ac:dyDescent="0.3">
      <c r="A477" t="s">
        <v>3020</v>
      </c>
      <c r="B477" t="s">
        <v>1859</v>
      </c>
      <c r="C477">
        <v>509.30096588999999</v>
      </c>
      <c r="D477">
        <v>19</v>
      </c>
    </row>
    <row r="478" spans="1:4" x14ac:dyDescent="0.3">
      <c r="A478" t="s">
        <v>3020</v>
      </c>
      <c r="B478" t="s">
        <v>1843</v>
      </c>
      <c r="C478">
        <v>27991.230479479826</v>
      </c>
      <c r="D478">
        <v>10907</v>
      </c>
    </row>
    <row r="479" spans="1:4" x14ac:dyDescent="0.3">
      <c r="A479" t="s">
        <v>3020</v>
      </c>
      <c r="B479" t="s">
        <v>1844</v>
      </c>
      <c r="C479">
        <v>444.25101153000003</v>
      </c>
      <c r="D479">
        <v>82</v>
      </c>
    </row>
    <row r="480" spans="1:4" x14ac:dyDescent="0.3">
      <c r="A480" t="s">
        <v>3020</v>
      </c>
      <c r="B480" t="s">
        <v>1845</v>
      </c>
      <c r="C480">
        <v>191.83625791999998</v>
      </c>
      <c r="D480">
        <v>34</v>
      </c>
    </row>
    <row r="481" spans="1:4" x14ac:dyDescent="0.3">
      <c r="A481" t="s">
        <v>3020</v>
      </c>
      <c r="B481" t="s">
        <v>1846</v>
      </c>
      <c r="C481">
        <v>94.235472309999992</v>
      </c>
      <c r="D481">
        <v>15</v>
      </c>
    </row>
    <row r="482" spans="1:4" x14ac:dyDescent="0.3">
      <c r="A482" t="s">
        <v>3020</v>
      </c>
      <c r="B482" t="s">
        <v>1847</v>
      </c>
      <c r="C482">
        <v>0.29965813000000002</v>
      </c>
      <c r="D482">
        <v>2</v>
      </c>
    </row>
    <row r="483" spans="1:4" x14ac:dyDescent="0.3">
      <c r="A483" t="s">
        <v>3020</v>
      </c>
      <c r="B483" t="s">
        <v>1849</v>
      </c>
      <c r="C483">
        <v>21114.357492229974</v>
      </c>
      <c r="D483">
        <v>4799</v>
      </c>
    </row>
    <row r="484" spans="1:4" x14ac:dyDescent="0.3">
      <c r="A484" t="s">
        <v>3020</v>
      </c>
      <c r="B484" t="s">
        <v>1850</v>
      </c>
      <c r="C484">
        <v>12107.562247019987</v>
      </c>
      <c r="D484">
        <v>5865</v>
      </c>
    </row>
    <row r="485" spans="1:4" x14ac:dyDescent="0.3">
      <c r="A485" t="s">
        <v>3020</v>
      </c>
      <c r="B485" t="s">
        <v>1864</v>
      </c>
      <c r="C485">
        <v>81297.648379679566</v>
      </c>
      <c r="D485">
        <v>22480</v>
      </c>
    </row>
    <row r="486" spans="1:4" x14ac:dyDescent="0.3">
      <c r="A486" t="s">
        <v>3020</v>
      </c>
      <c r="B486" t="s">
        <v>1873</v>
      </c>
      <c r="C486">
        <v>206.48908475000005</v>
      </c>
      <c r="D486">
        <v>23</v>
      </c>
    </row>
    <row r="487" spans="1:4" x14ac:dyDescent="0.3">
      <c r="A487" t="s">
        <v>3020</v>
      </c>
      <c r="B487" t="s">
        <v>2053</v>
      </c>
      <c r="C487">
        <v>149.67983248000002</v>
      </c>
      <c r="D487">
        <v>13</v>
      </c>
    </row>
    <row r="488" spans="1:4" x14ac:dyDescent="0.3">
      <c r="A488" t="s">
        <v>3020</v>
      </c>
      <c r="B488" t="s">
        <v>2078</v>
      </c>
      <c r="C488">
        <v>176.43362010000001</v>
      </c>
      <c r="D488">
        <v>7</v>
      </c>
    </row>
    <row r="489" spans="1:4" x14ac:dyDescent="0.3">
      <c r="A489" t="s">
        <v>3020</v>
      </c>
      <c r="B489" t="s">
        <v>2084</v>
      </c>
      <c r="C489">
        <v>509.30096588999999</v>
      </c>
      <c r="D489">
        <v>19</v>
      </c>
    </row>
    <row r="490" spans="1:4" x14ac:dyDescent="0.3">
      <c r="A490" t="s">
        <v>3020</v>
      </c>
      <c r="B490" t="s">
        <v>1865</v>
      </c>
      <c r="C490">
        <v>27991.230479479826</v>
      </c>
      <c r="D490">
        <v>10907</v>
      </c>
    </row>
    <row r="491" spans="1:4" x14ac:dyDescent="0.3">
      <c r="A491" t="s">
        <v>3020</v>
      </c>
      <c r="B491" t="s">
        <v>1866</v>
      </c>
      <c r="C491">
        <v>444.25101153000003</v>
      </c>
      <c r="D491">
        <v>82</v>
      </c>
    </row>
    <row r="492" spans="1:4" x14ac:dyDescent="0.3">
      <c r="A492" t="s">
        <v>3020</v>
      </c>
      <c r="B492" t="s">
        <v>1867</v>
      </c>
      <c r="C492">
        <v>191.83625791999998</v>
      </c>
      <c r="D492">
        <v>34</v>
      </c>
    </row>
    <row r="493" spans="1:4" x14ac:dyDescent="0.3">
      <c r="A493" t="s">
        <v>3020</v>
      </c>
      <c r="B493" t="s">
        <v>1868</v>
      </c>
      <c r="C493">
        <v>94.235472309999992</v>
      </c>
      <c r="D493">
        <v>15</v>
      </c>
    </row>
    <row r="494" spans="1:4" x14ac:dyDescent="0.3">
      <c r="A494" t="s">
        <v>3020</v>
      </c>
      <c r="B494" t="s">
        <v>1869</v>
      </c>
      <c r="C494">
        <v>0.29965813000000002</v>
      </c>
      <c r="D494">
        <v>2</v>
      </c>
    </row>
    <row r="495" spans="1:4" x14ac:dyDescent="0.3">
      <c r="A495" t="s">
        <v>3020</v>
      </c>
      <c r="B495" t="s">
        <v>1871</v>
      </c>
      <c r="C495">
        <v>21114.357492229974</v>
      </c>
      <c r="D495">
        <v>4799</v>
      </c>
    </row>
    <row r="496" spans="1:4" x14ac:dyDescent="0.3">
      <c r="A496" t="s">
        <v>3020</v>
      </c>
      <c r="B496" t="s">
        <v>1872</v>
      </c>
      <c r="C496">
        <v>12107.562247019987</v>
      </c>
      <c r="D496">
        <v>5865</v>
      </c>
    </row>
    <row r="497" spans="1:4" x14ac:dyDescent="0.3">
      <c r="A497" t="s">
        <v>3020</v>
      </c>
      <c r="B497" t="s">
        <v>1875</v>
      </c>
      <c r="C497">
        <v>4839.8902071900002</v>
      </c>
      <c r="D497">
        <v>1456</v>
      </c>
    </row>
    <row r="498" spans="1:4" x14ac:dyDescent="0.3">
      <c r="A498" t="s">
        <v>3020</v>
      </c>
      <c r="B498" t="s">
        <v>2092</v>
      </c>
      <c r="C498">
        <v>17254.646182020006</v>
      </c>
      <c r="D498">
        <v>6797</v>
      </c>
    </row>
    <row r="499" spans="1:4" x14ac:dyDescent="0.3">
      <c r="A499" t="s">
        <v>3020</v>
      </c>
      <c r="B499" t="s">
        <v>2093</v>
      </c>
      <c r="C499">
        <v>38307.225811710065</v>
      </c>
      <c r="D499">
        <v>11038</v>
      </c>
    </row>
    <row r="500" spans="1:4" x14ac:dyDescent="0.3">
      <c r="A500" t="s">
        <v>3020</v>
      </c>
      <c r="B500" t="s">
        <v>2649</v>
      </c>
      <c r="C500">
        <v>35409.918010020061</v>
      </c>
      <c r="D500">
        <v>7153</v>
      </c>
    </row>
    <row r="501" spans="1:4" x14ac:dyDescent="0.3">
      <c r="A501" t="s">
        <v>3020</v>
      </c>
      <c r="B501" t="s">
        <v>2650</v>
      </c>
      <c r="C501">
        <v>2706.0305490600003</v>
      </c>
      <c r="D501">
        <v>296</v>
      </c>
    </row>
    <row r="502" spans="1:4" x14ac:dyDescent="0.3">
      <c r="A502" t="s">
        <v>3020</v>
      </c>
      <c r="B502" t="s">
        <v>1876</v>
      </c>
      <c r="C502">
        <v>2698.2510005799968</v>
      </c>
      <c r="D502">
        <v>884</v>
      </c>
    </row>
    <row r="503" spans="1:4" x14ac:dyDescent="0.3">
      <c r="A503" t="s">
        <v>3020</v>
      </c>
      <c r="B503" t="s">
        <v>1877</v>
      </c>
      <c r="C503">
        <v>2591.6657119800029</v>
      </c>
      <c r="D503">
        <v>573</v>
      </c>
    </row>
    <row r="504" spans="1:4" x14ac:dyDescent="0.3">
      <c r="A504" t="s">
        <v>3020</v>
      </c>
      <c r="B504" t="s">
        <v>1878</v>
      </c>
      <c r="C504">
        <v>3800.464265200002</v>
      </c>
      <c r="D504">
        <v>960</v>
      </c>
    </row>
    <row r="505" spans="1:4" x14ac:dyDescent="0.3">
      <c r="A505" t="s">
        <v>3020</v>
      </c>
      <c r="B505" t="s">
        <v>1879</v>
      </c>
      <c r="C505">
        <v>3739.8826640500047</v>
      </c>
      <c r="D505">
        <v>1589</v>
      </c>
    </row>
    <row r="506" spans="1:4" x14ac:dyDescent="0.3">
      <c r="A506" t="s">
        <v>3020</v>
      </c>
      <c r="B506" t="s">
        <v>1880</v>
      </c>
      <c r="C506">
        <v>3361.4053530000028</v>
      </c>
      <c r="D506">
        <v>1792</v>
      </c>
    </row>
    <row r="507" spans="1:4" x14ac:dyDescent="0.3">
      <c r="A507" t="s">
        <v>3020</v>
      </c>
      <c r="B507" t="s">
        <v>1969</v>
      </c>
      <c r="C507">
        <v>3409.6037231099954</v>
      </c>
      <c r="D507">
        <v>838</v>
      </c>
    </row>
    <row r="508" spans="1:4" x14ac:dyDescent="0.3">
      <c r="A508" t="s">
        <v>3020</v>
      </c>
      <c r="B508" t="s">
        <v>1970</v>
      </c>
      <c r="C508">
        <v>3887.0315994100019</v>
      </c>
      <c r="D508">
        <v>1301</v>
      </c>
    </row>
    <row r="509" spans="1:4" x14ac:dyDescent="0.3">
      <c r="A509" t="s">
        <v>3020</v>
      </c>
      <c r="B509" t="s">
        <v>2091</v>
      </c>
      <c r="C509">
        <v>22277.309424189876</v>
      </c>
      <c r="D509">
        <v>9564</v>
      </c>
    </row>
    <row r="510" spans="1:4" x14ac:dyDescent="0.3">
      <c r="A510" t="s">
        <v>3020</v>
      </c>
      <c r="B510" t="s">
        <v>1971</v>
      </c>
      <c r="C510">
        <v>73823.620659579727</v>
      </c>
      <c r="D510">
        <v>30662</v>
      </c>
    </row>
    <row r="511" spans="1:4" x14ac:dyDescent="0.3">
      <c r="A511" t="s">
        <v>3020</v>
      </c>
      <c r="B511" t="s">
        <v>1972</v>
      </c>
      <c r="C511">
        <v>15217.020436970073</v>
      </c>
      <c r="D511">
        <v>6398</v>
      </c>
    </row>
    <row r="512" spans="1:4" x14ac:dyDescent="0.3">
      <c r="A512" t="s">
        <v>3020</v>
      </c>
      <c r="B512" t="s">
        <v>1974</v>
      </c>
      <c r="C512">
        <v>9027.931483849994</v>
      </c>
      <c r="D512">
        <v>4501</v>
      </c>
    </row>
    <row r="513" spans="1:4" x14ac:dyDescent="0.3">
      <c r="A513" t="s">
        <v>3020</v>
      </c>
      <c r="B513" t="s">
        <v>1976</v>
      </c>
      <c r="C513">
        <v>46213.803554229999</v>
      </c>
      <c r="D513">
        <v>2691</v>
      </c>
    </row>
    <row r="514" spans="1:4" x14ac:dyDescent="0.3">
      <c r="A514" t="s">
        <v>3020</v>
      </c>
      <c r="B514" t="s">
        <v>2088</v>
      </c>
      <c r="C514">
        <v>0.94836689000000007</v>
      </c>
      <c r="D514">
        <v>3</v>
      </c>
    </row>
    <row r="515" spans="1:4" x14ac:dyDescent="0.3">
      <c r="A515" t="s">
        <v>3020</v>
      </c>
      <c r="B515" t="s">
        <v>2071</v>
      </c>
      <c r="C515">
        <v>44063.239639500011</v>
      </c>
      <c r="D515">
        <v>9436</v>
      </c>
    </row>
    <row r="516" spans="1:4" x14ac:dyDescent="0.3">
      <c r="A516" t="s">
        <v>3020</v>
      </c>
      <c r="B516" t="s">
        <v>2072</v>
      </c>
      <c r="C516">
        <v>100220.08486202064</v>
      </c>
      <c r="D516">
        <v>34805</v>
      </c>
    </row>
    <row r="517" spans="1:4" x14ac:dyDescent="0.3">
      <c r="A517" t="s">
        <v>3020</v>
      </c>
      <c r="B517" t="s">
        <v>2275</v>
      </c>
      <c r="D517">
        <v>16035.217479042893</v>
      </c>
    </row>
    <row r="518" spans="1:4" x14ac:dyDescent="0.3">
      <c r="A518" t="s">
        <v>3020</v>
      </c>
      <c r="B518" t="s">
        <v>2276</v>
      </c>
      <c r="D518">
        <v>1274.0997272600096</v>
      </c>
    </row>
    <row r="519" spans="1:4" x14ac:dyDescent="0.3">
      <c r="A519" t="s">
        <v>3020</v>
      </c>
      <c r="B519" t="s">
        <v>2278</v>
      </c>
      <c r="D519">
        <v>1156.4258063689394</v>
      </c>
    </row>
    <row r="520" spans="1:4" x14ac:dyDescent="0.3">
      <c r="A520" t="s">
        <v>3020</v>
      </c>
      <c r="B520" t="s">
        <v>2279</v>
      </c>
      <c r="D520">
        <v>5332.0013781633206</v>
      </c>
    </row>
    <row r="521" spans="1:4" x14ac:dyDescent="0.3">
      <c r="A521" t="s">
        <v>3020</v>
      </c>
      <c r="B521" t="s">
        <v>2280</v>
      </c>
      <c r="D521">
        <v>0.15732788463429898</v>
      </c>
    </row>
    <row r="522" spans="1:4" x14ac:dyDescent="0.3">
      <c r="A522" t="s">
        <v>3020</v>
      </c>
      <c r="B522" t="s">
        <v>1883</v>
      </c>
      <c r="C522">
        <v>601.92610006000029</v>
      </c>
      <c r="D522">
        <v>558</v>
      </c>
    </row>
    <row r="523" spans="1:4" x14ac:dyDescent="0.3">
      <c r="A523" t="s">
        <v>3020</v>
      </c>
      <c r="B523" t="s">
        <v>1884</v>
      </c>
      <c r="C523">
        <v>1766.0889028599986</v>
      </c>
      <c r="D523">
        <v>521</v>
      </c>
    </row>
    <row r="524" spans="1:4" x14ac:dyDescent="0.3">
      <c r="A524" t="s">
        <v>3020</v>
      </c>
      <c r="B524" t="s">
        <v>1885</v>
      </c>
      <c r="C524">
        <v>5621.1769095100044</v>
      </c>
      <c r="D524">
        <v>591</v>
      </c>
    </row>
    <row r="525" spans="1:4" x14ac:dyDescent="0.3">
      <c r="A525" t="s">
        <v>3020</v>
      </c>
      <c r="B525" t="s">
        <v>1886</v>
      </c>
      <c r="C525">
        <v>4180.6693180999991</v>
      </c>
      <c r="D525">
        <v>139</v>
      </c>
    </row>
    <row r="526" spans="1:4" x14ac:dyDescent="0.3">
      <c r="A526" t="s">
        <v>3020</v>
      </c>
      <c r="B526" t="s">
        <v>1887</v>
      </c>
      <c r="C526">
        <v>2783.0871090000005</v>
      </c>
      <c r="D526">
        <v>42</v>
      </c>
    </row>
    <row r="527" spans="1:4" x14ac:dyDescent="0.3">
      <c r="A527" t="s">
        <v>3020</v>
      </c>
      <c r="B527" t="s">
        <v>1888</v>
      </c>
      <c r="C527">
        <v>11616.632117119996</v>
      </c>
      <c r="D527">
        <v>53</v>
      </c>
    </row>
    <row r="528" spans="1:4" x14ac:dyDescent="0.3">
      <c r="A528" t="s">
        <v>3020</v>
      </c>
      <c r="B528" t="s">
        <v>1906</v>
      </c>
      <c r="C528">
        <v>0.43618968152496029</v>
      </c>
    </row>
    <row r="529" spans="1:3" x14ac:dyDescent="0.3">
      <c r="A529" t="s">
        <v>3020</v>
      </c>
      <c r="B529" t="s">
        <v>1907</v>
      </c>
      <c r="C529">
        <v>23580.198770614261</v>
      </c>
    </row>
    <row r="530" spans="1:3" x14ac:dyDescent="0.3">
      <c r="A530" t="s">
        <v>3020</v>
      </c>
      <c r="B530" t="s">
        <v>1908</v>
      </c>
      <c r="C530">
        <v>2295.0495773029297</v>
      </c>
    </row>
    <row r="531" spans="1:3" x14ac:dyDescent="0.3">
      <c r="A531" t="s">
        <v>3020</v>
      </c>
      <c r="B531" t="s">
        <v>1909</v>
      </c>
      <c r="C531">
        <v>575.87922659293599</v>
      </c>
    </row>
    <row r="532" spans="1:3" x14ac:dyDescent="0.3">
      <c r="A532" t="s">
        <v>3020</v>
      </c>
      <c r="B532" t="s">
        <v>1910</v>
      </c>
      <c r="C532">
        <v>68.77505986356239</v>
      </c>
    </row>
    <row r="533" spans="1:3" x14ac:dyDescent="0.3">
      <c r="A533" t="s">
        <v>3020</v>
      </c>
      <c r="B533" t="s">
        <v>1911</v>
      </c>
      <c r="C533">
        <v>19.520162261518621</v>
      </c>
    </row>
    <row r="534" spans="1:3" x14ac:dyDescent="0.3">
      <c r="A534" t="s">
        <v>3020</v>
      </c>
      <c r="B534" t="s">
        <v>1912</v>
      </c>
      <c r="C534">
        <v>14.313458602719258</v>
      </c>
    </row>
    <row r="535" spans="1:3" x14ac:dyDescent="0.3">
      <c r="A535" t="s">
        <v>3020</v>
      </c>
      <c r="B535" t="s">
        <v>1913</v>
      </c>
      <c r="C535">
        <v>8.7298084220190386</v>
      </c>
    </row>
    <row r="536" spans="1:3" x14ac:dyDescent="0.3">
      <c r="A536" t="s">
        <v>3020</v>
      </c>
      <c r="B536" t="s">
        <v>1914</v>
      </c>
      <c r="C536">
        <v>7.1143929899869862</v>
      </c>
    </row>
    <row r="537" spans="1:3" x14ac:dyDescent="0.3">
      <c r="A537" t="s">
        <v>3020</v>
      </c>
      <c r="B537" t="s">
        <v>1987</v>
      </c>
      <c r="C537">
        <v>0.12773244072736517</v>
      </c>
    </row>
    <row r="538" spans="1:3" x14ac:dyDescent="0.3">
      <c r="A538" t="s">
        <v>3020</v>
      </c>
      <c r="B538" t="s">
        <v>2054</v>
      </c>
      <c r="C538">
        <v>1.0769306104281529E-3</v>
      </c>
    </row>
    <row r="539" spans="1:3" x14ac:dyDescent="0.3">
      <c r="A539" t="s">
        <v>3020</v>
      </c>
      <c r="B539" t="s">
        <v>1988</v>
      </c>
      <c r="C539">
        <v>0.63705524301508398</v>
      </c>
    </row>
    <row r="540" spans="1:3" x14ac:dyDescent="0.3">
      <c r="A540" t="s">
        <v>3020</v>
      </c>
      <c r="B540" t="s">
        <v>1989</v>
      </c>
      <c r="C540">
        <v>2.0587188099656099E-2</v>
      </c>
    </row>
    <row r="541" spans="1:3" x14ac:dyDescent="0.3">
      <c r="A541" t="s">
        <v>3020</v>
      </c>
      <c r="B541" t="s">
        <v>1991</v>
      </c>
      <c r="C541">
        <v>8.5721255974516269E-2</v>
      </c>
    </row>
    <row r="542" spans="1:3" x14ac:dyDescent="0.3">
      <c r="A542" t="s">
        <v>3020</v>
      </c>
      <c r="B542" t="s">
        <v>1992</v>
      </c>
      <c r="C542">
        <v>8.3309044654334974E-2</v>
      </c>
    </row>
    <row r="543" spans="1:3" x14ac:dyDescent="0.3">
      <c r="A543" t="s">
        <v>3020</v>
      </c>
      <c r="B543" t="s">
        <v>1993</v>
      </c>
      <c r="C543">
        <v>5.96954275430806E-3</v>
      </c>
    </row>
    <row r="544" spans="1:3" x14ac:dyDescent="0.3">
      <c r="A544" t="s">
        <v>3020</v>
      </c>
      <c r="B544" t="s">
        <v>1995</v>
      </c>
      <c r="C544">
        <v>2.9318347779369355E-2</v>
      </c>
    </row>
    <row r="545" spans="1:4" x14ac:dyDescent="0.3">
      <c r="A545" t="s">
        <v>3020</v>
      </c>
      <c r="B545" t="s">
        <v>2055</v>
      </c>
      <c r="C545">
        <v>11039.342082239997</v>
      </c>
      <c r="D545">
        <v>387</v>
      </c>
    </row>
    <row r="546" spans="1:4" x14ac:dyDescent="0.3">
      <c r="A546" t="s">
        <v>3020</v>
      </c>
      <c r="B546" t="s">
        <v>2056</v>
      </c>
      <c r="C546">
        <v>6901.3937090599984</v>
      </c>
      <c r="D546">
        <v>281</v>
      </c>
    </row>
    <row r="547" spans="1:4" x14ac:dyDescent="0.3">
      <c r="A547" t="s">
        <v>3020</v>
      </c>
      <c r="B547" t="s">
        <v>2174</v>
      </c>
      <c r="C547">
        <v>5615.4579818000038</v>
      </c>
      <c r="D547">
        <v>354</v>
      </c>
    </row>
    <row r="548" spans="1:4" x14ac:dyDescent="0.3">
      <c r="A548" t="s">
        <v>3020</v>
      </c>
      <c r="B548" t="s">
        <v>2175</v>
      </c>
      <c r="C548">
        <v>3013.3866835500003</v>
      </c>
      <c r="D548">
        <v>326</v>
      </c>
    </row>
    <row r="549" spans="1:4" x14ac:dyDescent="0.3">
      <c r="A549" t="s">
        <v>3020</v>
      </c>
      <c r="B549" t="s">
        <v>2186</v>
      </c>
      <c r="C549">
        <v>11039.342082239997</v>
      </c>
      <c r="D549">
        <v>387</v>
      </c>
    </row>
    <row r="550" spans="1:4" x14ac:dyDescent="0.3">
      <c r="A550" t="s">
        <v>3020</v>
      </c>
      <c r="B550" t="s">
        <v>2187</v>
      </c>
      <c r="C550">
        <v>6901.3937090599984</v>
      </c>
      <c r="D550">
        <v>281</v>
      </c>
    </row>
    <row r="551" spans="1:4" x14ac:dyDescent="0.3">
      <c r="A551" t="s">
        <v>3020</v>
      </c>
      <c r="B551" t="s">
        <v>2193</v>
      </c>
      <c r="C551">
        <v>5615.4579818000038</v>
      </c>
      <c r="D551">
        <v>354</v>
      </c>
    </row>
    <row r="552" spans="1:4" x14ac:dyDescent="0.3">
      <c r="A552" t="s">
        <v>3020</v>
      </c>
      <c r="B552" t="s">
        <v>2194</v>
      </c>
      <c r="C552">
        <v>3013.3866835500003</v>
      </c>
      <c r="D552">
        <v>326</v>
      </c>
    </row>
    <row r="553" spans="1:4" x14ac:dyDescent="0.3">
      <c r="A553" t="s">
        <v>3020</v>
      </c>
      <c r="B553" t="s">
        <v>2197</v>
      </c>
      <c r="C553">
        <v>1981.3290788799995</v>
      </c>
      <c r="D553">
        <v>62</v>
      </c>
    </row>
    <row r="554" spans="1:4" x14ac:dyDescent="0.3">
      <c r="A554" t="s">
        <v>3020</v>
      </c>
      <c r="B554" t="s">
        <v>2369</v>
      </c>
      <c r="C554">
        <v>3246.0333925000004</v>
      </c>
      <c r="D554">
        <v>206</v>
      </c>
    </row>
    <row r="555" spans="1:4" x14ac:dyDescent="0.3">
      <c r="A555" t="s">
        <v>3020</v>
      </c>
      <c r="B555" t="s">
        <v>2370</v>
      </c>
      <c r="C555">
        <v>3343.6751369600024</v>
      </c>
      <c r="D555">
        <v>157</v>
      </c>
    </row>
    <row r="556" spans="1:4" x14ac:dyDescent="0.3">
      <c r="A556" t="s">
        <v>3020</v>
      </c>
      <c r="B556" t="s">
        <v>2663</v>
      </c>
      <c r="C556">
        <v>4492.911378220002</v>
      </c>
      <c r="D556">
        <v>140</v>
      </c>
    </row>
    <row r="557" spans="1:4" x14ac:dyDescent="0.3">
      <c r="A557" t="s">
        <v>3020</v>
      </c>
      <c r="B557" t="s">
        <v>2664</v>
      </c>
      <c r="C557">
        <v>261.56850416999998</v>
      </c>
      <c r="D557">
        <v>15</v>
      </c>
    </row>
    <row r="558" spans="1:4" x14ac:dyDescent="0.3">
      <c r="A558" t="s">
        <v>3020</v>
      </c>
      <c r="B558" t="s">
        <v>2198</v>
      </c>
      <c r="C558">
        <v>405.62595141999998</v>
      </c>
      <c r="D558">
        <v>34</v>
      </c>
    </row>
    <row r="559" spans="1:4" x14ac:dyDescent="0.3">
      <c r="A559" t="s">
        <v>3020</v>
      </c>
      <c r="B559" t="s">
        <v>2199</v>
      </c>
      <c r="C559">
        <v>365.28693981999993</v>
      </c>
      <c r="D559">
        <v>25</v>
      </c>
    </row>
    <row r="560" spans="1:4" x14ac:dyDescent="0.3">
      <c r="A560" t="s">
        <v>3020</v>
      </c>
      <c r="B560" t="s">
        <v>2200</v>
      </c>
      <c r="C560">
        <v>1565.3229133799991</v>
      </c>
      <c r="D560">
        <v>78</v>
      </c>
    </row>
    <row r="561" spans="1:4" x14ac:dyDescent="0.3">
      <c r="A561" t="s">
        <v>3020</v>
      </c>
      <c r="B561" t="s">
        <v>2201</v>
      </c>
      <c r="C561">
        <v>878.34706871999992</v>
      </c>
      <c r="D561">
        <v>97</v>
      </c>
    </row>
    <row r="562" spans="1:4" x14ac:dyDescent="0.3">
      <c r="A562" t="s">
        <v>3020</v>
      </c>
      <c r="B562" t="s">
        <v>2365</v>
      </c>
      <c r="C562">
        <v>581.59903310999994</v>
      </c>
      <c r="D562">
        <v>81</v>
      </c>
    </row>
    <row r="563" spans="1:4" x14ac:dyDescent="0.3">
      <c r="A563" t="s">
        <v>3020</v>
      </c>
      <c r="B563" t="s">
        <v>2366</v>
      </c>
      <c r="C563">
        <v>2125.6055633599999</v>
      </c>
      <c r="D563">
        <v>73</v>
      </c>
    </row>
    <row r="564" spans="1:4" x14ac:dyDescent="0.3">
      <c r="A564" t="s">
        <v>3020</v>
      </c>
      <c r="B564" t="s">
        <v>2367</v>
      </c>
      <c r="C564">
        <v>1666.7868630000003</v>
      </c>
      <c r="D564">
        <v>71</v>
      </c>
    </row>
    <row r="565" spans="1:4" x14ac:dyDescent="0.3">
      <c r="A565" t="s">
        <v>3020</v>
      </c>
      <c r="B565" t="s">
        <v>2368</v>
      </c>
      <c r="C565">
        <v>5655.4886331100006</v>
      </c>
      <c r="D565">
        <v>299</v>
      </c>
    </row>
    <row r="566" spans="1:4" x14ac:dyDescent="0.3">
      <c r="A566" t="s">
        <v>3020</v>
      </c>
      <c r="B566" t="s">
        <v>2371</v>
      </c>
      <c r="C566">
        <v>5043.5672104600017</v>
      </c>
      <c r="D566">
        <v>174</v>
      </c>
    </row>
    <row r="567" spans="1:4" x14ac:dyDescent="0.3">
      <c r="A567" t="s">
        <v>3020</v>
      </c>
      <c r="B567" t="s">
        <v>2372</v>
      </c>
      <c r="C567">
        <v>21526.013246189988</v>
      </c>
      <c r="D567">
        <v>1164</v>
      </c>
    </row>
    <row r="568" spans="1:4" x14ac:dyDescent="0.3">
      <c r="A568" t="s">
        <v>3020</v>
      </c>
      <c r="B568" t="s">
        <v>2378</v>
      </c>
      <c r="D568">
        <v>1103.3381072798697</v>
      </c>
    </row>
    <row r="569" spans="1:4" x14ac:dyDescent="0.3">
      <c r="A569" t="s">
        <v>3020</v>
      </c>
      <c r="B569" t="s">
        <v>2388</v>
      </c>
      <c r="D569">
        <v>2.2278194371542801</v>
      </c>
    </row>
    <row r="570" spans="1:4" x14ac:dyDescent="0.3">
      <c r="A570" t="s">
        <v>3020</v>
      </c>
      <c r="B570" t="s">
        <v>2390</v>
      </c>
      <c r="D570">
        <v>268.09943761408482</v>
      </c>
    </row>
    <row r="571" spans="1:4" x14ac:dyDescent="0.3">
      <c r="A571" t="s">
        <v>3020</v>
      </c>
      <c r="B571" t="s">
        <v>2379</v>
      </c>
      <c r="D571">
        <v>3993.5707609629417</v>
      </c>
    </row>
    <row r="572" spans="1:4" x14ac:dyDescent="0.3">
      <c r="A572" t="s">
        <v>3020</v>
      </c>
      <c r="B572" t="s">
        <v>2380</v>
      </c>
      <c r="D572">
        <v>83.320742178657341</v>
      </c>
    </row>
    <row r="573" spans="1:4" x14ac:dyDescent="0.3">
      <c r="A573" t="s">
        <v>3020</v>
      </c>
      <c r="B573" t="s">
        <v>2382</v>
      </c>
      <c r="D573">
        <v>3852.3377229336347</v>
      </c>
    </row>
    <row r="574" spans="1:4" x14ac:dyDescent="0.3">
      <c r="A574" t="s">
        <v>3020</v>
      </c>
      <c r="B574" t="s">
        <v>2383</v>
      </c>
      <c r="D574">
        <v>41599.63097369943</v>
      </c>
    </row>
    <row r="575" spans="1:4" x14ac:dyDescent="0.3">
      <c r="A575" t="s">
        <v>3020</v>
      </c>
      <c r="B575" t="s">
        <v>2384</v>
      </c>
      <c r="D575">
        <v>47.132431207376904</v>
      </c>
    </row>
    <row r="576" spans="1:4" x14ac:dyDescent="0.3">
      <c r="A576" t="s">
        <v>3020</v>
      </c>
      <c r="B576" t="s">
        <v>2386</v>
      </c>
      <c r="D576">
        <v>333.17650334313061</v>
      </c>
    </row>
    <row r="577" spans="1:5" x14ac:dyDescent="0.3">
      <c r="A577" t="s">
        <v>3021</v>
      </c>
      <c r="B577" t="s">
        <v>1736</v>
      </c>
    </row>
    <row r="578" spans="1:5" x14ac:dyDescent="0.3">
      <c r="A578" t="s">
        <v>3021</v>
      </c>
      <c r="B578" t="s">
        <v>1737</v>
      </c>
    </row>
    <row r="579" spans="1:5" x14ac:dyDescent="0.3">
      <c r="A579" t="s">
        <v>3021</v>
      </c>
      <c r="B579" t="s">
        <v>1738</v>
      </c>
    </row>
    <row r="580" spans="1:5" x14ac:dyDescent="0.3">
      <c r="A580" t="s">
        <v>3021</v>
      </c>
      <c r="B580" t="s">
        <v>1825</v>
      </c>
      <c r="C580">
        <v>0.42943590533601894</v>
      </c>
    </row>
    <row r="581" spans="1:5" x14ac:dyDescent="0.3">
      <c r="A581" t="s">
        <v>3021</v>
      </c>
      <c r="B581" t="s">
        <v>1829</v>
      </c>
      <c r="C581">
        <v>0.50827101459470525</v>
      </c>
    </row>
    <row r="582" spans="1:5" x14ac:dyDescent="0.3">
      <c r="A582" t="s">
        <v>3021</v>
      </c>
      <c r="B582" t="s">
        <v>2169</v>
      </c>
      <c r="C582">
        <v>0.5304287658805672</v>
      </c>
    </row>
    <row r="583" spans="1:5" x14ac:dyDescent="0.3">
      <c r="A583" t="s">
        <v>3021</v>
      </c>
      <c r="B583" t="s">
        <v>1593</v>
      </c>
      <c r="C583">
        <v>1196.0847368400002</v>
      </c>
      <c r="D583">
        <v>144</v>
      </c>
    </row>
    <row r="584" spans="1:5" x14ac:dyDescent="0.3">
      <c r="A584" t="s">
        <v>3021</v>
      </c>
      <c r="B584" t="s">
        <v>1596</v>
      </c>
      <c r="C584">
        <v>19.629156309999999</v>
      </c>
      <c r="D584">
        <v>14</v>
      </c>
    </row>
    <row r="585" spans="1:5" x14ac:dyDescent="0.3">
      <c r="A585" t="s">
        <v>3021</v>
      </c>
      <c r="B585" t="s">
        <v>1602</v>
      </c>
      <c r="C585">
        <v>573.16092430000037</v>
      </c>
    </row>
    <row r="586" spans="1:5" x14ac:dyDescent="0.3">
      <c r="A586" t="s">
        <v>3021</v>
      </c>
      <c r="B586" t="s">
        <v>1603</v>
      </c>
      <c r="C586">
        <v>642.55296884999996</v>
      </c>
    </row>
    <row r="587" spans="1:5" x14ac:dyDescent="0.3">
      <c r="A587" t="s">
        <v>3021</v>
      </c>
      <c r="B587" t="s">
        <v>1624</v>
      </c>
      <c r="C587">
        <v>130</v>
      </c>
      <c r="D587">
        <v>28</v>
      </c>
    </row>
    <row r="588" spans="1:5" x14ac:dyDescent="0.3">
      <c r="A588" t="s">
        <v>3021</v>
      </c>
      <c r="B588" t="s">
        <v>1631</v>
      </c>
      <c r="C588">
        <v>0.35111121805063339</v>
      </c>
      <c r="D588">
        <v>0.9359205428873959</v>
      </c>
      <c r="E588">
        <v>0.58701897338763653</v>
      </c>
    </row>
    <row r="589" spans="1:5" x14ac:dyDescent="0.3">
      <c r="A589" t="s">
        <v>3021</v>
      </c>
      <c r="B589" t="s">
        <v>1645</v>
      </c>
      <c r="C589">
        <v>1</v>
      </c>
      <c r="D589">
        <v>1</v>
      </c>
      <c r="E589">
        <v>1</v>
      </c>
    </row>
    <row r="590" spans="1:5" x14ac:dyDescent="0.3">
      <c r="A590" t="s">
        <v>3021</v>
      </c>
      <c r="B590" t="s">
        <v>1682</v>
      </c>
      <c r="C590">
        <v>0.23804216447000384</v>
      </c>
      <c r="D590">
        <v>0.2187568626623427</v>
      </c>
      <c r="E590">
        <v>0.22784911822655521</v>
      </c>
    </row>
    <row r="591" spans="1:5" x14ac:dyDescent="0.3">
      <c r="A591" t="s">
        <v>3021</v>
      </c>
      <c r="B591" t="s">
        <v>1683</v>
      </c>
      <c r="C591">
        <v>0.14692879913760723</v>
      </c>
      <c r="D591">
        <v>1.1931358147361862E-2</v>
      </c>
      <c r="E591">
        <v>7.5577301894553098E-2</v>
      </c>
    </row>
    <row r="592" spans="1:5" x14ac:dyDescent="0.3">
      <c r="A592" t="s">
        <v>3021</v>
      </c>
      <c r="B592" t="s">
        <v>1684</v>
      </c>
      <c r="C592">
        <v>0.14466886658623535</v>
      </c>
      <c r="D592">
        <v>0.35372299170414151</v>
      </c>
      <c r="E592">
        <v>0.25516225610965004</v>
      </c>
    </row>
    <row r="593" spans="1:5" x14ac:dyDescent="0.3">
      <c r="A593" t="s">
        <v>3021</v>
      </c>
      <c r="B593" t="s">
        <v>1685</v>
      </c>
      <c r="C593">
        <v>0.32108522541860235</v>
      </c>
      <c r="D593">
        <v>0.41229933803612206</v>
      </c>
      <c r="E593">
        <v>0.36929549857057165</v>
      </c>
    </row>
    <row r="594" spans="1:5" x14ac:dyDescent="0.3">
      <c r="A594" t="s">
        <v>3021</v>
      </c>
      <c r="B594" t="s">
        <v>1686</v>
      </c>
      <c r="C594">
        <v>0.14927494438755129</v>
      </c>
      <c r="D594">
        <v>3.2894494500319052E-3</v>
      </c>
      <c r="E594">
        <v>7.2115825198670019E-2</v>
      </c>
    </row>
    <row r="595" spans="1:5" x14ac:dyDescent="0.3">
      <c r="A595" t="s">
        <v>3021</v>
      </c>
      <c r="B595" t="s">
        <v>1732</v>
      </c>
      <c r="C595">
        <v>1</v>
      </c>
      <c r="D595">
        <v>1</v>
      </c>
      <c r="E595">
        <v>1</v>
      </c>
    </row>
    <row r="596" spans="1:5" x14ac:dyDescent="0.3">
      <c r="A596" t="s">
        <v>3021</v>
      </c>
      <c r="B596" t="s">
        <v>1741</v>
      </c>
    </row>
    <row r="597" spans="1:5" x14ac:dyDescent="0.3">
      <c r="A597" t="s">
        <v>3021</v>
      </c>
      <c r="B597" t="s">
        <v>1742</v>
      </c>
      <c r="C597">
        <v>1</v>
      </c>
      <c r="D597">
        <v>1</v>
      </c>
      <c r="E597">
        <v>1</v>
      </c>
    </row>
    <row r="598" spans="1:5" x14ac:dyDescent="0.3">
      <c r="A598" t="s">
        <v>3021</v>
      </c>
      <c r="B598" t="s">
        <v>1750</v>
      </c>
    </row>
    <row r="599" spans="1:5" x14ac:dyDescent="0.3">
      <c r="A599" t="s">
        <v>3021</v>
      </c>
      <c r="B599" t="s">
        <v>1751</v>
      </c>
    </row>
    <row r="600" spans="1:5" x14ac:dyDescent="0.3">
      <c r="A600" t="s">
        <v>3021</v>
      </c>
      <c r="B600" t="s">
        <v>1752</v>
      </c>
      <c r="C600">
        <v>4.4172203523679728E-4</v>
      </c>
      <c r="D600">
        <v>1.6793947554725398E-2</v>
      </c>
      <c r="E600">
        <v>9.0845212284148165E-3</v>
      </c>
    </row>
    <row r="601" spans="1:5" x14ac:dyDescent="0.3">
      <c r="A601" t="s">
        <v>3021</v>
      </c>
      <c r="B601" t="s">
        <v>1753</v>
      </c>
      <c r="C601">
        <v>7.0916686914136134E-2</v>
      </c>
      <c r="D601">
        <v>0.28676642193371449</v>
      </c>
      <c r="E601">
        <v>0.18500182556707007</v>
      </c>
    </row>
    <row r="602" spans="1:5" x14ac:dyDescent="0.3">
      <c r="A602" t="s">
        <v>3021</v>
      </c>
      <c r="B602" t="s">
        <v>1754</v>
      </c>
      <c r="C602">
        <v>0.92864159105062716</v>
      </c>
      <c r="D602">
        <v>0.6964396305115601</v>
      </c>
      <c r="E602">
        <v>0.80591365320451513</v>
      </c>
    </row>
    <row r="603" spans="1:5" x14ac:dyDescent="0.3">
      <c r="A603" t="s">
        <v>3021</v>
      </c>
      <c r="B603" t="s">
        <v>1755</v>
      </c>
    </row>
    <row r="604" spans="1:5" x14ac:dyDescent="0.3">
      <c r="A604" t="s">
        <v>3021</v>
      </c>
      <c r="B604" t="s">
        <v>1757</v>
      </c>
      <c r="C604">
        <v>30.443209710000005</v>
      </c>
      <c r="D604">
        <v>36</v>
      </c>
    </row>
    <row r="605" spans="1:5" x14ac:dyDescent="0.3">
      <c r="A605" t="s">
        <v>3021</v>
      </c>
      <c r="B605" t="s">
        <v>1758</v>
      </c>
      <c r="C605">
        <v>215.87637827999993</v>
      </c>
      <c r="D605">
        <v>65</v>
      </c>
    </row>
    <row r="606" spans="1:5" x14ac:dyDescent="0.3">
      <c r="A606" t="s">
        <v>3021</v>
      </c>
      <c r="B606" t="s">
        <v>1759</v>
      </c>
      <c r="C606">
        <v>227.75121698999996</v>
      </c>
      <c r="D606">
        <v>28</v>
      </c>
    </row>
    <row r="607" spans="1:5" x14ac:dyDescent="0.3">
      <c r="A607" t="s">
        <v>3021</v>
      </c>
      <c r="B607" t="s">
        <v>1760</v>
      </c>
      <c r="D607">
        <v>0</v>
      </c>
    </row>
    <row r="608" spans="1:5" x14ac:dyDescent="0.3">
      <c r="A608" t="s">
        <v>3021</v>
      </c>
      <c r="B608" t="s">
        <v>1761</v>
      </c>
      <c r="C608">
        <v>99.090119319999999</v>
      </c>
      <c r="D608">
        <v>1</v>
      </c>
    </row>
    <row r="609" spans="1:4" x14ac:dyDescent="0.3">
      <c r="A609" t="s">
        <v>3021</v>
      </c>
      <c r="B609" t="s">
        <v>1762</v>
      </c>
      <c r="D609">
        <v>0</v>
      </c>
    </row>
    <row r="610" spans="1:4" x14ac:dyDescent="0.3">
      <c r="A610" t="s">
        <v>3021</v>
      </c>
      <c r="B610" t="s">
        <v>1801</v>
      </c>
      <c r="C610">
        <v>0.72825985040268804</v>
      </c>
    </row>
    <row r="611" spans="1:4" x14ac:dyDescent="0.3">
      <c r="A611" t="s">
        <v>3021</v>
      </c>
      <c r="B611" t="s">
        <v>1802</v>
      </c>
      <c r="C611">
        <v>44.974373914644261</v>
      </c>
    </row>
    <row r="612" spans="1:4" x14ac:dyDescent="0.3">
      <c r="A612" t="s">
        <v>3021</v>
      </c>
      <c r="B612" t="s">
        <v>1803</v>
      </c>
      <c r="C612">
        <v>49.030422424259427</v>
      </c>
    </row>
    <row r="613" spans="1:4" x14ac:dyDescent="0.3">
      <c r="A613" t="s">
        <v>3021</v>
      </c>
      <c r="B613" t="s">
        <v>1804</v>
      </c>
      <c r="C613">
        <v>122.81518092511216</v>
      </c>
    </row>
    <row r="614" spans="1:4" x14ac:dyDescent="0.3">
      <c r="A614" t="s">
        <v>3021</v>
      </c>
      <c r="B614" t="s">
        <v>1805</v>
      </c>
      <c r="C614">
        <v>226.36029446803465</v>
      </c>
    </row>
    <row r="615" spans="1:4" x14ac:dyDescent="0.3">
      <c r="A615" t="s">
        <v>3021</v>
      </c>
      <c r="B615" t="s">
        <v>1806</v>
      </c>
      <c r="C615">
        <v>118.85859957158193</v>
      </c>
    </row>
    <row r="616" spans="1:4" x14ac:dyDescent="0.3">
      <c r="A616" t="s">
        <v>3021</v>
      </c>
      <c r="B616" t="s">
        <v>1807</v>
      </c>
      <c r="C616">
        <v>8.6877003903380707</v>
      </c>
    </row>
    <row r="617" spans="1:4" x14ac:dyDescent="0.3">
      <c r="A617" t="s">
        <v>3021</v>
      </c>
      <c r="B617" t="s">
        <v>1808</v>
      </c>
      <c r="C617">
        <v>2.2466584082886527</v>
      </c>
    </row>
    <row r="618" spans="1:4" x14ac:dyDescent="0.3">
      <c r="A618" t="s">
        <v>3021</v>
      </c>
      <c r="B618" t="s">
        <v>1809</v>
      </c>
      <c r="C618">
        <v>0.18769419774072504</v>
      </c>
    </row>
    <row r="619" spans="1:4" x14ac:dyDescent="0.3">
      <c r="A619" t="s">
        <v>3021</v>
      </c>
      <c r="B619" t="s">
        <v>1820</v>
      </c>
      <c r="C619">
        <v>7.2373811684147259E-3</v>
      </c>
    </row>
    <row r="620" spans="1:4" x14ac:dyDescent="0.3">
      <c r="A620" t="s">
        <v>3021</v>
      </c>
      <c r="B620" t="s">
        <v>1823</v>
      </c>
      <c r="C620">
        <v>5.5055698900861004E-2</v>
      </c>
    </row>
    <row r="621" spans="1:4" x14ac:dyDescent="0.3">
      <c r="A621" t="s">
        <v>3021</v>
      </c>
      <c r="B621" t="s">
        <v>1842</v>
      </c>
      <c r="C621">
        <v>231.33513299999998</v>
      </c>
      <c r="D621">
        <v>33</v>
      </c>
    </row>
    <row r="622" spans="1:4" x14ac:dyDescent="0.3">
      <c r="A622" t="s">
        <v>3021</v>
      </c>
      <c r="B622" t="s">
        <v>1851</v>
      </c>
      <c r="C622">
        <v>4.5495773100000001</v>
      </c>
      <c r="D622">
        <v>1</v>
      </c>
    </row>
    <row r="623" spans="1:4" x14ac:dyDescent="0.3">
      <c r="A623" t="s">
        <v>3021</v>
      </c>
      <c r="B623" t="s">
        <v>1859</v>
      </c>
      <c r="C623">
        <v>4.9812349200000003</v>
      </c>
      <c r="D623">
        <v>1</v>
      </c>
    </row>
    <row r="624" spans="1:4" x14ac:dyDescent="0.3">
      <c r="A624" t="s">
        <v>3021</v>
      </c>
      <c r="B624" t="s">
        <v>1843</v>
      </c>
      <c r="C624">
        <v>148.32250876999996</v>
      </c>
      <c r="D624">
        <v>33</v>
      </c>
    </row>
    <row r="625" spans="1:4" x14ac:dyDescent="0.3">
      <c r="A625" t="s">
        <v>3021</v>
      </c>
      <c r="B625" t="s">
        <v>1844</v>
      </c>
      <c r="C625">
        <v>9.2907347500000004</v>
      </c>
      <c r="D625">
        <v>8</v>
      </c>
    </row>
    <row r="626" spans="1:4" x14ac:dyDescent="0.3">
      <c r="A626" t="s">
        <v>3021</v>
      </c>
      <c r="B626" t="s">
        <v>1845</v>
      </c>
      <c r="C626">
        <v>0.71430170999999998</v>
      </c>
      <c r="D626">
        <v>2</v>
      </c>
    </row>
    <row r="627" spans="1:4" x14ac:dyDescent="0.3">
      <c r="A627" t="s">
        <v>3021</v>
      </c>
      <c r="B627" t="s">
        <v>1846</v>
      </c>
      <c r="C627">
        <v>9.3307619999999994E-2</v>
      </c>
      <c r="D627">
        <v>1</v>
      </c>
    </row>
    <row r="628" spans="1:4" x14ac:dyDescent="0.3">
      <c r="A628" t="s">
        <v>3021</v>
      </c>
      <c r="B628" t="s">
        <v>1849</v>
      </c>
      <c r="C628">
        <v>42.496659450000003</v>
      </c>
      <c r="D628">
        <v>16</v>
      </c>
    </row>
    <row r="629" spans="1:4" x14ac:dyDescent="0.3">
      <c r="A629" t="s">
        <v>3021</v>
      </c>
      <c r="B629" t="s">
        <v>1850</v>
      </c>
      <c r="C629">
        <v>131.37746677000001</v>
      </c>
      <c r="D629">
        <v>33</v>
      </c>
    </row>
    <row r="630" spans="1:4" x14ac:dyDescent="0.3">
      <c r="A630" t="s">
        <v>3021</v>
      </c>
      <c r="B630" t="s">
        <v>1864</v>
      </c>
      <c r="C630">
        <v>231.33513299999998</v>
      </c>
      <c r="D630">
        <v>33</v>
      </c>
    </row>
    <row r="631" spans="1:4" x14ac:dyDescent="0.3">
      <c r="A631" t="s">
        <v>3021</v>
      </c>
      <c r="B631" t="s">
        <v>1873</v>
      </c>
      <c r="C631">
        <v>4.5495773100000001</v>
      </c>
      <c r="D631">
        <v>1</v>
      </c>
    </row>
    <row r="632" spans="1:4" x14ac:dyDescent="0.3">
      <c r="A632" t="s">
        <v>3021</v>
      </c>
      <c r="B632" t="s">
        <v>2084</v>
      </c>
      <c r="C632">
        <v>4.9812349200000003</v>
      </c>
      <c r="D632">
        <v>1</v>
      </c>
    </row>
    <row r="633" spans="1:4" x14ac:dyDescent="0.3">
      <c r="A633" t="s">
        <v>3021</v>
      </c>
      <c r="B633" t="s">
        <v>1865</v>
      </c>
      <c r="C633">
        <v>148.32250876999996</v>
      </c>
      <c r="D633">
        <v>33</v>
      </c>
    </row>
    <row r="634" spans="1:4" x14ac:dyDescent="0.3">
      <c r="A634" t="s">
        <v>3021</v>
      </c>
      <c r="B634" t="s">
        <v>1866</v>
      </c>
      <c r="C634">
        <v>9.2907347500000004</v>
      </c>
      <c r="D634">
        <v>8</v>
      </c>
    </row>
    <row r="635" spans="1:4" x14ac:dyDescent="0.3">
      <c r="A635" t="s">
        <v>3021</v>
      </c>
      <c r="B635" t="s">
        <v>1867</v>
      </c>
      <c r="C635">
        <v>0.71430170999999998</v>
      </c>
      <c r="D635">
        <v>2</v>
      </c>
    </row>
    <row r="636" spans="1:4" x14ac:dyDescent="0.3">
      <c r="A636" t="s">
        <v>3021</v>
      </c>
      <c r="B636" t="s">
        <v>1868</v>
      </c>
      <c r="C636">
        <v>9.3307619999999994E-2</v>
      </c>
      <c r="D636">
        <v>1</v>
      </c>
    </row>
    <row r="637" spans="1:4" x14ac:dyDescent="0.3">
      <c r="A637" t="s">
        <v>3021</v>
      </c>
      <c r="B637" t="s">
        <v>1871</v>
      </c>
      <c r="C637">
        <v>42.496659450000003</v>
      </c>
      <c r="D637">
        <v>16</v>
      </c>
    </row>
    <row r="638" spans="1:4" x14ac:dyDescent="0.3">
      <c r="A638" t="s">
        <v>3021</v>
      </c>
      <c r="B638" t="s">
        <v>1872</v>
      </c>
      <c r="C638">
        <v>131.37746677000001</v>
      </c>
      <c r="D638">
        <v>33</v>
      </c>
    </row>
    <row r="639" spans="1:4" x14ac:dyDescent="0.3">
      <c r="A639" t="s">
        <v>3021</v>
      </c>
      <c r="B639" t="s">
        <v>1875</v>
      </c>
      <c r="C639">
        <v>17.510891240000003</v>
      </c>
      <c r="D639">
        <v>6</v>
      </c>
    </row>
    <row r="640" spans="1:4" x14ac:dyDescent="0.3">
      <c r="A640" t="s">
        <v>3021</v>
      </c>
      <c r="B640" t="s">
        <v>2092</v>
      </c>
      <c r="C640">
        <v>51.22224198</v>
      </c>
      <c r="D640">
        <v>17</v>
      </c>
    </row>
    <row r="641" spans="1:4" x14ac:dyDescent="0.3">
      <c r="A641" t="s">
        <v>3021</v>
      </c>
      <c r="B641" t="s">
        <v>2093</v>
      </c>
      <c r="C641">
        <v>143.54508996000004</v>
      </c>
      <c r="D641">
        <v>14</v>
      </c>
    </row>
    <row r="642" spans="1:4" x14ac:dyDescent="0.3">
      <c r="A642" t="s">
        <v>3021</v>
      </c>
      <c r="B642" t="s">
        <v>2649</v>
      </c>
      <c r="C642">
        <v>26.578009900000001</v>
      </c>
      <c r="D642">
        <v>8</v>
      </c>
    </row>
    <row r="643" spans="1:4" x14ac:dyDescent="0.3">
      <c r="A643" t="s">
        <v>3021</v>
      </c>
      <c r="B643" t="s">
        <v>1876</v>
      </c>
      <c r="C643">
        <v>8.064276790000001</v>
      </c>
      <c r="D643">
        <v>3</v>
      </c>
    </row>
    <row r="644" spans="1:4" x14ac:dyDescent="0.3">
      <c r="A644" t="s">
        <v>3021</v>
      </c>
      <c r="B644" t="s">
        <v>1877</v>
      </c>
      <c r="C644">
        <v>15.33342728</v>
      </c>
      <c r="D644">
        <v>3</v>
      </c>
    </row>
    <row r="645" spans="1:4" x14ac:dyDescent="0.3">
      <c r="A645" t="s">
        <v>3021</v>
      </c>
      <c r="B645" t="s">
        <v>1878</v>
      </c>
      <c r="C645">
        <v>8.2894824600000003</v>
      </c>
      <c r="D645">
        <v>4</v>
      </c>
    </row>
    <row r="646" spans="1:4" x14ac:dyDescent="0.3">
      <c r="A646" t="s">
        <v>3021</v>
      </c>
      <c r="B646" t="s">
        <v>1879</v>
      </c>
      <c r="C646">
        <v>4.8064154200000004</v>
      </c>
      <c r="D646">
        <v>2</v>
      </c>
    </row>
    <row r="647" spans="1:4" x14ac:dyDescent="0.3">
      <c r="A647" t="s">
        <v>3021</v>
      </c>
      <c r="B647" t="s">
        <v>1880</v>
      </c>
      <c r="C647">
        <v>6.657152850000001</v>
      </c>
      <c r="D647">
        <v>5</v>
      </c>
    </row>
    <row r="648" spans="1:4" x14ac:dyDescent="0.3">
      <c r="A648" t="s">
        <v>3021</v>
      </c>
      <c r="B648" t="s">
        <v>1969</v>
      </c>
      <c r="C648">
        <v>5.5918676400000003</v>
      </c>
      <c r="D648">
        <v>4</v>
      </c>
    </row>
    <row r="649" spans="1:4" x14ac:dyDescent="0.3">
      <c r="A649" t="s">
        <v>3021</v>
      </c>
      <c r="B649" t="s">
        <v>1970</v>
      </c>
      <c r="C649">
        <v>83.480849460000002</v>
      </c>
      <c r="D649">
        <v>21</v>
      </c>
    </row>
    <row r="650" spans="1:4" x14ac:dyDescent="0.3">
      <c r="A650" t="s">
        <v>3021</v>
      </c>
      <c r="B650" t="s">
        <v>2091</v>
      </c>
      <c r="C650">
        <v>202.08121931999997</v>
      </c>
      <c r="D650">
        <v>41</v>
      </c>
    </row>
    <row r="651" spans="1:4" x14ac:dyDescent="0.3">
      <c r="A651" t="s">
        <v>3021</v>
      </c>
      <c r="B651" t="s">
        <v>1971</v>
      </c>
      <c r="C651">
        <v>4.0123041499999994</v>
      </c>
      <c r="D651">
        <v>6</v>
      </c>
    </row>
    <row r="652" spans="1:4" x14ac:dyDescent="0.3">
      <c r="A652" t="s">
        <v>3021</v>
      </c>
      <c r="B652" t="s">
        <v>1972</v>
      </c>
      <c r="C652">
        <v>0.13587992999999998</v>
      </c>
      <c r="D652">
        <v>1</v>
      </c>
    </row>
    <row r="653" spans="1:4" x14ac:dyDescent="0.3">
      <c r="A653" t="s">
        <v>3021</v>
      </c>
      <c r="B653" t="s">
        <v>1976</v>
      </c>
      <c r="C653">
        <v>569.01274022000007</v>
      </c>
      <c r="D653">
        <v>121</v>
      </c>
    </row>
    <row r="654" spans="1:4" x14ac:dyDescent="0.3">
      <c r="A654" t="s">
        <v>3021</v>
      </c>
      <c r="B654" t="s">
        <v>2071</v>
      </c>
      <c r="C654">
        <v>29.045833980000001</v>
      </c>
      <c r="D654">
        <v>10</v>
      </c>
    </row>
    <row r="655" spans="1:4" x14ac:dyDescent="0.3">
      <c r="A655" t="s">
        <v>3021</v>
      </c>
      <c r="B655" t="s">
        <v>2072</v>
      </c>
      <c r="C655">
        <v>544.11509032000004</v>
      </c>
      <c r="D655">
        <v>118</v>
      </c>
    </row>
    <row r="656" spans="1:4" x14ac:dyDescent="0.3">
      <c r="A656" t="s">
        <v>3021</v>
      </c>
      <c r="B656" t="s">
        <v>2275</v>
      </c>
      <c r="D656">
        <v>0.36472217498064502</v>
      </c>
    </row>
    <row r="657" spans="1:4" x14ac:dyDescent="0.3">
      <c r="A657" t="s">
        <v>3021</v>
      </c>
      <c r="B657" t="s">
        <v>2276</v>
      </c>
      <c r="D657">
        <v>7.4069213734289208E-2</v>
      </c>
    </row>
    <row r="658" spans="1:4" x14ac:dyDescent="0.3">
      <c r="A658" t="s">
        <v>3021</v>
      </c>
      <c r="B658" t="s">
        <v>2279</v>
      </c>
      <c r="D658">
        <v>110.3289947419597</v>
      </c>
    </row>
    <row r="659" spans="1:4" x14ac:dyDescent="0.3">
      <c r="A659" t="s">
        <v>3021</v>
      </c>
      <c r="B659" t="s">
        <v>1883</v>
      </c>
      <c r="C659">
        <v>9.3177946699999996</v>
      </c>
      <c r="D659">
        <v>8</v>
      </c>
    </row>
    <row r="660" spans="1:4" x14ac:dyDescent="0.3">
      <c r="A660" t="s">
        <v>3021</v>
      </c>
      <c r="B660" t="s">
        <v>1884</v>
      </c>
      <c r="C660">
        <v>41.748619450000007</v>
      </c>
      <c r="D660">
        <v>12</v>
      </c>
    </row>
    <row r="661" spans="1:4" x14ac:dyDescent="0.3">
      <c r="A661" t="s">
        <v>3021</v>
      </c>
      <c r="B661" t="s">
        <v>1885</v>
      </c>
      <c r="C661">
        <v>50.390685699999999</v>
      </c>
      <c r="D661">
        <v>4</v>
      </c>
    </row>
    <row r="662" spans="1:4" x14ac:dyDescent="0.3">
      <c r="A662" t="s">
        <v>3021</v>
      </c>
      <c r="B662" t="s">
        <v>1886</v>
      </c>
      <c r="C662">
        <v>39.192987860000002</v>
      </c>
      <c r="D662">
        <v>1</v>
      </c>
    </row>
    <row r="663" spans="1:4" x14ac:dyDescent="0.3">
      <c r="A663" t="s">
        <v>3021</v>
      </c>
      <c r="B663" t="s">
        <v>1887</v>
      </c>
      <c r="D663">
        <v>0</v>
      </c>
    </row>
    <row r="664" spans="1:4" x14ac:dyDescent="0.3">
      <c r="A664" t="s">
        <v>3021</v>
      </c>
      <c r="B664" t="s">
        <v>1888</v>
      </c>
      <c r="C664">
        <v>501.90288117</v>
      </c>
      <c r="D664">
        <v>3</v>
      </c>
    </row>
    <row r="665" spans="1:4" x14ac:dyDescent="0.3">
      <c r="A665" t="s">
        <v>3021</v>
      </c>
      <c r="B665" t="s">
        <v>1906</v>
      </c>
      <c r="C665">
        <v>0.67419423680734258</v>
      </c>
    </row>
    <row r="666" spans="1:4" x14ac:dyDescent="0.3">
      <c r="A666" t="s">
        <v>3021</v>
      </c>
      <c r="B666" t="s">
        <v>1907</v>
      </c>
      <c r="C666">
        <v>173.8222669491951</v>
      </c>
    </row>
    <row r="667" spans="1:4" x14ac:dyDescent="0.3">
      <c r="A667" t="s">
        <v>3021</v>
      </c>
      <c r="B667" t="s">
        <v>1908</v>
      </c>
      <c r="C667">
        <v>153.82746268795086</v>
      </c>
    </row>
    <row r="668" spans="1:4" x14ac:dyDescent="0.3">
      <c r="A668" t="s">
        <v>3021</v>
      </c>
      <c r="B668" t="s">
        <v>1909</v>
      </c>
      <c r="C668">
        <v>150.67409655895614</v>
      </c>
    </row>
    <row r="669" spans="1:4" x14ac:dyDescent="0.3">
      <c r="A669" t="s">
        <v>3021</v>
      </c>
      <c r="B669" t="s">
        <v>1910</v>
      </c>
      <c r="C669">
        <v>56.244003627168603</v>
      </c>
    </row>
    <row r="670" spans="1:4" x14ac:dyDescent="0.3">
      <c r="A670" t="s">
        <v>3021</v>
      </c>
      <c r="B670" t="s">
        <v>1911</v>
      </c>
      <c r="C670">
        <v>36.837091281015603</v>
      </c>
    </row>
    <row r="671" spans="1:4" x14ac:dyDescent="0.3">
      <c r="A671" t="s">
        <v>3021</v>
      </c>
      <c r="B671" t="s">
        <v>1912</v>
      </c>
      <c r="C671">
        <v>35.876846073628194</v>
      </c>
    </row>
    <row r="672" spans="1:4" x14ac:dyDescent="0.3">
      <c r="A672" t="s">
        <v>3021</v>
      </c>
      <c r="B672" t="s">
        <v>1913</v>
      </c>
      <c r="C672">
        <v>35.271201672085517</v>
      </c>
    </row>
    <row r="673" spans="1:4" x14ac:dyDescent="0.3">
      <c r="A673" t="s">
        <v>3021</v>
      </c>
      <c r="B673" t="s">
        <v>1914</v>
      </c>
      <c r="C673">
        <v>0</v>
      </c>
    </row>
    <row r="674" spans="1:4" x14ac:dyDescent="0.3">
      <c r="A674" t="s">
        <v>3021</v>
      </c>
      <c r="B674" t="s">
        <v>1988</v>
      </c>
      <c r="C674">
        <v>0.11920671758327993</v>
      </c>
    </row>
    <row r="675" spans="1:4" x14ac:dyDescent="0.3">
      <c r="A675" t="s">
        <v>3021</v>
      </c>
      <c r="B675" t="s">
        <v>1991</v>
      </c>
      <c r="C675">
        <v>5.9280352199091715E-3</v>
      </c>
    </row>
    <row r="676" spans="1:4" x14ac:dyDescent="0.3">
      <c r="A676" t="s">
        <v>3021</v>
      </c>
      <c r="B676" t="s">
        <v>1992</v>
      </c>
      <c r="C676">
        <v>9.5472192292244858E-3</v>
      </c>
    </row>
    <row r="677" spans="1:4" x14ac:dyDescent="0.3">
      <c r="A677" t="s">
        <v>3021</v>
      </c>
      <c r="B677" t="s">
        <v>1995</v>
      </c>
      <c r="C677">
        <v>0.33488926208701936</v>
      </c>
    </row>
    <row r="678" spans="1:4" x14ac:dyDescent="0.3">
      <c r="A678" t="s">
        <v>3021</v>
      </c>
      <c r="B678" t="s">
        <v>2055</v>
      </c>
      <c r="C678">
        <v>282.67159065999999</v>
      </c>
      <c r="D678">
        <v>11</v>
      </c>
    </row>
    <row r="679" spans="1:4" x14ac:dyDescent="0.3">
      <c r="A679" t="s">
        <v>3021</v>
      </c>
      <c r="B679" t="s">
        <v>2056</v>
      </c>
      <c r="C679">
        <v>25.478240059999997</v>
      </c>
      <c r="D679">
        <v>2</v>
      </c>
    </row>
    <row r="680" spans="1:4" x14ac:dyDescent="0.3">
      <c r="A680" t="s">
        <v>3021</v>
      </c>
      <c r="B680" t="s">
        <v>2174</v>
      </c>
      <c r="C680">
        <v>319.31117587</v>
      </c>
      <c r="D680">
        <v>7</v>
      </c>
    </row>
    <row r="681" spans="1:4" x14ac:dyDescent="0.3">
      <c r="A681" t="s">
        <v>3021</v>
      </c>
      <c r="B681" t="s">
        <v>2175</v>
      </c>
      <c r="C681">
        <v>15.091962260000001</v>
      </c>
      <c r="D681">
        <v>8</v>
      </c>
    </row>
    <row r="682" spans="1:4" x14ac:dyDescent="0.3">
      <c r="A682" t="s">
        <v>3021</v>
      </c>
      <c r="B682" t="s">
        <v>2186</v>
      </c>
      <c r="C682">
        <v>282.67159065999999</v>
      </c>
      <c r="D682">
        <v>11</v>
      </c>
    </row>
    <row r="683" spans="1:4" x14ac:dyDescent="0.3">
      <c r="A683" t="s">
        <v>3021</v>
      </c>
      <c r="B683" t="s">
        <v>2187</v>
      </c>
      <c r="C683">
        <v>25.478240059999997</v>
      </c>
      <c r="D683">
        <v>2</v>
      </c>
    </row>
    <row r="684" spans="1:4" x14ac:dyDescent="0.3">
      <c r="A684" t="s">
        <v>3021</v>
      </c>
      <c r="B684" t="s">
        <v>2193</v>
      </c>
      <c r="C684">
        <v>319.31117587</v>
      </c>
      <c r="D684">
        <v>7</v>
      </c>
    </row>
    <row r="685" spans="1:4" x14ac:dyDescent="0.3">
      <c r="A685" t="s">
        <v>3021</v>
      </c>
      <c r="B685" t="s">
        <v>2194</v>
      </c>
      <c r="C685">
        <v>15.091962260000001</v>
      </c>
      <c r="D685">
        <v>8</v>
      </c>
    </row>
    <row r="686" spans="1:4" x14ac:dyDescent="0.3">
      <c r="A686" t="s">
        <v>3021</v>
      </c>
      <c r="B686" t="s">
        <v>2369</v>
      </c>
      <c r="C686">
        <v>254.05663837999998</v>
      </c>
      <c r="D686">
        <v>6</v>
      </c>
    </row>
    <row r="687" spans="1:4" x14ac:dyDescent="0.3">
      <c r="A687" t="s">
        <v>3021</v>
      </c>
      <c r="B687" t="s">
        <v>2370</v>
      </c>
      <c r="C687">
        <v>129.25352384999999</v>
      </c>
      <c r="D687">
        <v>4</v>
      </c>
    </row>
    <row r="688" spans="1:4" x14ac:dyDescent="0.3">
      <c r="A688" t="s">
        <v>3021</v>
      </c>
      <c r="B688" t="s">
        <v>2663</v>
      </c>
      <c r="C688">
        <v>2.0934992300000004</v>
      </c>
      <c r="D688">
        <v>2</v>
      </c>
    </row>
    <row r="689" spans="1:5" x14ac:dyDescent="0.3">
      <c r="A689" t="s">
        <v>3021</v>
      </c>
      <c r="B689" t="s">
        <v>2198</v>
      </c>
      <c r="C689">
        <v>25.478240059999997</v>
      </c>
      <c r="D689">
        <v>2</v>
      </c>
    </row>
    <row r="690" spans="1:5" x14ac:dyDescent="0.3">
      <c r="A690" t="s">
        <v>3021</v>
      </c>
      <c r="B690" t="s">
        <v>2199</v>
      </c>
      <c r="C690">
        <v>0.53305657000000006</v>
      </c>
      <c r="D690">
        <v>1</v>
      </c>
    </row>
    <row r="691" spans="1:5" x14ac:dyDescent="0.3">
      <c r="A691" t="s">
        <v>3021</v>
      </c>
      <c r="B691" t="s">
        <v>2200</v>
      </c>
      <c r="C691">
        <v>164.65848555000002</v>
      </c>
      <c r="D691">
        <v>2</v>
      </c>
    </row>
    <row r="692" spans="1:5" x14ac:dyDescent="0.3">
      <c r="A692" t="s">
        <v>3021</v>
      </c>
      <c r="B692" t="s">
        <v>2201</v>
      </c>
      <c r="C692">
        <v>5.2987713300000001</v>
      </c>
      <c r="D692">
        <v>2</v>
      </c>
    </row>
    <row r="693" spans="1:5" x14ac:dyDescent="0.3">
      <c r="A693" t="s">
        <v>3021</v>
      </c>
      <c r="B693" t="s">
        <v>2365</v>
      </c>
      <c r="C693">
        <v>4.9274204400000006</v>
      </c>
      <c r="D693">
        <v>1</v>
      </c>
    </row>
    <row r="694" spans="1:5" x14ac:dyDescent="0.3">
      <c r="A694" t="s">
        <v>3021</v>
      </c>
      <c r="B694" t="s">
        <v>2366</v>
      </c>
      <c r="C694">
        <v>6.4124258800000007</v>
      </c>
      <c r="D694">
        <v>2</v>
      </c>
    </row>
    <row r="695" spans="1:5" x14ac:dyDescent="0.3">
      <c r="A695" t="s">
        <v>3021</v>
      </c>
      <c r="B695" t="s">
        <v>2367</v>
      </c>
      <c r="C695">
        <v>0.76851672999999998</v>
      </c>
      <c r="D695">
        <v>1</v>
      </c>
    </row>
    <row r="696" spans="1:5" x14ac:dyDescent="0.3">
      <c r="A696" t="s">
        <v>3021</v>
      </c>
      <c r="B696" t="s">
        <v>2368</v>
      </c>
      <c r="C696">
        <v>49.072390829999996</v>
      </c>
      <c r="D696">
        <v>5</v>
      </c>
    </row>
    <row r="697" spans="1:5" x14ac:dyDescent="0.3">
      <c r="A697" t="s">
        <v>3021</v>
      </c>
      <c r="B697" t="s">
        <v>2371</v>
      </c>
      <c r="C697">
        <v>2.0934992300000004</v>
      </c>
      <c r="D697">
        <v>2</v>
      </c>
    </row>
    <row r="698" spans="1:5" x14ac:dyDescent="0.3">
      <c r="A698" t="s">
        <v>3021</v>
      </c>
      <c r="B698" t="s">
        <v>2372</v>
      </c>
      <c r="C698">
        <v>640.45946962000005</v>
      </c>
      <c r="D698">
        <v>26</v>
      </c>
    </row>
    <row r="699" spans="1:5" x14ac:dyDescent="0.3">
      <c r="A699" t="s">
        <v>3021</v>
      </c>
      <c r="B699" t="s">
        <v>2390</v>
      </c>
      <c r="D699">
        <v>56.027110017208464</v>
      </c>
    </row>
    <row r="700" spans="1:5" x14ac:dyDescent="0.3">
      <c r="A700" t="s">
        <v>3021</v>
      </c>
      <c r="B700" t="s">
        <v>2379</v>
      </c>
      <c r="D700">
        <v>20.007258485238179</v>
      </c>
    </row>
    <row r="701" spans="1:5" x14ac:dyDescent="0.3">
      <c r="A701" t="s">
        <v>3021</v>
      </c>
      <c r="B701" t="s">
        <v>2382</v>
      </c>
      <c r="D701">
        <v>0.5960593083482878</v>
      </c>
    </row>
    <row r="702" spans="1:5" x14ac:dyDescent="0.3">
      <c r="A702" t="s">
        <v>3021</v>
      </c>
      <c r="B702" t="s">
        <v>2383</v>
      </c>
      <c r="D702">
        <v>48.381412264571736</v>
      </c>
    </row>
    <row r="703" spans="1:5" x14ac:dyDescent="0.3">
      <c r="A703" t="s">
        <v>3021</v>
      </c>
      <c r="B703" t="s">
        <v>2386</v>
      </c>
      <c r="D703">
        <v>41.827851792771092</v>
      </c>
    </row>
    <row r="704" spans="1:5" x14ac:dyDescent="0.3">
      <c r="A704" t="s">
        <v>3022</v>
      </c>
      <c r="B704" t="s">
        <v>1736</v>
      </c>
      <c r="C704">
        <v>0.76610687852678327</v>
      </c>
      <c r="D704">
        <v>7.1416135251094297E-3</v>
      </c>
      <c r="E704">
        <v>0.75660100409653197</v>
      </c>
    </row>
    <row r="705" spans="1:5" x14ac:dyDescent="0.3">
      <c r="A705" t="s">
        <v>3022</v>
      </c>
      <c r="B705" t="s">
        <v>1737</v>
      </c>
      <c r="C705">
        <v>6.2642481822053645E-4</v>
      </c>
      <c r="D705">
        <v>8.8089287882518134E-3</v>
      </c>
      <c r="E705">
        <v>7.2890889601819281E-4</v>
      </c>
    </row>
    <row r="706" spans="1:5" x14ac:dyDescent="0.3">
      <c r="A706" t="s">
        <v>3022</v>
      </c>
      <c r="B706" t="s">
        <v>1738</v>
      </c>
    </row>
    <row r="707" spans="1:5" x14ac:dyDescent="0.3">
      <c r="A707" t="s">
        <v>3022</v>
      </c>
      <c r="B707" t="s">
        <v>1825</v>
      </c>
      <c r="C707">
        <v>8.3784160559498191E-6</v>
      </c>
    </row>
    <row r="708" spans="1:5" x14ac:dyDescent="0.3">
      <c r="A708" t="s">
        <v>3022</v>
      </c>
      <c r="B708" t="s">
        <v>1829</v>
      </c>
      <c r="C708">
        <v>3.4563850613897103E-3</v>
      </c>
    </row>
    <row r="709" spans="1:5" x14ac:dyDescent="0.3">
      <c r="A709" t="s">
        <v>3022</v>
      </c>
      <c r="B709" t="s">
        <v>2169</v>
      </c>
      <c r="C709">
        <v>0.41888775695738051</v>
      </c>
    </row>
    <row r="710" spans="1:5" x14ac:dyDescent="0.3">
      <c r="A710" t="s">
        <v>3022</v>
      </c>
      <c r="B710" t="s">
        <v>1593</v>
      </c>
      <c r="C710">
        <v>28854.077519420036</v>
      </c>
      <c r="D710">
        <v>2593</v>
      </c>
    </row>
    <row r="711" spans="1:5" x14ac:dyDescent="0.3">
      <c r="A711" t="s">
        <v>3022</v>
      </c>
      <c r="B711" t="s">
        <v>1596</v>
      </c>
      <c r="C711">
        <v>34613.337987120096</v>
      </c>
      <c r="D711">
        <v>7687</v>
      </c>
    </row>
    <row r="712" spans="1:5" x14ac:dyDescent="0.3">
      <c r="A712" t="s">
        <v>3022</v>
      </c>
      <c r="B712" t="s">
        <v>1602</v>
      </c>
      <c r="C712">
        <v>62672.499968190314</v>
      </c>
    </row>
    <row r="713" spans="1:5" x14ac:dyDescent="0.3">
      <c r="A713" t="s">
        <v>3022</v>
      </c>
      <c r="B713" t="s">
        <v>1603</v>
      </c>
      <c r="C713">
        <v>794.91553834999945</v>
      </c>
    </row>
    <row r="714" spans="1:5" x14ac:dyDescent="0.3">
      <c r="A714" t="s">
        <v>3022</v>
      </c>
      <c r="B714" t="s">
        <v>1624</v>
      </c>
      <c r="C714">
        <v>10209</v>
      </c>
      <c r="D714">
        <v>71</v>
      </c>
    </row>
    <row r="715" spans="1:5" x14ac:dyDescent="0.3">
      <c r="A715" t="s">
        <v>3022</v>
      </c>
      <c r="B715" t="s">
        <v>1631</v>
      </c>
      <c r="C715">
        <v>4.2802042068555098E-2</v>
      </c>
      <c r="D715">
        <v>0.72176223850260635</v>
      </c>
      <c r="E715">
        <v>4.2265955825845268E-2</v>
      </c>
    </row>
    <row r="716" spans="1:5" x14ac:dyDescent="0.3">
      <c r="A716" t="s">
        <v>3022</v>
      </c>
      <c r="B716" t="s">
        <v>1645</v>
      </c>
      <c r="C716">
        <v>1</v>
      </c>
      <c r="D716">
        <v>1</v>
      </c>
      <c r="E716">
        <v>1</v>
      </c>
    </row>
    <row r="717" spans="1:5" x14ac:dyDescent="0.3">
      <c r="A717" t="s">
        <v>3022</v>
      </c>
      <c r="B717" t="s">
        <v>1682</v>
      </c>
      <c r="C717">
        <v>0.32158857113757555</v>
      </c>
      <c r="D717">
        <v>0.33550365197739263</v>
      </c>
      <c r="E717">
        <v>0.32176285449051639</v>
      </c>
    </row>
    <row r="718" spans="1:5" x14ac:dyDescent="0.3">
      <c r="A718" t="s">
        <v>3022</v>
      </c>
      <c r="B718" t="s">
        <v>1683</v>
      </c>
      <c r="C718">
        <v>9.4229913678686134E-2</v>
      </c>
      <c r="D718">
        <v>0.13401030456785007</v>
      </c>
      <c r="E718">
        <v>9.4728154399330813E-2</v>
      </c>
    </row>
    <row r="719" spans="1:5" x14ac:dyDescent="0.3">
      <c r="A719" t="s">
        <v>3022</v>
      </c>
      <c r="B719" t="s">
        <v>1684</v>
      </c>
      <c r="C719">
        <v>0.13709301142591954</v>
      </c>
      <c r="D719">
        <v>9.0499634463460599E-2</v>
      </c>
      <c r="E719">
        <v>0.13650943954047162</v>
      </c>
    </row>
    <row r="720" spans="1:5" x14ac:dyDescent="0.3">
      <c r="A720" t="s">
        <v>3022</v>
      </c>
      <c r="B720" t="s">
        <v>1685</v>
      </c>
      <c r="C720">
        <v>0.25255945269638025</v>
      </c>
      <c r="D720">
        <v>0.25927839551081022</v>
      </c>
      <c r="E720">
        <v>0.25264360598987506</v>
      </c>
    </row>
    <row r="721" spans="1:5" x14ac:dyDescent="0.3">
      <c r="A721" t="s">
        <v>3022</v>
      </c>
      <c r="B721" t="s">
        <v>1686</v>
      </c>
      <c r="C721">
        <v>0.19452905106143847</v>
      </c>
      <c r="D721">
        <v>0.18070801348048651</v>
      </c>
      <c r="E721">
        <v>0.19435594557980618</v>
      </c>
    </row>
    <row r="722" spans="1:5" x14ac:dyDescent="0.3">
      <c r="A722" t="s">
        <v>3022</v>
      </c>
      <c r="B722" t="s">
        <v>1732</v>
      </c>
      <c r="C722">
        <v>0.23326669665499628</v>
      </c>
      <c r="D722">
        <v>0.98404945768663876</v>
      </c>
      <c r="E722">
        <v>0.24267008700744999</v>
      </c>
    </row>
    <row r="723" spans="1:5" x14ac:dyDescent="0.3">
      <c r="A723" t="s">
        <v>3022</v>
      </c>
      <c r="B723" t="s">
        <v>1741</v>
      </c>
      <c r="C723">
        <v>7.7881048346202443E-4</v>
      </c>
      <c r="D723">
        <v>4.5162030766837662E-2</v>
      </c>
      <c r="E723">
        <v>1.3347006384917415E-3</v>
      </c>
    </row>
    <row r="724" spans="1:5" x14ac:dyDescent="0.3">
      <c r="A724" t="s">
        <v>3022</v>
      </c>
      <c r="B724" t="s">
        <v>1742</v>
      </c>
      <c r="C724">
        <v>0.99922118951653804</v>
      </c>
      <c r="D724">
        <v>0.95483796923316233</v>
      </c>
      <c r="E724">
        <v>0.99866529936150827</v>
      </c>
    </row>
    <row r="725" spans="1:5" x14ac:dyDescent="0.3">
      <c r="A725" t="s">
        <v>3022</v>
      </c>
      <c r="B725" t="s">
        <v>1750</v>
      </c>
      <c r="C725">
        <v>6.8402954827809337E-2</v>
      </c>
      <c r="E725">
        <v>6.7546222735794734E-2</v>
      </c>
    </row>
    <row r="726" spans="1:5" x14ac:dyDescent="0.3">
      <c r="A726" t="s">
        <v>3022</v>
      </c>
      <c r="B726" t="s">
        <v>1751</v>
      </c>
      <c r="C726">
        <v>2.0054258454312836E-2</v>
      </c>
      <c r="E726">
        <v>1.9803083240572217E-2</v>
      </c>
    </row>
    <row r="727" spans="1:5" x14ac:dyDescent="0.3">
      <c r="A727" t="s">
        <v>3022</v>
      </c>
      <c r="B727" t="s">
        <v>1752</v>
      </c>
      <c r="C727">
        <v>5.32212168570418E-2</v>
      </c>
      <c r="E727">
        <v>5.2554632722302645E-2</v>
      </c>
    </row>
    <row r="728" spans="1:5" x14ac:dyDescent="0.3">
      <c r="A728" t="s">
        <v>3022</v>
      </c>
      <c r="B728" t="s">
        <v>1753</v>
      </c>
      <c r="C728">
        <v>0.10232547021396862</v>
      </c>
      <c r="D728">
        <v>6.2886162979984266E-3</v>
      </c>
      <c r="E728">
        <v>0.10112262956222999</v>
      </c>
    </row>
    <row r="729" spans="1:5" x14ac:dyDescent="0.3">
      <c r="A729" t="s">
        <v>3022</v>
      </c>
      <c r="B729" t="s">
        <v>1754</v>
      </c>
      <c r="C729">
        <v>0.75599609964686743</v>
      </c>
      <c r="D729">
        <v>0.99371138370200163</v>
      </c>
      <c r="E729">
        <v>0.75897343173910059</v>
      </c>
    </row>
    <row r="730" spans="1:5" x14ac:dyDescent="0.3">
      <c r="A730" t="s">
        <v>3022</v>
      </c>
      <c r="B730" t="s">
        <v>1755</v>
      </c>
    </row>
    <row r="731" spans="1:5" x14ac:dyDescent="0.3">
      <c r="A731" t="s">
        <v>3022</v>
      </c>
      <c r="B731" t="s">
        <v>1757</v>
      </c>
      <c r="C731">
        <v>2860.3333108000143</v>
      </c>
      <c r="D731">
        <v>6246</v>
      </c>
    </row>
    <row r="732" spans="1:5" x14ac:dyDescent="0.3">
      <c r="A732" t="s">
        <v>3022</v>
      </c>
      <c r="B732" t="s">
        <v>1758</v>
      </c>
      <c r="C732">
        <v>5098.7797501800123</v>
      </c>
      <c r="D732">
        <v>1554</v>
      </c>
    </row>
    <row r="733" spans="1:5" x14ac:dyDescent="0.3">
      <c r="A733" t="s">
        <v>3022</v>
      </c>
      <c r="B733" t="s">
        <v>1759</v>
      </c>
      <c r="C733">
        <v>16492.389272379951</v>
      </c>
      <c r="D733">
        <v>1664</v>
      </c>
    </row>
    <row r="734" spans="1:5" x14ac:dyDescent="0.3">
      <c r="A734" t="s">
        <v>3022</v>
      </c>
      <c r="B734" t="s">
        <v>1760</v>
      </c>
      <c r="C734">
        <v>15052.790080339993</v>
      </c>
      <c r="D734">
        <v>482</v>
      </c>
    </row>
    <row r="735" spans="1:5" x14ac:dyDescent="0.3">
      <c r="A735" t="s">
        <v>3022</v>
      </c>
      <c r="B735" t="s">
        <v>1761</v>
      </c>
      <c r="C735">
        <v>13803.737621030003</v>
      </c>
      <c r="D735">
        <v>202</v>
      </c>
    </row>
    <row r="736" spans="1:5" x14ac:dyDescent="0.3">
      <c r="A736" t="s">
        <v>3022</v>
      </c>
      <c r="B736" t="s">
        <v>1762</v>
      </c>
      <c r="C736">
        <v>9364.4699334600009</v>
      </c>
      <c r="D736">
        <v>61</v>
      </c>
    </row>
    <row r="737" spans="1:4" x14ac:dyDescent="0.3">
      <c r="A737" t="s">
        <v>3022</v>
      </c>
      <c r="B737" t="s">
        <v>1801</v>
      </c>
      <c r="C737">
        <v>0.52049104492816434</v>
      </c>
    </row>
    <row r="738" spans="1:4" x14ac:dyDescent="0.3">
      <c r="A738" t="s">
        <v>3022</v>
      </c>
      <c r="B738" t="s">
        <v>1802</v>
      </c>
      <c r="C738">
        <v>55209.948435754879</v>
      </c>
    </row>
    <row r="739" spans="1:4" x14ac:dyDescent="0.3">
      <c r="A739" t="s">
        <v>3022</v>
      </c>
      <c r="B739" t="s">
        <v>1803</v>
      </c>
      <c r="C739">
        <v>3578.9082007710813</v>
      </c>
    </row>
    <row r="740" spans="1:4" x14ac:dyDescent="0.3">
      <c r="A740" t="s">
        <v>3022</v>
      </c>
      <c r="B740" t="s">
        <v>1804</v>
      </c>
      <c r="C740">
        <v>2298.5878939130471</v>
      </c>
    </row>
    <row r="741" spans="1:4" x14ac:dyDescent="0.3">
      <c r="A741" t="s">
        <v>3022</v>
      </c>
      <c r="B741" t="s">
        <v>1805</v>
      </c>
      <c r="C741">
        <v>608.22376891464978</v>
      </c>
    </row>
    <row r="742" spans="1:4" x14ac:dyDescent="0.3">
      <c r="A742" t="s">
        <v>3022</v>
      </c>
      <c r="B742" t="s">
        <v>1806</v>
      </c>
      <c r="C742">
        <v>420.88970443454104</v>
      </c>
    </row>
    <row r="743" spans="1:4" x14ac:dyDescent="0.3">
      <c r="A743" t="s">
        <v>3022</v>
      </c>
      <c r="B743" t="s">
        <v>1807</v>
      </c>
      <c r="C743">
        <v>268.17664978424</v>
      </c>
    </row>
    <row r="744" spans="1:4" x14ac:dyDescent="0.3">
      <c r="A744" t="s">
        <v>3022</v>
      </c>
      <c r="B744" t="s">
        <v>1808</v>
      </c>
      <c r="C744">
        <v>165.45410110528428</v>
      </c>
    </row>
    <row r="745" spans="1:4" x14ac:dyDescent="0.3">
      <c r="A745" t="s">
        <v>3022</v>
      </c>
      <c r="B745" t="s">
        <v>1809</v>
      </c>
      <c r="C745">
        <v>119.69492442255498</v>
      </c>
    </row>
    <row r="746" spans="1:4" x14ac:dyDescent="0.3">
      <c r="A746" t="s">
        <v>3022</v>
      </c>
      <c r="B746" t="s">
        <v>1820</v>
      </c>
      <c r="C746">
        <v>6.2543164194654407E-4</v>
      </c>
    </row>
    <row r="747" spans="1:4" x14ac:dyDescent="0.3">
      <c r="A747" t="s">
        <v>3022</v>
      </c>
      <c r="B747" t="s">
        <v>1821</v>
      </c>
      <c r="C747">
        <v>7.4258288760814315E-6</v>
      </c>
    </row>
    <row r="748" spans="1:4" x14ac:dyDescent="0.3">
      <c r="A748" t="s">
        <v>3022</v>
      </c>
      <c r="B748" t="s">
        <v>1823</v>
      </c>
      <c r="C748">
        <v>0.99590237905173173</v>
      </c>
    </row>
    <row r="749" spans="1:4" x14ac:dyDescent="0.3">
      <c r="A749" t="s">
        <v>3022</v>
      </c>
      <c r="B749" t="s">
        <v>1842</v>
      </c>
      <c r="C749">
        <v>14210.136338919989</v>
      </c>
      <c r="D749">
        <v>407</v>
      </c>
    </row>
    <row r="750" spans="1:4" x14ac:dyDescent="0.3">
      <c r="A750" t="s">
        <v>3022</v>
      </c>
      <c r="B750" t="s">
        <v>1851</v>
      </c>
      <c r="C750">
        <v>5208.7127699099974</v>
      </c>
      <c r="D750">
        <v>439</v>
      </c>
    </row>
    <row r="751" spans="1:4" x14ac:dyDescent="0.3">
      <c r="A751" t="s">
        <v>3022</v>
      </c>
      <c r="B751" t="s">
        <v>1852</v>
      </c>
      <c r="C751">
        <v>1881.4772228300005</v>
      </c>
      <c r="D751">
        <v>290</v>
      </c>
    </row>
    <row r="752" spans="1:4" x14ac:dyDescent="0.3">
      <c r="A752" t="s">
        <v>3022</v>
      </c>
      <c r="B752" t="s">
        <v>1853</v>
      </c>
      <c r="C752">
        <v>124.89574698999999</v>
      </c>
      <c r="D752">
        <v>37</v>
      </c>
    </row>
    <row r="753" spans="1:4" x14ac:dyDescent="0.3">
      <c r="A753" t="s">
        <v>3022</v>
      </c>
      <c r="B753" t="s">
        <v>1854</v>
      </c>
      <c r="C753">
        <v>12.370984890000003</v>
      </c>
      <c r="D753">
        <v>2</v>
      </c>
    </row>
    <row r="754" spans="1:4" x14ac:dyDescent="0.3">
      <c r="A754" t="s">
        <v>3022</v>
      </c>
      <c r="B754" t="s">
        <v>1859</v>
      </c>
      <c r="C754">
        <v>5272.4140142400038</v>
      </c>
      <c r="D754">
        <v>138</v>
      </c>
    </row>
    <row r="755" spans="1:4" x14ac:dyDescent="0.3">
      <c r="A755" t="s">
        <v>3022</v>
      </c>
      <c r="B755" t="s">
        <v>1843</v>
      </c>
      <c r="C755">
        <v>7923.0031509600039</v>
      </c>
      <c r="D755">
        <v>689</v>
      </c>
    </row>
    <row r="756" spans="1:4" x14ac:dyDescent="0.3">
      <c r="A756" t="s">
        <v>3022</v>
      </c>
      <c r="B756" t="s">
        <v>1844</v>
      </c>
      <c r="C756">
        <v>14891.469763449995</v>
      </c>
      <c r="D756">
        <v>1529</v>
      </c>
    </row>
    <row r="757" spans="1:4" x14ac:dyDescent="0.3">
      <c r="A757" t="s">
        <v>3022</v>
      </c>
      <c r="B757" t="s">
        <v>1845</v>
      </c>
      <c r="C757">
        <v>5180.1157390100034</v>
      </c>
      <c r="D757">
        <v>670</v>
      </c>
    </row>
    <row r="758" spans="1:4" x14ac:dyDescent="0.3">
      <c r="A758" t="s">
        <v>3022</v>
      </c>
      <c r="B758" t="s">
        <v>1846</v>
      </c>
      <c r="C758">
        <v>1012.0624157600001</v>
      </c>
      <c r="D758">
        <v>181</v>
      </c>
    </row>
    <row r="759" spans="1:4" x14ac:dyDescent="0.3">
      <c r="A759" t="s">
        <v>3022</v>
      </c>
      <c r="B759" t="s">
        <v>1847</v>
      </c>
      <c r="C759">
        <v>988.38930117000007</v>
      </c>
      <c r="D759">
        <v>72</v>
      </c>
    </row>
    <row r="760" spans="1:4" x14ac:dyDescent="0.3">
      <c r="A760" t="s">
        <v>3022</v>
      </c>
      <c r="B760" t="s">
        <v>1848</v>
      </c>
      <c r="C760">
        <v>41.430028869999994</v>
      </c>
      <c r="D760">
        <v>11</v>
      </c>
    </row>
    <row r="761" spans="1:4" x14ac:dyDescent="0.3">
      <c r="A761" t="s">
        <v>3022</v>
      </c>
      <c r="B761" t="s">
        <v>1849</v>
      </c>
      <c r="C761">
        <v>4174.7370951100002</v>
      </c>
      <c r="D761">
        <v>103</v>
      </c>
    </row>
    <row r="762" spans="1:4" x14ac:dyDescent="0.3">
      <c r="A762" t="s">
        <v>3022</v>
      </c>
      <c r="B762" t="s">
        <v>1850</v>
      </c>
      <c r="C762">
        <v>1751.2853960800001</v>
      </c>
      <c r="D762">
        <v>134</v>
      </c>
    </row>
    <row r="763" spans="1:4" x14ac:dyDescent="0.3">
      <c r="A763" t="s">
        <v>3022</v>
      </c>
      <c r="B763" t="s">
        <v>1864</v>
      </c>
      <c r="C763">
        <v>14210.136338919989</v>
      </c>
      <c r="D763">
        <v>407</v>
      </c>
    </row>
    <row r="764" spans="1:4" x14ac:dyDescent="0.3">
      <c r="A764" t="s">
        <v>3022</v>
      </c>
      <c r="B764" t="s">
        <v>1873</v>
      </c>
      <c r="C764">
        <v>5208.7127699099974</v>
      </c>
      <c r="D764">
        <v>439</v>
      </c>
    </row>
    <row r="765" spans="1:4" x14ac:dyDescent="0.3">
      <c r="A765" t="s">
        <v>3022</v>
      </c>
      <c r="B765" t="s">
        <v>2053</v>
      </c>
      <c r="C765">
        <v>1881.4772228300005</v>
      </c>
      <c r="D765">
        <v>290</v>
      </c>
    </row>
    <row r="766" spans="1:4" x14ac:dyDescent="0.3">
      <c r="A766" t="s">
        <v>3022</v>
      </c>
      <c r="B766" t="s">
        <v>2078</v>
      </c>
      <c r="C766">
        <v>124.89574698999999</v>
      </c>
      <c r="D766">
        <v>37</v>
      </c>
    </row>
    <row r="767" spans="1:4" x14ac:dyDescent="0.3">
      <c r="A767" t="s">
        <v>3022</v>
      </c>
      <c r="B767" t="s">
        <v>2079</v>
      </c>
      <c r="C767">
        <v>12.370984890000003</v>
      </c>
      <c r="D767">
        <v>2</v>
      </c>
    </row>
    <row r="768" spans="1:4" x14ac:dyDescent="0.3">
      <c r="A768" t="s">
        <v>3022</v>
      </c>
      <c r="B768" t="s">
        <v>2084</v>
      </c>
      <c r="C768">
        <v>5272.4140142400038</v>
      </c>
      <c r="D768">
        <v>138</v>
      </c>
    </row>
    <row r="769" spans="1:4" x14ac:dyDescent="0.3">
      <c r="A769" t="s">
        <v>3022</v>
      </c>
      <c r="B769" t="s">
        <v>1865</v>
      </c>
      <c r="C769">
        <v>7923.0031509600039</v>
      </c>
      <c r="D769">
        <v>689</v>
      </c>
    </row>
    <row r="770" spans="1:4" x14ac:dyDescent="0.3">
      <c r="A770" t="s">
        <v>3022</v>
      </c>
      <c r="B770" t="s">
        <v>1866</v>
      </c>
      <c r="C770">
        <v>14891.469763449995</v>
      </c>
      <c r="D770">
        <v>1529</v>
      </c>
    </row>
    <row r="771" spans="1:4" x14ac:dyDescent="0.3">
      <c r="A771" t="s">
        <v>3022</v>
      </c>
      <c r="B771" t="s">
        <v>1867</v>
      </c>
      <c r="C771">
        <v>5180.1157390100034</v>
      </c>
      <c r="D771">
        <v>670</v>
      </c>
    </row>
    <row r="772" spans="1:4" x14ac:dyDescent="0.3">
      <c r="A772" t="s">
        <v>3022</v>
      </c>
      <c r="B772" t="s">
        <v>1868</v>
      </c>
      <c r="C772">
        <v>1012.0624157600001</v>
      </c>
      <c r="D772">
        <v>181</v>
      </c>
    </row>
    <row r="773" spans="1:4" x14ac:dyDescent="0.3">
      <c r="A773" t="s">
        <v>3022</v>
      </c>
      <c r="B773" t="s">
        <v>1869</v>
      </c>
      <c r="C773">
        <v>988.38930117000007</v>
      </c>
      <c r="D773">
        <v>72</v>
      </c>
    </row>
    <row r="774" spans="1:4" x14ac:dyDescent="0.3">
      <c r="A774" t="s">
        <v>3022</v>
      </c>
      <c r="B774" t="s">
        <v>1870</v>
      </c>
      <c r="C774">
        <v>41.430028869999994</v>
      </c>
      <c r="D774">
        <v>11</v>
      </c>
    </row>
    <row r="775" spans="1:4" x14ac:dyDescent="0.3">
      <c r="A775" t="s">
        <v>3022</v>
      </c>
      <c r="B775" t="s">
        <v>1871</v>
      </c>
      <c r="C775">
        <v>4174.7370951100002</v>
      </c>
      <c r="D775">
        <v>103</v>
      </c>
    </row>
    <row r="776" spans="1:4" x14ac:dyDescent="0.3">
      <c r="A776" t="s">
        <v>3022</v>
      </c>
      <c r="B776" t="s">
        <v>1872</v>
      </c>
      <c r="C776">
        <v>1751.2853960800001</v>
      </c>
      <c r="D776">
        <v>134</v>
      </c>
    </row>
    <row r="777" spans="1:4" x14ac:dyDescent="0.3">
      <c r="A777" t="s">
        <v>3022</v>
      </c>
      <c r="B777" t="s">
        <v>1875</v>
      </c>
      <c r="C777">
        <v>3188.1235498100018</v>
      </c>
      <c r="D777">
        <v>1056</v>
      </c>
    </row>
    <row r="778" spans="1:4" x14ac:dyDescent="0.3">
      <c r="A778" t="s">
        <v>3022</v>
      </c>
      <c r="B778" t="s">
        <v>2092</v>
      </c>
      <c r="C778">
        <v>4501.4638859299994</v>
      </c>
      <c r="D778">
        <v>161</v>
      </c>
    </row>
    <row r="779" spans="1:4" x14ac:dyDescent="0.3">
      <c r="A779" t="s">
        <v>3022</v>
      </c>
      <c r="B779" t="s">
        <v>2093</v>
      </c>
      <c r="C779">
        <v>7184.6587469999959</v>
      </c>
      <c r="D779">
        <v>151</v>
      </c>
    </row>
    <row r="780" spans="1:4" x14ac:dyDescent="0.3">
      <c r="A780" t="s">
        <v>3022</v>
      </c>
      <c r="B780" t="s">
        <v>2649</v>
      </c>
      <c r="C780">
        <v>4848.0375023900006</v>
      </c>
      <c r="D780">
        <v>98</v>
      </c>
    </row>
    <row r="781" spans="1:4" x14ac:dyDescent="0.3">
      <c r="A781" t="s">
        <v>3022</v>
      </c>
      <c r="B781" t="s">
        <v>2650</v>
      </c>
      <c r="C781">
        <v>5313.9550051800024</v>
      </c>
      <c r="D781">
        <v>154</v>
      </c>
    </row>
    <row r="782" spans="1:4" x14ac:dyDescent="0.3">
      <c r="A782" t="s">
        <v>3022</v>
      </c>
      <c r="B782" t="s">
        <v>1876</v>
      </c>
      <c r="C782">
        <v>2203.9155257399998</v>
      </c>
      <c r="D782">
        <v>326</v>
      </c>
    </row>
    <row r="783" spans="1:4" x14ac:dyDescent="0.3">
      <c r="A783" t="s">
        <v>3022</v>
      </c>
      <c r="B783" t="s">
        <v>1877</v>
      </c>
      <c r="C783">
        <v>5200.8153292700044</v>
      </c>
      <c r="D783">
        <v>392</v>
      </c>
    </row>
    <row r="784" spans="1:4" x14ac:dyDescent="0.3">
      <c r="A784" t="s">
        <v>3022</v>
      </c>
      <c r="B784" t="s">
        <v>1878</v>
      </c>
      <c r="C784">
        <v>7292.7000131400009</v>
      </c>
      <c r="D784">
        <v>349</v>
      </c>
    </row>
    <row r="785" spans="1:4" x14ac:dyDescent="0.3">
      <c r="A785" t="s">
        <v>3022</v>
      </c>
      <c r="B785" t="s">
        <v>1879</v>
      </c>
      <c r="C785">
        <v>9831.6209613799947</v>
      </c>
      <c r="D785">
        <v>364</v>
      </c>
    </row>
    <row r="786" spans="1:4" x14ac:dyDescent="0.3">
      <c r="A786" t="s">
        <v>3022</v>
      </c>
      <c r="B786" t="s">
        <v>1880</v>
      </c>
      <c r="C786">
        <v>1820.0817110900014</v>
      </c>
      <c r="D786">
        <v>261</v>
      </c>
    </row>
    <row r="787" spans="1:4" x14ac:dyDescent="0.3">
      <c r="A787" t="s">
        <v>3022</v>
      </c>
      <c r="B787" t="s">
        <v>1969</v>
      </c>
      <c r="C787">
        <v>6526.2695094399942</v>
      </c>
      <c r="D787">
        <v>787</v>
      </c>
    </row>
    <row r="788" spans="1:4" x14ac:dyDescent="0.3">
      <c r="A788" t="s">
        <v>3022</v>
      </c>
      <c r="B788" t="s">
        <v>1970</v>
      </c>
      <c r="C788">
        <v>2717.2078488800012</v>
      </c>
      <c r="D788">
        <v>433</v>
      </c>
    </row>
    <row r="789" spans="1:4" x14ac:dyDescent="0.3">
      <c r="A789" t="s">
        <v>3022</v>
      </c>
      <c r="B789" t="s">
        <v>2091</v>
      </c>
      <c r="C789">
        <v>2043.6503789399999</v>
      </c>
      <c r="D789">
        <v>162</v>
      </c>
    </row>
    <row r="790" spans="1:4" x14ac:dyDescent="0.3">
      <c r="A790" t="s">
        <v>3022</v>
      </c>
      <c r="B790" t="s">
        <v>1971</v>
      </c>
      <c r="C790">
        <v>35.533150389999996</v>
      </c>
      <c r="D790">
        <v>88</v>
      </c>
    </row>
    <row r="791" spans="1:4" x14ac:dyDescent="0.3">
      <c r="A791" t="s">
        <v>3022</v>
      </c>
      <c r="B791" t="s">
        <v>1972</v>
      </c>
      <c r="C791">
        <v>4.0093256000000004</v>
      </c>
      <c r="D791">
        <v>15</v>
      </c>
    </row>
    <row r="792" spans="1:4" x14ac:dyDescent="0.3">
      <c r="A792" t="s">
        <v>3022</v>
      </c>
      <c r="B792" t="s">
        <v>1974</v>
      </c>
      <c r="C792">
        <v>0.12028382999999998</v>
      </c>
      <c r="D792">
        <v>2</v>
      </c>
    </row>
    <row r="793" spans="1:4" x14ac:dyDescent="0.3">
      <c r="A793" t="s">
        <v>3022</v>
      </c>
      <c r="B793" t="s">
        <v>1976</v>
      </c>
      <c r="C793">
        <v>62632.837208369921</v>
      </c>
      <c r="D793">
        <v>4589</v>
      </c>
    </row>
    <row r="794" spans="1:4" x14ac:dyDescent="0.3">
      <c r="A794" t="s">
        <v>3022</v>
      </c>
      <c r="B794" t="s">
        <v>2071</v>
      </c>
      <c r="C794">
        <v>6529.5172731699986</v>
      </c>
      <c r="D794">
        <v>126</v>
      </c>
    </row>
    <row r="795" spans="1:4" x14ac:dyDescent="0.3">
      <c r="A795" t="s">
        <v>3022</v>
      </c>
      <c r="B795" t="s">
        <v>2072</v>
      </c>
      <c r="C795">
        <v>56142.982695019913</v>
      </c>
      <c r="D795">
        <v>4568</v>
      </c>
    </row>
    <row r="796" spans="1:4" x14ac:dyDescent="0.3">
      <c r="A796" t="s">
        <v>3022</v>
      </c>
      <c r="B796" t="s">
        <v>2275</v>
      </c>
      <c r="D796">
        <v>40.690077391725666</v>
      </c>
    </row>
    <row r="797" spans="1:4" x14ac:dyDescent="0.3">
      <c r="A797" t="s">
        <v>3022</v>
      </c>
      <c r="B797" t="s">
        <v>2276</v>
      </c>
      <c r="D797">
        <v>5.5812851316178902</v>
      </c>
    </row>
    <row r="798" spans="1:4" x14ac:dyDescent="0.3">
      <c r="A798" t="s">
        <v>3022</v>
      </c>
      <c r="B798" t="s">
        <v>2278</v>
      </c>
      <c r="D798">
        <v>4.5862918095412E-2</v>
      </c>
    </row>
    <row r="799" spans="1:4" x14ac:dyDescent="0.3">
      <c r="A799" t="s">
        <v>3022</v>
      </c>
      <c r="B799" t="s">
        <v>2279</v>
      </c>
      <c r="D799">
        <v>17065.610952433839</v>
      </c>
    </row>
    <row r="800" spans="1:4" x14ac:dyDescent="0.3">
      <c r="A800" t="s">
        <v>3022</v>
      </c>
      <c r="B800" t="s">
        <v>1883</v>
      </c>
      <c r="C800">
        <v>24.757939640000007</v>
      </c>
      <c r="D800">
        <v>33</v>
      </c>
    </row>
    <row r="801" spans="1:4" x14ac:dyDescent="0.3">
      <c r="A801" t="s">
        <v>3022</v>
      </c>
      <c r="B801" t="s">
        <v>1884</v>
      </c>
      <c r="C801">
        <v>36.475013540000006</v>
      </c>
      <c r="D801">
        <v>11</v>
      </c>
    </row>
    <row r="802" spans="1:4" x14ac:dyDescent="0.3">
      <c r="A802" t="s">
        <v>3022</v>
      </c>
      <c r="B802" t="s">
        <v>1885</v>
      </c>
      <c r="C802">
        <v>188.90621048</v>
      </c>
      <c r="D802">
        <v>19</v>
      </c>
    </row>
    <row r="803" spans="1:4" x14ac:dyDescent="0.3">
      <c r="A803" t="s">
        <v>3022</v>
      </c>
      <c r="B803" t="s">
        <v>1886</v>
      </c>
      <c r="C803">
        <v>137.14523568999999</v>
      </c>
      <c r="D803">
        <v>4</v>
      </c>
    </row>
    <row r="804" spans="1:4" x14ac:dyDescent="0.3">
      <c r="A804" t="s">
        <v>3022</v>
      </c>
      <c r="B804" t="s">
        <v>1887</v>
      </c>
      <c r="C804">
        <v>224.05478364999999</v>
      </c>
      <c r="D804">
        <v>3</v>
      </c>
    </row>
    <row r="805" spans="1:4" x14ac:dyDescent="0.3">
      <c r="A805" t="s">
        <v>3022</v>
      </c>
      <c r="B805" t="s">
        <v>1888</v>
      </c>
      <c r="C805">
        <v>183.57635535</v>
      </c>
      <c r="D805">
        <v>1</v>
      </c>
    </row>
    <row r="806" spans="1:4" x14ac:dyDescent="0.3">
      <c r="A806" t="s">
        <v>3022</v>
      </c>
      <c r="B806" t="s">
        <v>1906</v>
      </c>
      <c r="C806">
        <v>0.67001175388794254</v>
      </c>
    </row>
    <row r="807" spans="1:4" x14ac:dyDescent="0.3">
      <c r="A807" t="s">
        <v>3022</v>
      </c>
      <c r="B807" t="s">
        <v>1907</v>
      </c>
      <c r="C807">
        <v>606.01026024675309</v>
      </c>
    </row>
    <row r="808" spans="1:4" x14ac:dyDescent="0.3">
      <c r="A808" t="s">
        <v>3022</v>
      </c>
      <c r="B808" t="s">
        <v>1908</v>
      </c>
      <c r="C808">
        <v>103.0428155363371</v>
      </c>
    </row>
    <row r="809" spans="1:4" x14ac:dyDescent="0.3">
      <c r="A809" t="s">
        <v>3022</v>
      </c>
      <c r="B809" t="s">
        <v>1909</v>
      </c>
      <c r="C809">
        <v>46.247235262736609</v>
      </c>
    </row>
    <row r="810" spans="1:4" x14ac:dyDescent="0.3">
      <c r="A810" t="s">
        <v>3022</v>
      </c>
      <c r="B810" t="s">
        <v>1910</v>
      </c>
      <c r="C810">
        <v>24.811197394706628</v>
      </c>
    </row>
    <row r="811" spans="1:4" x14ac:dyDescent="0.3">
      <c r="A811" t="s">
        <v>3022</v>
      </c>
      <c r="B811" t="s">
        <v>1911</v>
      </c>
      <c r="C811">
        <v>11.798417727648189</v>
      </c>
    </row>
    <row r="812" spans="1:4" x14ac:dyDescent="0.3">
      <c r="A812" t="s">
        <v>3022</v>
      </c>
      <c r="B812" t="s">
        <v>1912</v>
      </c>
      <c r="C812">
        <v>0.46878423363143201</v>
      </c>
    </row>
    <row r="813" spans="1:4" x14ac:dyDescent="0.3">
      <c r="A813" t="s">
        <v>3022</v>
      </c>
      <c r="B813" t="s">
        <v>1913</v>
      </c>
      <c r="C813">
        <v>0.44270570686814542</v>
      </c>
    </row>
    <row r="814" spans="1:4" x14ac:dyDescent="0.3">
      <c r="A814" t="s">
        <v>3022</v>
      </c>
      <c r="B814" t="s">
        <v>1914</v>
      </c>
      <c r="C814">
        <v>2.094122241318547</v>
      </c>
    </row>
    <row r="815" spans="1:4" x14ac:dyDescent="0.3">
      <c r="A815" t="s">
        <v>3022</v>
      </c>
      <c r="B815" t="s">
        <v>1988</v>
      </c>
      <c r="C815">
        <v>0.25098126185093705</v>
      </c>
    </row>
    <row r="816" spans="1:4" x14ac:dyDescent="0.3">
      <c r="A816" t="s">
        <v>3022</v>
      </c>
      <c r="B816" t="s">
        <v>1993</v>
      </c>
      <c r="C816">
        <v>5.2640549820999732E-4</v>
      </c>
    </row>
    <row r="817" spans="1:4" x14ac:dyDescent="0.3">
      <c r="A817" t="s">
        <v>3022</v>
      </c>
      <c r="B817" t="s">
        <v>1995</v>
      </c>
      <c r="C817">
        <v>0.32960457569347235</v>
      </c>
    </row>
    <row r="818" spans="1:4" x14ac:dyDescent="0.3">
      <c r="A818" t="s">
        <v>3022</v>
      </c>
      <c r="B818" t="s">
        <v>2055</v>
      </c>
      <c r="C818">
        <v>296.51419872999998</v>
      </c>
      <c r="D818">
        <v>7</v>
      </c>
    </row>
    <row r="819" spans="1:4" x14ac:dyDescent="0.3">
      <c r="A819" t="s">
        <v>3022</v>
      </c>
      <c r="B819" t="s">
        <v>2056</v>
      </c>
      <c r="C819">
        <v>92.135657589999994</v>
      </c>
      <c r="D819">
        <v>13</v>
      </c>
    </row>
    <row r="820" spans="1:4" x14ac:dyDescent="0.3">
      <c r="A820" t="s">
        <v>3022</v>
      </c>
      <c r="B820" t="s">
        <v>2174</v>
      </c>
      <c r="C820">
        <v>321.99734689000002</v>
      </c>
      <c r="D820">
        <v>22</v>
      </c>
    </row>
    <row r="821" spans="1:4" x14ac:dyDescent="0.3">
      <c r="A821" t="s">
        <v>3022</v>
      </c>
      <c r="B821" t="s">
        <v>2175</v>
      </c>
      <c r="C821">
        <v>84.268335139999991</v>
      </c>
      <c r="D821">
        <v>20</v>
      </c>
    </row>
    <row r="822" spans="1:4" x14ac:dyDescent="0.3">
      <c r="A822" t="s">
        <v>3022</v>
      </c>
      <c r="B822" t="s">
        <v>2186</v>
      </c>
      <c r="C822">
        <v>296.51419872999998</v>
      </c>
      <c r="D822">
        <v>7</v>
      </c>
    </row>
    <row r="823" spans="1:4" x14ac:dyDescent="0.3">
      <c r="A823" t="s">
        <v>3022</v>
      </c>
      <c r="B823" t="s">
        <v>2187</v>
      </c>
      <c r="C823">
        <v>92.135657589999994</v>
      </c>
      <c r="D823">
        <v>13</v>
      </c>
    </row>
    <row r="824" spans="1:4" x14ac:dyDescent="0.3">
      <c r="A824" t="s">
        <v>3022</v>
      </c>
      <c r="B824" t="s">
        <v>2193</v>
      </c>
      <c r="C824">
        <v>321.99734689000002</v>
      </c>
      <c r="D824">
        <v>22</v>
      </c>
    </row>
    <row r="825" spans="1:4" x14ac:dyDescent="0.3">
      <c r="A825" t="s">
        <v>3022</v>
      </c>
      <c r="B825" t="s">
        <v>2194</v>
      </c>
      <c r="C825">
        <v>84.268335139999991</v>
      </c>
      <c r="D825">
        <v>20</v>
      </c>
    </row>
    <row r="826" spans="1:4" x14ac:dyDescent="0.3">
      <c r="A826" t="s">
        <v>3022</v>
      </c>
      <c r="B826" t="s">
        <v>2197</v>
      </c>
      <c r="C826">
        <v>8.5689361399999999</v>
      </c>
      <c r="D826">
        <v>2</v>
      </c>
    </row>
    <row r="827" spans="1:4" x14ac:dyDescent="0.3">
      <c r="A827" t="s">
        <v>3022</v>
      </c>
      <c r="B827" t="s">
        <v>2369</v>
      </c>
      <c r="C827">
        <v>492.82666879999994</v>
      </c>
      <c r="D827">
        <v>14</v>
      </c>
    </row>
    <row r="828" spans="1:4" x14ac:dyDescent="0.3">
      <c r="A828" t="s">
        <v>3022</v>
      </c>
      <c r="B828" t="s">
        <v>2370</v>
      </c>
      <c r="C828">
        <v>26.57726937</v>
      </c>
      <c r="D828">
        <v>4</v>
      </c>
    </row>
    <row r="829" spans="1:4" x14ac:dyDescent="0.3">
      <c r="A829" t="s">
        <v>3022</v>
      </c>
      <c r="B829" t="s">
        <v>2663</v>
      </c>
      <c r="C829">
        <v>0.79679648000000003</v>
      </c>
      <c r="D829">
        <v>1</v>
      </c>
    </row>
    <row r="830" spans="1:4" x14ac:dyDescent="0.3">
      <c r="A830" t="s">
        <v>3022</v>
      </c>
      <c r="B830" t="s">
        <v>2198</v>
      </c>
      <c r="C830">
        <v>56.008169960000004</v>
      </c>
      <c r="D830">
        <v>4</v>
      </c>
    </row>
    <row r="831" spans="1:4" x14ac:dyDescent="0.3">
      <c r="A831" t="s">
        <v>3022</v>
      </c>
      <c r="B831" t="s">
        <v>2199</v>
      </c>
      <c r="C831">
        <v>0.38681509999999997</v>
      </c>
      <c r="D831">
        <v>1</v>
      </c>
    </row>
    <row r="832" spans="1:4" x14ac:dyDescent="0.3">
      <c r="A832" t="s">
        <v>3022</v>
      </c>
      <c r="B832" t="s">
        <v>2200</v>
      </c>
      <c r="C832">
        <v>68.473152040000002</v>
      </c>
      <c r="D832">
        <v>3</v>
      </c>
    </row>
    <row r="833" spans="1:4" x14ac:dyDescent="0.3">
      <c r="A833" t="s">
        <v>3022</v>
      </c>
      <c r="B833" t="s">
        <v>2201</v>
      </c>
      <c r="C833">
        <v>6.5445110799999995</v>
      </c>
      <c r="D833">
        <v>3</v>
      </c>
    </row>
    <row r="834" spans="1:4" x14ac:dyDescent="0.3">
      <c r="A834" t="s">
        <v>3022</v>
      </c>
      <c r="B834" t="s">
        <v>2365</v>
      </c>
      <c r="C834">
        <v>31.83652575</v>
      </c>
      <c r="D834">
        <v>8</v>
      </c>
    </row>
    <row r="835" spans="1:4" x14ac:dyDescent="0.3">
      <c r="A835" t="s">
        <v>3022</v>
      </c>
      <c r="B835" t="s">
        <v>2366</v>
      </c>
      <c r="C835">
        <v>6.3243253699999995</v>
      </c>
      <c r="D835">
        <v>6</v>
      </c>
    </row>
    <row r="836" spans="1:4" x14ac:dyDescent="0.3">
      <c r="A836" t="s">
        <v>3022</v>
      </c>
      <c r="B836" t="s">
        <v>2367</v>
      </c>
      <c r="C836">
        <v>2.44445662</v>
      </c>
      <c r="D836">
        <v>6</v>
      </c>
    </row>
    <row r="837" spans="1:4" x14ac:dyDescent="0.3">
      <c r="A837" t="s">
        <v>3022</v>
      </c>
      <c r="B837" t="s">
        <v>2368</v>
      </c>
      <c r="C837">
        <v>94.127911639999994</v>
      </c>
      <c r="D837">
        <v>10</v>
      </c>
    </row>
    <row r="838" spans="1:4" x14ac:dyDescent="0.3">
      <c r="A838" t="s">
        <v>3022</v>
      </c>
      <c r="B838" t="s">
        <v>2371</v>
      </c>
      <c r="C838">
        <v>5.9075821099999999</v>
      </c>
      <c r="D838">
        <v>2</v>
      </c>
    </row>
    <row r="839" spans="1:4" x14ac:dyDescent="0.3">
      <c r="A839" t="s">
        <v>3022</v>
      </c>
      <c r="B839" t="s">
        <v>2372</v>
      </c>
      <c r="C839">
        <v>789.00795623999988</v>
      </c>
      <c r="D839">
        <v>60</v>
      </c>
    </row>
    <row r="840" spans="1:4" x14ac:dyDescent="0.3">
      <c r="A840" t="s">
        <v>3022</v>
      </c>
      <c r="B840" t="s">
        <v>2390</v>
      </c>
      <c r="D840">
        <v>253.87796307344149</v>
      </c>
    </row>
    <row r="841" spans="1:4" x14ac:dyDescent="0.3">
      <c r="A841" t="s">
        <v>3022</v>
      </c>
      <c r="B841" t="s">
        <v>2379</v>
      </c>
      <c r="D841">
        <v>14.205123883422825</v>
      </c>
    </row>
    <row r="842" spans="1:4" x14ac:dyDescent="0.3">
      <c r="A842" t="s">
        <v>3022</v>
      </c>
      <c r="B842" t="s">
        <v>2384</v>
      </c>
    </row>
    <row r="843" spans="1:4" x14ac:dyDescent="0.3">
      <c r="A843" t="s">
        <v>3022</v>
      </c>
      <c r="B843" t="s">
        <v>2386</v>
      </c>
      <c r="D843">
        <v>109.16099311324984</v>
      </c>
    </row>
  </sheetData>
  <autoFilter ref="A1:E827" xr:uid="{4E16342C-3089-4A67-87B2-065407E84D09}"/>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3FD7A-F41F-4EF0-96CA-77EF9FF7EAFF}">
  <sheetPr codeName="Sheet18">
    <tabColor rgb="FF243386"/>
  </sheetPr>
  <dimension ref="A1:N219"/>
  <sheetViews>
    <sheetView zoomScale="75" zoomScaleNormal="75" workbookViewId="0">
      <selection activeCell="F1" sqref="F1"/>
    </sheetView>
  </sheetViews>
  <sheetFormatPr defaultColWidth="8.88671875" defaultRowHeight="14.4" outlineLevelRow="1" x14ac:dyDescent="0.3"/>
  <cols>
    <col min="1" max="1" width="12.109375" style="45" customWidth="1"/>
    <col min="2" max="2" width="60.5546875" style="45" customWidth="1"/>
    <col min="3" max="4" width="40.5546875" style="45" customWidth="1"/>
    <col min="5" max="5" width="7.44140625" style="45" customWidth="1"/>
    <col min="6" max="6" width="42.88671875" style="45" customWidth="1"/>
    <col min="7" max="7" width="40.5546875" style="43" customWidth="1"/>
    <col min="8" max="8" width="7.44140625" style="45" customWidth="1"/>
    <col min="9" max="9" width="71.88671875" style="45" customWidth="1"/>
    <col min="10" max="11" width="47.5546875" style="45" customWidth="1"/>
    <col min="12" max="12" width="7.44140625" style="45" customWidth="1"/>
    <col min="13" max="13" width="25.5546875" style="45" customWidth="1"/>
    <col min="14" max="14" width="25.5546875" style="43" customWidth="1"/>
    <col min="15" max="16384" width="8.88671875" style="75"/>
  </cols>
  <sheetData>
    <row r="1" spans="1:14" ht="31.2" x14ac:dyDescent="0.3">
      <c r="A1" s="42" t="s">
        <v>2709</v>
      </c>
      <c r="B1" s="42"/>
      <c r="C1" s="43"/>
      <c r="D1" s="43"/>
      <c r="E1" s="43"/>
      <c r="F1" s="202" t="s">
        <v>3010</v>
      </c>
      <c r="H1" s="43"/>
      <c r="I1" s="42"/>
      <c r="J1" s="43"/>
      <c r="K1" s="43"/>
      <c r="L1" s="43"/>
      <c r="M1" s="43"/>
    </row>
    <row r="2" spans="1:14" ht="15" thickBot="1" x14ac:dyDescent="0.35">
      <c r="A2" s="43"/>
      <c r="B2" s="43"/>
      <c r="C2" s="43"/>
      <c r="D2" s="43"/>
      <c r="E2" s="43"/>
      <c r="F2" s="43"/>
      <c r="H2"/>
      <c r="L2" s="43"/>
      <c r="M2" s="43"/>
    </row>
    <row r="3" spans="1:14" ht="18.600000000000001" thickBot="1" x14ac:dyDescent="0.35">
      <c r="A3" s="46"/>
      <c r="B3" s="47" t="s">
        <v>56</v>
      </c>
      <c r="C3" s="48" t="s">
        <v>57</v>
      </c>
      <c r="D3" s="46"/>
      <c r="E3" s="46"/>
      <c r="F3" s="46"/>
      <c r="G3" s="46"/>
      <c r="H3"/>
      <c r="L3" s="43"/>
      <c r="M3" s="43"/>
    </row>
    <row r="4" spans="1:14" ht="15" thickBot="1" x14ac:dyDescent="0.35">
      <c r="H4"/>
      <c r="L4" s="43"/>
      <c r="M4" s="43"/>
    </row>
    <row r="5" spans="1:14" ht="18" x14ac:dyDescent="0.3">
      <c r="B5" s="196" t="s">
        <v>2710</v>
      </c>
      <c r="C5" s="49"/>
      <c r="E5" s="51"/>
      <c r="F5" s="51"/>
      <c r="H5"/>
      <c r="L5" s="43"/>
      <c r="M5" s="43"/>
    </row>
    <row r="6" spans="1:14" ht="18" x14ac:dyDescent="0.3">
      <c r="B6" s="197" t="s">
        <v>2711</v>
      </c>
      <c r="C6" s="49"/>
      <c r="E6" s="51"/>
      <c r="F6" s="51"/>
      <c r="H6"/>
      <c r="L6" s="43"/>
      <c r="M6" s="43"/>
    </row>
    <row r="7" spans="1:14" ht="15" thickBot="1" x14ac:dyDescent="0.35">
      <c r="B7" s="198" t="s">
        <v>2928</v>
      </c>
      <c r="H7"/>
      <c r="L7" s="43"/>
      <c r="M7" s="43"/>
    </row>
    <row r="8" spans="1:14" s="89" customFormat="1" x14ac:dyDescent="0.3">
      <c r="A8" s="45"/>
      <c r="B8" s="69"/>
      <c r="C8" s="45"/>
      <c r="D8" s="45"/>
      <c r="E8" s="45"/>
      <c r="F8" s="45"/>
      <c r="G8" s="43"/>
      <c r="H8"/>
      <c r="I8" s="45"/>
      <c r="J8" s="45"/>
      <c r="K8" s="45"/>
      <c r="L8" s="43"/>
      <c r="M8" s="43"/>
      <c r="N8" s="43"/>
    </row>
    <row r="9" spans="1:14" s="89" customFormat="1" ht="18.75" customHeight="1" x14ac:dyDescent="0.3">
      <c r="A9" s="56"/>
      <c r="B9" s="485" t="s">
        <v>2712</v>
      </c>
      <c r="C9" s="485"/>
      <c r="D9" s="56"/>
      <c r="E9" s="56"/>
      <c r="F9" s="56"/>
      <c r="G9" s="56"/>
      <c r="H9"/>
      <c r="I9" s="45"/>
      <c r="J9" s="45"/>
      <c r="K9" s="45"/>
      <c r="L9" s="43"/>
      <c r="M9" s="43"/>
      <c r="N9" s="43"/>
    </row>
    <row r="10" spans="1:14" s="89" customFormat="1" ht="18.75" customHeight="1" x14ac:dyDescent="0.3">
      <c r="A10" s="64"/>
      <c r="B10" s="64" t="s">
        <v>1589</v>
      </c>
      <c r="C10" s="64" t="s">
        <v>94</v>
      </c>
      <c r="D10" s="64" t="s">
        <v>1590</v>
      </c>
      <c r="E10" s="64"/>
      <c r="F10" s="64" t="s">
        <v>2716</v>
      </c>
      <c r="G10" s="64" t="s">
        <v>2717</v>
      </c>
      <c r="H10"/>
      <c r="I10" s="45"/>
      <c r="J10" s="45"/>
      <c r="K10" s="45"/>
      <c r="L10" s="43"/>
      <c r="M10" s="43"/>
      <c r="N10" s="43"/>
    </row>
    <row r="11" spans="1:14" s="89" customFormat="1" x14ac:dyDescent="0.3">
      <c r="A11" s="45" t="s">
        <v>2718</v>
      </c>
      <c r="B11" s="1" t="s">
        <v>2713</v>
      </c>
      <c r="C11" s="171" t="s">
        <v>67</v>
      </c>
      <c r="D11" s="172" t="s">
        <v>67</v>
      </c>
      <c r="E11"/>
      <c r="F11" s="133" t="str">
        <f>IF(OR('B2. HTT Public Sector Assets'!$C$37=0,C11="[For completion]"),"",C11/'B2. HTT Public Sector Assets'!$C$37)</f>
        <v/>
      </c>
      <c r="G11" s="133" t="str">
        <f>IF(OR('B2. HTT Public Sector Assets'!$C$10=0,D11="[For completion]"),"",D11/'B2. HTT Public Sector Assets'!$C$10)</f>
        <v/>
      </c>
      <c r="H11"/>
      <c r="I11" s="45"/>
      <c r="J11" s="45"/>
      <c r="K11" s="45"/>
      <c r="L11" s="43"/>
      <c r="M11" s="43"/>
      <c r="N11" s="43"/>
    </row>
    <row r="12" spans="1:14" s="89" customFormat="1" x14ac:dyDescent="0.3">
      <c r="A12" s="45" t="s">
        <v>2719</v>
      </c>
      <c r="B12" s="74" t="s">
        <v>2886</v>
      </c>
      <c r="C12" s="171" t="s">
        <v>67</v>
      </c>
      <c r="D12" s="172" t="s">
        <v>67</v>
      </c>
      <c r="E12"/>
      <c r="F12" s="133"/>
      <c r="G12" s="133"/>
      <c r="H12"/>
      <c r="I12" s="45"/>
      <c r="J12" s="45"/>
      <c r="K12" s="45"/>
      <c r="L12" s="43"/>
      <c r="M12" s="43"/>
      <c r="N12" s="43"/>
    </row>
    <row r="13" spans="1:14" s="89" customFormat="1" x14ac:dyDescent="0.3">
      <c r="A13" s="45" t="s">
        <v>2720</v>
      </c>
      <c r="B13" s="74" t="s">
        <v>2887</v>
      </c>
      <c r="C13" s="171" t="s">
        <v>67</v>
      </c>
      <c r="D13" s="172" t="s">
        <v>67</v>
      </c>
      <c r="E13"/>
      <c r="F13" s="133"/>
      <c r="G13" s="133"/>
      <c r="H13"/>
      <c r="I13" s="45"/>
      <c r="J13" s="45"/>
      <c r="K13" s="45"/>
      <c r="L13" s="43"/>
      <c r="M13" s="43"/>
      <c r="N13" s="43"/>
    </row>
    <row r="14" spans="1:14" s="89" customFormat="1" x14ac:dyDescent="0.3">
      <c r="A14" s="45" t="s">
        <v>2721</v>
      </c>
      <c r="B14" s="74" t="s">
        <v>2888</v>
      </c>
      <c r="C14" s="171" t="s">
        <v>67</v>
      </c>
      <c r="D14" s="172" t="s">
        <v>67</v>
      </c>
      <c r="E14"/>
      <c r="F14" s="133"/>
      <c r="G14" s="133"/>
      <c r="H14"/>
      <c r="I14" s="45"/>
      <c r="J14" s="45"/>
      <c r="K14" s="45"/>
      <c r="L14" s="43"/>
      <c r="M14" s="43"/>
      <c r="N14" s="43"/>
    </row>
    <row r="15" spans="1:14" s="89" customFormat="1" x14ac:dyDescent="0.3">
      <c r="A15" s="45"/>
      <c r="B15" s="74" t="s">
        <v>2895</v>
      </c>
      <c r="C15" s="171" t="s">
        <v>67</v>
      </c>
      <c r="D15" s="172" t="s">
        <v>67</v>
      </c>
      <c r="E15"/>
      <c r="F15" s="133"/>
      <c r="G15" s="133"/>
      <c r="H15"/>
      <c r="I15" s="45"/>
      <c r="J15" s="45"/>
      <c r="K15" s="45"/>
      <c r="L15" s="43"/>
      <c r="M15" s="43"/>
      <c r="N15" s="43"/>
    </row>
    <row r="16" spans="1:14" s="89" customFormat="1" x14ac:dyDescent="0.3">
      <c r="A16" s="45" t="s">
        <v>2889</v>
      </c>
      <c r="B16" s="62" t="s">
        <v>2714</v>
      </c>
      <c r="C16" s="171" t="s">
        <v>67</v>
      </c>
      <c r="D16" s="172" t="s">
        <v>67</v>
      </c>
      <c r="E16"/>
      <c r="F16" s="133" t="str">
        <f>IF(OR('B2. HTT Public Sector Assets'!$C$37=0,C16="[For completion]"),"",C16/'B2. HTT Public Sector Assets'!$C$37)</f>
        <v/>
      </c>
      <c r="G16" s="133" t="str">
        <f>IF(OR('B2. HTT Public Sector Assets'!$C$10=0,D16="[For completion]"),"",D16/'B2. HTT Public Sector Assets'!$C$10)</f>
        <v/>
      </c>
      <c r="H16"/>
      <c r="I16" s="45"/>
      <c r="J16" s="45"/>
      <c r="K16" s="45"/>
      <c r="L16" s="43"/>
      <c r="M16" s="43"/>
      <c r="N16" s="43"/>
    </row>
    <row r="17" spans="1:14" s="89" customFormat="1" x14ac:dyDescent="0.3">
      <c r="A17" s="45" t="s">
        <v>2890</v>
      </c>
      <c r="B17" s="74" t="s">
        <v>2886</v>
      </c>
      <c r="C17" s="171" t="s">
        <v>67</v>
      </c>
      <c r="D17" s="172" t="s">
        <v>67</v>
      </c>
      <c r="E17"/>
      <c r="F17" s="133"/>
      <c r="G17" s="133"/>
      <c r="H17"/>
      <c r="I17" s="45"/>
      <c r="J17" s="45"/>
      <c r="K17" s="45"/>
      <c r="L17" s="43"/>
      <c r="M17" s="43"/>
      <c r="N17" s="43"/>
    </row>
    <row r="18" spans="1:14" s="89" customFormat="1" x14ac:dyDescent="0.3">
      <c r="A18" s="45" t="s">
        <v>2891</v>
      </c>
      <c r="B18" s="74" t="s">
        <v>2887</v>
      </c>
      <c r="C18" s="171" t="s">
        <v>67</v>
      </c>
      <c r="D18" s="172" t="s">
        <v>67</v>
      </c>
      <c r="E18"/>
      <c r="F18" s="133"/>
      <c r="G18" s="133"/>
      <c r="H18"/>
      <c r="I18" s="45"/>
      <c r="J18" s="45"/>
      <c r="K18" s="45"/>
      <c r="L18" s="43"/>
      <c r="M18" s="43"/>
      <c r="N18" s="43"/>
    </row>
    <row r="19" spans="1:14" s="89" customFormat="1" x14ac:dyDescent="0.3">
      <c r="A19" s="45" t="s">
        <v>2892</v>
      </c>
      <c r="B19" s="74" t="s">
        <v>2888</v>
      </c>
      <c r="C19" s="171" t="s">
        <v>67</v>
      </c>
      <c r="D19" s="172" t="s">
        <v>67</v>
      </c>
      <c r="E19"/>
      <c r="F19" s="133"/>
      <c r="G19" s="133"/>
      <c r="H19"/>
      <c r="I19" s="45"/>
      <c r="J19" s="45"/>
      <c r="K19" s="45"/>
      <c r="L19" s="43"/>
      <c r="M19" s="43"/>
      <c r="N19" s="43"/>
    </row>
    <row r="20" spans="1:14" s="89" customFormat="1" x14ac:dyDescent="0.3">
      <c r="A20" s="45"/>
      <c r="B20" s="74" t="s">
        <v>2895</v>
      </c>
      <c r="C20" s="171" t="s">
        <v>67</v>
      </c>
      <c r="D20" s="172" t="s">
        <v>67</v>
      </c>
      <c r="E20"/>
      <c r="F20" s="133"/>
      <c r="G20" s="133"/>
      <c r="H20"/>
      <c r="I20" s="45"/>
      <c r="J20" s="45"/>
      <c r="K20" s="45"/>
      <c r="L20" s="43"/>
      <c r="M20" s="43"/>
      <c r="N20" s="43"/>
    </row>
    <row r="21" spans="1:14" s="89" customFormat="1" x14ac:dyDescent="0.3">
      <c r="A21" s="45" t="s">
        <v>2893</v>
      </c>
      <c r="B21" s="62" t="s">
        <v>1599</v>
      </c>
      <c r="C21" s="171" t="s">
        <v>67</v>
      </c>
      <c r="D21" s="172" t="s">
        <v>67</v>
      </c>
      <c r="E21"/>
      <c r="F21" s="133" t="str">
        <f>IF(OR('B2. HTT Public Sector Assets'!$C$37=0,C21="[For completion]"),"",C21/'B2. HTT Public Sector Assets'!$C$37)</f>
        <v/>
      </c>
      <c r="G21" s="133" t="str">
        <f>IF(OR('B2. HTT Public Sector Assets'!$C$10=0,D21="[For completion]"),"",D21/'B2. HTT Public Sector Assets'!$C$10)</f>
        <v/>
      </c>
      <c r="H21"/>
      <c r="I21" s="45"/>
      <c r="J21" s="45"/>
      <c r="K21" s="45"/>
      <c r="L21" s="43"/>
      <c r="M21" s="43"/>
      <c r="N21" s="43"/>
    </row>
    <row r="22" spans="1:14" s="89" customFormat="1" x14ac:dyDescent="0.3">
      <c r="A22" s="45" t="s">
        <v>2894</v>
      </c>
      <c r="B22" s="62" t="s">
        <v>2715</v>
      </c>
      <c r="C22" s="128">
        <f>SUM(C11,C16,C21)</f>
        <v>0</v>
      </c>
      <c r="D22" s="70">
        <f>SUM(D11,D16,D21)</f>
        <v>0</v>
      </c>
      <c r="E22"/>
      <c r="F22" s="133">
        <f>SUM(F11:F21)</f>
        <v>0</v>
      </c>
      <c r="G22" s="133">
        <f>SUM(G11:G21)</f>
        <v>0</v>
      </c>
      <c r="H22"/>
      <c r="I22" s="45"/>
      <c r="J22" s="45"/>
      <c r="K22" s="45"/>
      <c r="L22" s="43"/>
      <c r="M22" s="43"/>
      <c r="N22" s="43"/>
    </row>
    <row r="23" spans="1:14" s="89" customFormat="1" x14ac:dyDescent="0.3">
      <c r="A23" s="62" t="s">
        <v>2722</v>
      </c>
      <c r="B23" s="175" t="s">
        <v>127</v>
      </c>
      <c r="C23" s="128"/>
      <c r="D23" s="70"/>
      <c r="E23"/>
      <c r="F23" s="133"/>
      <c r="G23" s="133"/>
      <c r="H23"/>
      <c r="I23" s="45"/>
      <c r="J23" s="45"/>
      <c r="K23" s="45"/>
      <c r="L23" s="43"/>
      <c r="M23" s="43"/>
      <c r="N23" s="43"/>
    </row>
    <row r="24" spans="1:14" s="89" customFormat="1" x14ac:dyDescent="0.3">
      <c r="A24" s="62" t="s">
        <v>2723</v>
      </c>
      <c r="B24" s="175" t="s">
        <v>127</v>
      </c>
      <c r="C24" s="128"/>
      <c r="D24" s="70"/>
      <c r="E24"/>
      <c r="F24" s="133"/>
      <c r="G24" s="133"/>
      <c r="H24"/>
      <c r="I24" s="45"/>
      <c r="J24" s="45"/>
      <c r="K24" s="45"/>
      <c r="L24" s="43"/>
      <c r="M24" s="43"/>
      <c r="N24" s="43"/>
    </row>
    <row r="25" spans="1:14" s="89" customFormat="1" x14ac:dyDescent="0.3">
      <c r="A25" s="62" t="s">
        <v>2724</v>
      </c>
      <c r="B25" s="175" t="s">
        <v>127</v>
      </c>
      <c r="C25" s="128"/>
      <c r="D25" s="70"/>
      <c r="E25"/>
      <c r="F25" s="133"/>
      <c r="G25" s="133"/>
      <c r="H25"/>
      <c r="I25" s="45"/>
      <c r="J25" s="45"/>
      <c r="K25" s="45"/>
      <c r="L25" s="43"/>
      <c r="M25" s="43"/>
      <c r="N25" s="43"/>
    </row>
    <row r="26" spans="1:14" s="89" customFormat="1" x14ac:dyDescent="0.3">
      <c r="A26" s="62" t="s">
        <v>2725</v>
      </c>
      <c r="B26" s="175" t="s">
        <v>127</v>
      </c>
      <c r="C26" s="128"/>
      <c r="D26" s="70"/>
      <c r="E26"/>
      <c r="F26" s="133"/>
      <c r="G26" s="133"/>
      <c r="H26"/>
      <c r="I26" s="45"/>
      <c r="J26" s="45"/>
      <c r="K26" s="45"/>
      <c r="L26" s="43"/>
      <c r="M26" s="43"/>
      <c r="N26" s="43"/>
    </row>
    <row r="27" spans="1:14" s="89" customFormat="1" x14ac:dyDescent="0.3">
      <c r="A27" s="62" t="s">
        <v>2726</v>
      </c>
      <c r="B27" s="175" t="s">
        <v>127</v>
      </c>
      <c r="C27" s="128"/>
      <c r="D27" s="70"/>
      <c r="E27"/>
      <c r="F27" s="133"/>
      <c r="G27" s="133"/>
      <c r="H27"/>
      <c r="I27" s="45"/>
      <c r="J27" s="45"/>
      <c r="K27" s="45"/>
      <c r="L27" s="43"/>
      <c r="M27" s="43"/>
      <c r="N27" s="43"/>
    </row>
    <row r="28" spans="1:14" s="89" customFormat="1" x14ac:dyDescent="0.3">
      <c r="A28" s="62"/>
      <c r="B28" s="175"/>
      <c r="C28" s="128"/>
      <c r="D28" s="70"/>
      <c r="E28"/>
      <c r="F28" s="133"/>
      <c r="G28" s="133"/>
      <c r="H28"/>
      <c r="I28" s="45"/>
      <c r="J28" s="45"/>
      <c r="K28" s="45"/>
      <c r="L28" s="43"/>
      <c r="M28" s="43"/>
      <c r="N28" s="43"/>
    </row>
    <row r="29" spans="1:14" s="89" customFormat="1" x14ac:dyDescent="0.3">
      <c r="A29" s="62"/>
      <c r="B29" s="175"/>
      <c r="C29" s="128"/>
      <c r="D29" s="70"/>
      <c r="E29"/>
      <c r="F29" s="133"/>
      <c r="G29" s="133"/>
      <c r="H29"/>
      <c r="I29" s="45"/>
      <c r="J29" s="45"/>
      <c r="K29" s="45"/>
      <c r="L29" s="43"/>
      <c r="M29" s="43"/>
      <c r="N29" s="43"/>
    </row>
    <row r="30" spans="1:14" s="89" customFormat="1" ht="15" customHeight="1" x14ac:dyDescent="0.3">
      <c r="A30" s="64"/>
      <c r="B30" s="64" t="s">
        <v>2911</v>
      </c>
      <c r="C30" s="64" t="s">
        <v>94</v>
      </c>
      <c r="D30" s="64" t="s">
        <v>1590</v>
      </c>
      <c r="E30" s="64"/>
      <c r="F30" s="64" t="s">
        <v>2716</v>
      </c>
      <c r="G30" s="64" t="s">
        <v>2717</v>
      </c>
      <c r="H30"/>
      <c r="I30" s="45"/>
      <c r="J30" s="45"/>
      <c r="K30" s="45"/>
      <c r="L30" s="43"/>
      <c r="M30" s="43"/>
      <c r="N30" s="43"/>
    </row>
    <row r="31" spans="1:14" s="89" customFormat="1" x14ac:dyDescent="0.3">
      <c r="A31" s="45" t="s">
        <v>2912</v>
      </c>
      <c r="B31" s="128" t="s">
        <v>2896</v>
      </c>
      <c r="C31" s="171" t="s">
        <v>67</v>
      </c>
      <c r="D31" s="172" t="s">
        <v>67</v>
      </c>
      <c r="E31"/>
      <c r="F31" s="133" t="str">
        <f>IF(OR('B2. HTT Public Sector Assets'!$C$37=0,C31="[For completion]"),"",C31/'B2. HTT Public Sector Assets'!$C$37)</f>
        <v/>
      </c>
      <c r="G31" s="133" t="str">
        <f>IF(OR('B2. HTT Public Sector Assets'!$C$10=0,D31="[For completion]"),"",D31/'B2. HTT Public Sector Assets'!$C$10)</f>
        <v/>
      </c>
      <c r="H31"/>
      <c r="I31" s="45"/>
      <c r="J31" s="45"/>
      <c r="K31" s="45"/>
      <c r="L31" s="43"/>
      <c r="M31" s="43"/>
      <c r="N31" s="43"/>
    </row>
    <row r="32" spans="1:14" s="89" customFormat="1" x14ac:dyDescent="0.3">
      <c r="A32" s="45" t="s">
        <v>2913</v>
      </c>
      <c r="B32" s="128" t="s">
        <v>2897</v>
      </c>
      <c r="C32" s="171" t="s">
        <v>67</v>
      </c>
      <c r="D32" s="172" t="s">
        <v>67</v>
      </c>
      <c r="E32"/>
      <c r="F32" s="133" t="str">
        <f>IF(OR('B2. HTT Public Sector Assets'!$C$37=0,C32="[For completion]"),"",C32/'B2. HTT Public Sector Assets'!$C$37)</f>
        <v/>
      </c>
      <c r="G32" s="133" t="str">
        <f>IF(OR('B2. HTT Public Sector Assets'!$C$10=0,D32="[For completion]"),"",D32/'B2. HTT Public Sector Assets'!$C$10)</f>
        <v/>
      </c>
      <c r="H32"/>
      <c r="I32" s="45"/>
      <c r="J32" s="45"/>
      <c r="K32" s="45"/>
      <c r="L32" s="43"/>
      <c r="M32" s="43"/>
      <c r="N32" s="43"/>
    </row>
    <row r="33" spans="1:14" s="89" customFormat="1" x14ac:dyDescent="0.3">
      <c r="A33" s="45" t="s">
        <v>2914</v>
      </c>
      <c r="B33" s="128" t="s">
        <v>2898</v>
      </c>
      <c r="C33" s="171" t="s">
        <v>67</v>
      </c>
      <c r="D33" s="172" t="s">
        <v>67</v>
      </c>
      <c r="E33"/>
      <c r="F33" s="133" t="str">
        <f>IF(OR('B2. HTT Public Sector Assets'!$C$37=0,C33="[For completion]"),"",C33/'B2. HTT Public Sector Assets'!$C$37)</f>
        <v/>
      </c>
      <c r="G33" s="133" t="str">
        <f>IF(OR('B2. HTT Public Sector Assets'!$C$10=0,D33="[For completion]"),"",D33/'B2. HTT Public Sector Assets'!$C$10)</f>
        <v/>
      </c>
      <c r="H33"/>
      <c r="I33" s="45"/>
      <c r="J33" s="45"/>
      <c r="K33" s="45"/>
      <c r="L33" s="43"/>
      <c r="M33" s="43"/>
      <c r="N33" s="43"/>
    </row>
    <row r="34" spans="1:14" s="89" customFormat="1" ht="28.8" x14ac:dyDescent="0.3">
      <c r="A34" s="45" t="s">
        <v>2915</v>
      </c>
      <c r="B34" s="128" t="s">
        <v>2899</v>
      </c>
      <c r="C34" s="171" t="s">
        <v>67</v>
      </c>
      <c r="D34" s="172" t="s">
        <v>67</v>
      </c>
      <c r="E34"/>
      <c r="F34" s="133" t="str">
        <f>IF(OR('B2. HTT Public Sector Assets'!$C$37=0,C34="[For completion]"),"",C34/'B2. HTT Public Sector Assets'!$C$37)</f>
        <v/>
      </c>
      <c r="G34" s="133" t="str">
        <f>IF(OR('B2. HTT Public Sector Assets'!$C$10=0,D34="[For completion]"),"",D34/'B2. HTT Public Sector Assets'!$C$10)</f>
        <v/>
      </c>
      <c r="H34"/>
      <c r="I34" s="45"/>
      <c r="J34" s="45"/>
      <c r="K34" s="45"/>
      <c r="L34" s="43"/>
      <c r="M34" s="43"/>
      <c r="N34" s="43"/>
    </row>
    <row r="35" spans="1:14" s="89" customFormat="1" x14ac:dyDescent="0.3">
      <c r="A35" s="45" t="s">
        <v>2916</v>
      </c>
      <c r="B35" s="128" t="s">
        <v>2900</v>
      </c>
      <c r="C35" s="171" t="s">
        <v>67</v>
      </c>
      <c r="D35" s="172" t="s">
        <v>67</v>
      </c>
      <c r="E35"/>
      <c r="F35" s="133" t="str">
        <f>IF(OR('B2. HTT Public Sector Assets'!$C$37=0,C35="[For completion]"),"",C35/'B2. HTT Public Sector Assets'!$C$37)</f>
        <v/>
      </c>
      <c r="G35" s="133" t="str">
        <f>IF(OR('B2. HTT Public Sector Assets'!$C$10=0,D35="[For completion]"),"",D35/'B2. HTT Public Sector Assets'!$C$10)</f>
        <v/>
      </c>
      <c r="H35"/>
      <c r="I35" s="45"/>
      <c r="J35" s="45"/>
      <c r="K35" s="45"/>
      <c r="L35" s="43"/>
      <c r="M35" s="43"/>
      <c r="N35" s="43"/>
    </row>
    <row r="36" spans="1:14" s="89" customFormat="1" x14ac:dyDescent="0.3">
      <c r="A36" s="45" t="s">
        <v>2917</v>
      </c>
      <c r="B36" s="128" t="s">
        <v>2901</v>
      </c>
      <c r="C36" s="171" t="s">
        <v>67</v>
      </c>
      <c r="D36" s="172" t="s">
        <v>67</v>
      </c>
      <c r="E36"/>
      <c r="F36" s="133" t="str">
        <f>IF(OR('B2. HTT Public Sector Assets'!$C$37=0,C36="[For completion]"),"",C36/'B2. HTT Public Sector Assets'!$C$37)</f>
        <v/>
      </c>
      <c r="G36" s="133" t="str">
        <f>IF(OR('B2. HTT Public Sector Assets'!$C$10=0,D36="[For completion]"),"",D36/'B2. HTT Public Sector Assets'!$C$10)</f>
        <v/>
      </c>
      <c r="H36"/>
      <c r="I36" s="45"/>
      <c r="J36" s="45"/>
      <c r="K36" s="45"/>
      <c r="L36" s="43"/>
      <c r="M36" s="43"/>
      <c r="N36" s="43"/>
    </row>
    <row r="37" spans="1:14" s="89" customFormat="1" x14ac:dyDescent="0.3">
      <c r="A37" s="45" t="s">
        <v>2918</v>
      </c>
      <c r="B37" s="128" t="s">
        <v>2902</v>
      </c>
      <c r="C37" s="171" t="s">
        <v>67</v>
      </c>
      <c r="D37" s="172" t="s">
        <v>67</v>
      </c>
      <c r="E37"/>
      <c r="F37" s="133" t="str">
        <f>IF(OR('B2. HTT Public Sector Assets'!$C$37=0,C37="[For completion]"),"",C37/'B2. HTT Public Sector Assets'!$C$37)</f>
        <v/>
      </c>
      <c r="G37" s="133" t="str">
        <f>IF(OR('B2. HTT Public Sector Assets'!$C$10=0,D37="[For completion]"),"",D37/'B2. HTT Public Sector Assets'!$C$10)</f>
        <v/>
      </c>
      <c r="H37"/>
      <c r="I37" s="45"/>
      <c r="J37" s="45"/>
      <c r="K37" s="45"/>
      <c r="L37" s="43"/>
      <c r="M37" s="43"/>
      <c r="N37" s="43"/>
    </row>
    <row r="38" spans="1:14" s="89" customFormat="1" x14ac:dyDescent="0.3">
      <c r="A38" s="45" t="s">
        <v>2919</v>
      </c>
      <c r="B38" s="128" t="s">
        <v>2903</v>
      </c>
      <c r="C38" s="171" t="s">
        <v>67</v>
      </c>
      <c r="D38" s="172" t="s">
        <v>67</v>
      </c>
      <c r="E38"/>
      <c r="F38" s="133" t="str">
        <f>IF(OR('B2. HTT Public Sector Assets'!$C$37=0,C38="[For completion]"),"",C38/'B2. HTT Public Sector Assets'!$C$37)</f>
        <v/>
      </c>
      <c r="G38" s="133" t="str">
        <f>IF(OR('B2. HTT Public Sector Assets'!$C$10=0,D38="[For completion]"),"",D38/'B2. HTT Public Sector Assets'!$C$10)</f>
        <v/>
      </c>
      <c r="H38"/>
      <c r="I38" s="45"/>
      <c r="J38" s="45"/>
      <c r="K38" s="45"/>
      <c r="L38" s="43"/>
      <c r="M38" s="43"/>
      <c r="N38" s="43"/>
    </row>
    <row r="39" spans="1:14" s="89" customFormat="1" ht="28.8" x14ac:dyDescent="0.3">
      <c r="A39" s="45" t="s">
        <v>2920</v>
      </c>
      <c r="B39" s="128" t="s">
        <v>2904</v>
      </c>
      <c r="C39" s="171" t="s">
        <v>67</v>
      </c>
      <c r="D39" s="172" t="s">
        <v>67</v>
      </c>
      <c r="E39"/>
      <c r="F39" s="133" t="str">
        <f>IF(OR('B2. HTT Public Sector Assets'!$C$37=0,C39="[For completion]"),"",C39/'B2. HTT Public Sector Assets'!$C$37)</f>
        <v/>
      </c>
      <c r="G39" s="133" t="str">
        <f>IF(OR('B2. HTT Public Sector Assets'!$C$10=0,D39="[For completion]"),"",D39/'B2. HTT Public Sector Assets'!$C$10)</f>
        <v/>
      </c>
      <c r="H39"/>
      <c r="I39" s="45"/>
      <c r="J39" s="45"/>
      <c r="K39" s="45"/>
      <c r="L39" s="43"/>
      <c r="M39" s="43"/>
      <c r="N39" s="43"/>
    </row>
    <row r="40" spans="1:14" s="89" customFormat="1" x14ac:dyDescent="0.3">
      <c r="A40" s="45" t="s">
        <v>2921</v>
      </c>
      <c r="B40" s="128" t="s">
        <v>2905</v>
      </c>
      <c r="C40" s="171" t="s">
        <v>67</v>
      </c>
      <c r="D40" s="172" t="s">
        <v>67</v>
      </c>
      <c r="E40"/>
      <c r="F40" s="133" t="str">
        <f>IF(OR('B2. HTT Public Sector Assets'!$C$37=0,C40="[For completion]"),"",C40/'B2. HTT Public Sector Assets'!$C$37)</f>
        <v/>
      </c>
      <c r="G40" s="133" t="str">
        <f>IF(OR('B2. HTT Public Sector Assets'!$C$10=0,D40="[For completion]"),"",D40/'B2. HTT Public Sector Assets'!$C$10)</f>
        <v/>
      </c>
      <c r="H40"/>
      <c r="I40" s="45"/>
      <c r="J40" s="45"/>
      <c r="K40" s="45"/>
      <c r="L40" s="43"/>
      <c r="M40" s="43"/>
      <c r="N40" s="43"/>
    </row>
    <row r="41" spans="1:14" s="89" customFormat="1" x14ac:dyDescent="0.3">
      <c r="A41" s="45" t="s">
        <v>2922</v>
      </c>
      <c r="B41" s="128" t="s">
        <v>2906</v>
      </c>
      <c r="C41" s="171" t="s">
        <v>67</v>
      </c>
      <c r="D41" s="172" t="s">
        <v>67</v>
      </c>
      <c r="E41"/>
      <c r="F41" s="133" t="str">
        <f>IF(OR('B2. HTT Public Sector Assets'!$C$37=0,C41="[For completion]"),"",C41/'B2. HTT Public Sector Assets'!$C$37)</f>
        <v/>
      </c>
      <c r="G41" s="133" t="str">
        <f>IF(OR('B2. HTT Public Sector Assets'!$C$10=0,D41="[For completion]"),"",D41/'B2. HTT Public Sector Assets'!$C$10)</f>
        <v/>
      </c>
      <c r="H41"/>
      <c r="I41" s="45"/>
      <c r="J41" s="45"/>
      <c r="K41" s="45"/>
      <c r="L41" s="43"/>
      <c r="M41" s="43"/>
      <c r="N41" s="43"/>
    </row>
    <row r="42" spans="1:14" s="89" customFormat="1" x14ac:dyDescent="0.3">
      <c r="A42" s="45" t="s">
        <v>2923</v>
      </c>
      <c r="B42" s="128" t="s">
        <v>2907</v>
      </c>
      <c r="C42" s="171" t="s">
        <v>67</v>
      </c>
      <c r="D42" s="172" t="s">
        <v>67</v>
      </c>
      <c r="E42"/>
      <c r="F42" s="133" t="str">
        <f>IF(OR('B2. HTT Public Sector Assets'!$C$37=0,C42="[For completion]"),"",C42/'B2. HTT Public Sector Assets'!$C$37)</f>
        <v/>
      </c>
      <c r="G42" s="133" t="str">
        <f>IF(OR('B2. HTT Public Sector Assets'!$C$10=0,D42="[For completion]"),"",D42/'B2. HTT Public Sector Assets'!$C$10)</f>
        <v/>
      </c>
      <c r="H42"/>
      <c r="I42" s="45"/>
      <c r="J42" s="45"/>
      <c r="K42" s="45"/>
      <c r="L42" s="43"/>
      <c r="M42" s="43"/>
      <c r="N42" s="43"/>
    </row>
    <row r="43" spans="1:14" s="89" customFormat="1" x14ac:dyDescent="0.3">
      <c r="A43" s="45" t="s">
        <v>2924</v>
      </c>
      <c r="B43" s="173" t="s">
        <v>2908</v>
      </c>
      <c r="C43" s="171" t="s">
        <v>67</v>
      </c>
      <c r="D43" s="172" t="s">
        <v>67</v>
      </c>
      <c r="E43"/>
      <c r="F43" s="133" t="str">
        <f>IF(OR('B2. HTT Public Sector Assets'!$C$37=0,C43="[For completion]"),"",C43/'B2. HTT Public Sector Assets'!$C$37)</f>
        <v/>
      </c>
      <c r="G43" s="133" t="str">
        <f>IF(OR('B2. HTT Public Sector Assets'!$C$10=0,D43="[For completion]"),"",D43/'B2. HTT Public Sector Assets'!$C$10)</f>
        <v/>
      </c>
      <c r="H43"/>
      <c r="I43" s="45"/>
      <c r="J43" s="45"/>
      <c r="K43" s="45"/>
      <c r="L43" s="43"/>
      <c r="M43" s="43"/>
      <c r="N43" s="43"/>
    </row>
    <row r="44" spans="1:14" s="89" customFormat="1" x14ac:dyDescent="0.3">
      <c r="A44" s="45" t="s">
        <v>2925</v>
      </c>
      <c r="B44" s="173" t="s">
        <v>2909</v>
      </c>
      <c r="C44" s="171" t="s">
        <v>67</v>
      </c>
      <c r="D44" s="172" t="s">
        <v>67</v>
      </c>
      <c r="E44"/>
      <c r="F44" s="133" t="str">
        <f>IF(OR('B2. HTT Public Sector Assets'!$C$37=0,C44="[For completion]"),"",C44/'B2. HTT Public Sector Assets'!$C$37)</f>
        <v/>
      </c>
      <c r="G44" s="133" t="str">
        <f>IF(OR('B2. HTT Public Sector Assets'!$C$10=0,D44="[For completion]"),"",D44/'B2. HTT Public Sector Assets'!$C$10)</f>
        <v/>
      </c>
      <c r="H44"/>
      <c r="I44" s="45"/>
      <c r="J44" s="45"/>
      <c r="K44" s="45"/>
      <c r="L44" s="43"/>
      <c r="M44" s="43"/>
      <c r="N44" s="43"/>
    </row>
    <row r="45" spans="1:14" s="89" customFormat="1" x14ac:dyDescent="0.3">
      <c r="A45" s="45" t="s">
        <v>2926</v>
      </c>
      <c r="B45" s="173" t="s">
        <v>2910</v>
      </c>
      <c r="C45" s="171" t="s">
        <v>67</v>
      </c>
      <c r="D45" s="172" t="s">
        <v>67</v>
      </c>
      <c r="E45"/>
      <c r="F45" s="133" t="str">
        <f>IF(OR('B2. HTT Public Sector Assets'!$C$37=0,C45="[For completion]"),"",C45/'B2. HTT Public Sector Assets'!$C$37)</f>
        <v/>
      </c>
      <c r="G45" s="133" t="str">
        <f>IF(OR('B2. HTT Public Sector Assets'!$C$10=0,D45="[For completion]"),"",D45/'B2. HTT Public Sector Assets'!$C$10)</f>
        <v/>
      </c>
      <c r="H45"/>
      <c r="I45" s="45"/>
      <c r="J45" s="45"/>
      <c r="K45" s="45"/>
      <c r="L45" s="43"/>
      <c r="M45" s="43"/>
      <c r="N45" s="43"/>
    </row>
    <row r="46" spans="1:14" s="89" customFormat="1" x14ac:dyDescent="0.3">
      <c r="A46" s="45" t="s">
        <v>2927</v>
      </c>
      <c r="B46" s="62" t="s">
        <v>2715</v>
      </c>
      <c r="C46" s="128">
        <f>SUM(C31,C36,C40)</f>
        <v>0</v>
      </c>
      <c r="D46" s="70">
        <f>SUM(D31,D36,D40)</f>
        <v>0</v>
      </c>
      <c r="E46"/>
      <c r="F46" s="133">
        <f>SUM(F31:F40)</f>
        <v>0</v>
      </c>
      <c r="G46" s="133">
        <f>SUM(G31:G40)</f>
        <v>0</v>
      </c>
      <c r="H46"/>
      <c r="I46" s="45"/>
      <c r="J46" s="45"/>
      <c r="K46" s="45"/>
      <c r="L46" s="43"/>
      <c r="M46" s="43"/>
      <c r="N46" s="43"/>
    </row>
    <row r="47" spans="1:14" s="89" customFormat="1" x14ac:dyDescent="0.3">
      <c r="A47" s="173"/>
      <c r="B47" s="173"/>
      <c r="C47" s="173"/>
      <c r="D47" s="173"/>
      <c r="E47"/>
      <c r="F47" s="62"/>
      <c r="G47" s="62"/>
      <c r="H47"/>
      <c r="I47" s="45"/>
      <c r="J47" s="45"/>
      <c r="K47" s="45"/>
      <c r="L47" s="43"/>
      <c r="M47" s="43"/>
      <c r="N47" s="43"/>
    </row>
    <row r="48" spans="1:14" ht="18" x14ac:dyDescent="0.3">
      <c r="A48" s="56"/>
      <c r="B48" s="56" t="s">
        <v>2928</v>
      </c>
      <c r="C48" s="57"/>
      <c r="D48" s="57"/>
      <c r="E48" s="57"/>
      <c r="F48" s="57"/>
      <c r="G48" s="58"/>
      <c r="H48"/>
      <c r="I48" s="62"/>
      <c r="J48" s="51"/>
      <c r="K48" s="51"/>
      <c r="L48" s="51"/>
      <c r="M48" s="51"/>
    </row>
    <row r="49" spans="1:14" ht="15" customHeight="1" x14ac:dyDescent="0.3">
      <c r="A49" s="64"/>
      <c r="B49" s="65" t="s">
        <v>763</v>
      </c>
      <c r="C49" s="64"/>
      <c r="D49" s="64"/>
      <c r="E49" s="64"/>
      <c r="F49" s="67"/>
      <c r="G49" s="67"/>
      <c r="H49"/>
      <c r="I49" s="62"/>
      <c r="J49" s="59"/>
      <c r="K49" s="59"/>
      <c r="L49" s="59"/>
      <c r="M49" s="77"/>
      <c r="N49" s="77"/>
    </row>
    <row r="50" spans="1:14" x14ac:dyDescent="0.3">
      <c r="A50" s="45" t="s">
        <v>2727</v>
      </c>
      <c r="B50" s="45" t="s">
        <v>765</v>
      </c>
      <c r="C50" s="127" t="s">
        <v>67</v>
      </c>
      <c r="E50" s="62"/>
      <c r="F50" s="62"/>
      <c r="H50"/>
      <c r="I50" s="62"/>
      <c r="L50" s="62"/>
      <c r="M50" s="62"/>
    </row>
    <row r="51" spans="1:14" outlineLevel="1" x14ac:dyDescent="0.3">
      <c r="A51" s="45" t="s">
        <v>2728</v>
      </c>
      <c r="B51" s="74" t="s">
        <v>460</v>
      </c>
      <c r="C51" s="127"/>
      <c r="E51" s="62"/>
      <c r="F51" s="62"/>
      <c r="H51"/>
      <c r="I51" s="62"/>
      <c r="L51" s="62"/>
      <c r="M51" s="62"/>
    </row>
    <row r="52" spans="1:14" outlineLevel="1" x14ac:dyDescent="0.3">
      <c r="A52" s="45" t="s">
        <v>2729</v>
      </c>
      <c r="B52" s="74" t="s">
        <v>462</v>
      </c>
      <c r="C52" s="127"/>
      <c r="E52" s="62"/>
      <c r="F52" s="62"/>
      <c r="H52"/>
      <c r="I52" s="62"/>
      <c r="L52" s="62"/>
      <c r="M52" s="62"/>
    </row>
    <row r="53" spans="1:14" outlineLevel="1" x14ac:dyDescent="0.3">
      <c r="A53" s="45" t="s">
        <v>2730</v>
      </c>
      <c r="E53" s="62"/>
      <c r="F53" s="62"/>
      <c r="H53"/>
      <c r="I53" s="62"/>
      <c r="L53" s="62"/>
      <c r="M53" s="62"/>
    </row>
    <row r="54" spans="1:14" outlineLevel="1" x14ac:dyDescent="0.3">
      <c r="A54" s="45" t="s">
        <v>2731</v>
      </c>
      <c r="E54" s="62"/>
      <c r="F54" s="62"/>
      <c r="H54"/>
      <c r="I54" s="62"/>
      <c r="L54" s="62"/>
      <c r="M54" s="62"/>
    </row>
    <row r="55" spans="1:14" outlineLevel="1" x14ac:dyDescent="0.3">
      <c r="A55" s="45" t="s">
        <v>2732</v>
      </c>
      <c r="E55" s="62"/>
      <c r="F55" s="62"/>
      <c r="H55"/>
      <c r="I55" s="62"/>
      <c r="L55" s="62"/>
      <c r="M55" s="62"/>
    </row>
    <row r="56" spans="1:14" outlineLevel="1" x14ac:dyDescent="0.3">
      <c r="A56" s="45" t="s">
        <v>2733</v>
      </c>
      <c r="E56" s="62"/>
      <c r="F56" s="62"/>
      <c r="H56"/>
      <c r="I56" s="62"/>
      <c r="L56" s="62"/>
      <c r="M56" s="62"/>
    </row>
    <row r="57" spans="1:14" outlineLevel="1" x14ac:dyDescent="0.3">
      <c r="A57" s="45" t="s">
        <v>2734</v>
      </c>
      <c r="E57" s="62"/>
      <c r="F57" s="62"/>
      <c r="H57"/>
      <c r="I57" s="62"/>
      <c r="L57" s="62"/>
      <c r="M57" s="62"/>
    </row>
    <row r="58" spans="1:14" x14ac:dyDescent="0.3">
      <c r="A58" s="64"/>
      <c r="B58" s="64" t="s">
        <v>773</v>
      </c>
      <c r="C58" s="64" t="s">
        <v>632</v>
      </c>
      <c r="D58" s="64" t="s">
        <v>774</v>
      </c>
      <c r="E58" s="64"/>
      <c r="F58" s="64" t="s">
        <v>775</v>
      </c>
      <c r="G58" s="64" t="s">
        <v>776</v>
      </c>
      <c r="H58"/>
      <c r="I58" s="88"/>
      <c r="J58" s="59"/>
      <c r="K58" s="59"/>
      <c r="L58" s="51"/>
      <c r="M58" s="59"/>
      <c r="N58" s="59"/>
    </row>
    <row r="59" spans="1:14" x14ac:dyDescent="0.3">
      <c r="A59" s="45" t="s">
        <v>2735</v>
      </c>
      <c r="B59" s="45" t="s">
        <v>778</v>
      </c>
      <c r="C59" s="126" t="s">
        <v>67</v>
      </c>
      <c r="D59" s="59"/>
      <c r="E59" s="59"/>
      <c r="F59" s="77"/>
      <c r="G59" s="77"/>
      <c r="H59"/>
      <c r="I59" s="62"/>
      <c r="L59" s="59"/>
      <c r="M59" s="77"/>
      <c r="N59" s="77"/>
    </row>
    <row r="60" spans="1:14" x14ac:dyDescent="0.3">
      <c r="A60" s="59"/>
      <c r="B60" s="88"/>
      <c r="C60" s="59"/>
      <c r="D60" s="59"/>
      <c r="E60" s="59"/>
      <c r="F60" s="77"/>
      <c r="G60" s="77"/>
      <c r="H60"/>
      <c r="I60" s="88"/>
      <c r="J60" s="59"/>
      <c r="K60" s="59"/>
      <c r="L60" s="59"/>
      <c r="M60" s="77"/>
      <c r="N60" s="77"/>
    </row>
    <row r="61" spans="1:14" x14ac:dyDescent="0.3">
      <c r="B61" s="45" t="s">
        <v>637</v>
      </c>
      <c r="C61" s="59"/>
      <c r="D61" s="59"/>
      <c r="E61" s="59"/>
      <c r="F61" s="77"/>
      <c r="G61" s="77"/>
      <c r="H61"/>
      <c r="I61" s="62"/>
      <c r="J61" s="59"/>
      <c r="K61" s="59"/>
      <c r="L61" s="59"/>
      <c r="M61" s="77"/>
      <c r="N61" s="77"/>
    </row>
    <row r="62" spans="1:14" x14ac:dyDescent="0.3">
      <c r="A62" s="45" t="s">
        <v>2736</v>
      </c>
      <c r="B62" s="62" t="s">
        <v>559</v>
      </c>
      <c r="C62" s="126" t="s">
        <v>67</v>
      </c>
      <c r="D62" s="127" t="s">
        <v>67</v>
      </c>
      <c r="E62" s="62"/>
      <c r="F62" s="133" t="str">
        <f>IF($C$77=0,"",IF(C62="[for completion]","",C62/$C$77))</f>
        <v/>
      </c>
      <c r="G62" s="133" t="str">
        <f>IF($D$77=0,"",IF(D62="[for completion]","",D62/$D$77))</f>
        <v/>
      </c>
      <c r="H62"/>
      <c r="I62" s="62"/>
      <c r="L62" s="62"/>
      <c r="M62" s="71"/>
      <c r="N62" s="71"/>
    </row>
    <row r="63" spans="1:14" x14ac:dyDescent="0.3">
      <c r="A63" s="45" t="s">
        <v>2737</v>
      </c>
      <c r="B63" s="62" t="s">
        <v>559</v>
      </c>
      <c r="C63" s="126" t="s">
        <v>67</v>
      </c>
      <c r="D63" s="127" t="s">
        <v>67</v>
      </c>
      <c r="E63" s="62"/>
      <c r="F63" s="133" t="str">
        <f t="shared" ref="F63:F76" si="0">IF($C$77=0,"",IF(C63="[for completion]","",C63/$C$77))</f>
        <v/>
      </c>
      <c r="G63" s="133" t="str">
        <f t="shared" ref="G63:G76" si="1">IF($D$77=0,"",IF(D63="[for completion]","",D63/$D$77))</f>
        <v/>
      </c>
      <c r="H63"/>
      <c r="I63" s="62"/>
      <c r="L63" s="62"/>
      <c r="M63" s="71"/>
      <c r="N63" s="71"/>
    </row>
    <row r="64" spans="1:14" x14ac:dyDescent="0.3">
      <c r="A64" s="45" t="s">
        <v>2738</v>
      </c>
      <c r="B64" s="62" t="s">
        <v>559</v>
      </c>
      <c r="C64" s="126" t="s">
        <v>67</v>
      </c>
      <c r="D64" s="127" t="s">
        <v>67</v>
      </c>
      <c r="F64" s="133" t="str">
        <f t="shared" si="0"/>
        <v/>
      </c>
      <c r="G64" s="133" t="str">
        <f t="shared" si="1"/>
        <v/>
      </c>
      <c r="H64"/>
      <c r="I64" s="62"/>
      <c r="M64" s="71"/>
      <c r="N64" s="71"/>
    </row>
    <row r="65" spans="1:14" x14ac:dyDescent="0.3">
      <c r="A65" s="45" t="s">
        <v>2739</v>
      </c>
      <c r="B65" s="62" t="s">
        <v>559</v>
      </c>
      <c r="C65" s="126" t="s">
        <v>67</v>
      </c>
      <c r="D65" s="127" t="s">
        <v>67</v>
      </c>
      <c r="E65" s="81"/>
      <c r="F65" s="133" t="str">
        <f t="shared" si="0"/>
        <v/>
      </c>
      <c r="G65" s="133" t="str">
        <f t="shared" si="1"/>
        <v/>
      </c>
      <c r="H65"/>
      <c r="I65" s="62"/>
      <c r="L65" s="81"/>
      <c r="M65" s="71"/>
      <c r="N65" s="71"/>
    </row>
    <row r="66" spans="1:14" x14ac:dyDescent="0.3">
      <c r="A66" s="45" t="s">
        <v>2740</v>
      </c>
      <c r="B66" s="62" t="s">
        <v>559</v>
      </c>
      <c r="C66" s="126" t="s">
        <v>67</v>
      </c>
      <c r="D66" s="127" t="s">
        <v>67</v>
      </c>
      <c r="E66" s="81"/>
      <c r="F66" s="133" t="str">
        <f t="shared" si="0"/>
        <v/>
      </c>
      <c r="G66" s="133" t="str">
        <f t="shared" si="1"/>
        <v/>
      </c>
      <c r="H66"/>
      <c r="I66" s="62"/>
      <c r="L66" s="81"/>
      <c r="M66" s="71"/>
      <c r="N66" s="71"/>
    </row>
    <row r="67" spans="1:14" x14ac:dyDescent="0.3">
      <c r="A67" s="45" t="s">
        <v>2741</v>
      </c>
      <c r="B67" s="62" t="s">
        <v>559</v>
      </c>
      <c r="C67" s="126" t="s">
        <v>67</v>
      </c>
      <c r="D67" s="127" t="s">
        <v>67</v>
      </c>
      <c r="E67" s="81"/>
      <c r="F67" s="133" t="str">
        <f t="shared" si="0"/>
        <v/>
      </c>
      <c r="G67" s="133" t="str">
        <f t="shared" si="1"/>
        <v/>
      </c>
      <c r="H67"/>
      <c r="I67" s="62"/>
      <c r="L67" s="81"/>
      <c r="M67" s="71"/>
      <c r="N67" s="71"/>
    </row>
    <row r="68" spans="1:14" x14ac:dyDescent="0.3">
      <c r="A68" s="45" t="s">
        <v>2742</v>
      </c>
      <c r="B68" s="62" t="s">
        <v>559</v>
      </c>
      <c r="C68" s="126" t="s">
        <v>67</v>
      </c>
      <c r="D68" s="127" t="s">
        <v>67</v>
      </c>
      <c r="E68" s="81"/>
      <c r="F68" s="133" t="str">
        <f t="shared" si="0"/>
        <v/>
      </c>
      <c r="G68" s="133" t="str">
        <f t="shared" si="1"/>
        <v/>
      </c>
      <c r="H68"/>
      <c r="I68" s="62"/>
      <c r="L68" s="81"/>
      <c r="M68" s="71"/>
      <c r="N68" s="71"/>
    </row>
    <row r="69" spans="1:14" x14ac:dyDescent="0.3">
      <c r="A69" s="45" t="s">
        <v>2743</v>
      </c>
      <c r="B69" s="62" t="s">
        <v>559</v>
      </c>
      <c r="C69" s="126" t="s">
        <v>67</v>
      </c>
      <c r="D69" s="127" t="s">
        <v>67</v>
      </c>
      <c r="E69" s="81"/>
      <c r="F69" s="133" t="str">
        <f t="shared" si="0"/>
        <v/>
      </c>
      <c r="G69" s="133" t="str">
        <f t="shared" si="1"/>
        <v/>
      </c>
      <c r="H69"/>
      <c r="I69" s="62"/>
      <c r="L69" s="81"/>
      <c r="M69" s="71"/>
      <c r="N69" s="71"/>
    </row>
    <row r="70" spans="1:14" x14ac:dyDescent="0.3">
      <c r="A70" s="45" t="s">
        <v>2744</v>
      </c>
      <c r="B70" s="62" t="s">
        <v>559</v>
      </c>
      <c r="C70" s="126" t="s">
        <v>67</v>
      </c>
      <c r="D70" s="127" t="s">
        <v>67</v>
      </c>
      <c r="E70" s="81"/>
      <c r="F70" s="133" t="str">
        <f t="shared" si="0"/>
        <v/>
      </c>
      <c r="G70" s="133" t="str">
        <f t="shared" si="1"/>
        <v/>
      </c>
      <c r="H70"/>
      <c r="I70" s="62"/>
      <c r="L70" s="81"/>
      <c r="M70" s="71"/>
      <c r="N70" s="71"/>
    </row>
    <row r="71" spans="1:14" x14ac:dyDescent="0.3">
      <c r="A71" s="45" t="s">
        <v>2745</v>
      </c>
      <c r="B71" s="62" t="s">
        <v>559</v>
      </c>
      <c r="C71" s="126" t="s">
        <v>67</v>
      </c>
      <c r="D71" s="127" t="s">
        <v>67</v>
      </c>
      <c r="E71" s="81"/>
      <c r="F71" s="133" t="str">
        <f t="shared" si="0"/>
        <v/>
      </c>
      <c r="G71" s="133" t="str">
        <f t="shared" si="1"/>
        <v/>
      </c>
      <c r="H71"/>
      <c r="I71" s="62"/>
      <c r="L71" s="81"/>
      <c r="M71" s="71"/>
      <c r="N71" s="71"/>
    </row>
    <row r="72" spans="1:14" x14ac:dyDescent="0.3">
      <c r="A72" s="45" t="s">
        <v>2746</v>
      </c>
      <c r="B72" s="62" t="s">
        <v>559</v>
      </c>
      <c r="C72" s="126" t="s">
        <v>67</v>
      </c>
      <c r="D72" s="127" t="s">
        <v>67</v>
      </c>
      <c r="E72" s="81"/>
      <c r="F72" s="133" t="str">
        <f t="shared" si="0"/>
        <v/>
      </c>
      <c r="G72" s="133" t="str">
        <f t="shared" si="1"/>
        <v/>
      </c>
      <c r="H72"/>
      <c r="I72" s="62"/>
      <c r="L72" s="81"/>
      <c r="M72" s="71"/>
      <c r="N72" s="71"/>
    </row>
    <row r="73" spans="1:14" x14ac:dyDescent="0.3">
      <c r="A73" s="45" t="s">
        <v>2747</v>
      </c>
      <c r="B73" s="62" t="s">
        <v>559</v>
      </c>
      <c r="C73" s="126" t="s">
        <v>67</v>
      </c>
      <c r="D73" s="127" t="s">
        <v>67</v>
      </c>
      <c r="E73" s="81"/>
      <c r="F73" s="133" t="str">
        <f t="shared" si="0"/>
        <v/>
      </c>
      <c r="G73" s="133" t="str">
        <f t="shared" si="1"/>
        <v/>
      </c>
      <c r="H73"/>
      <c r="I73" s="62"/>
      <c r="L73" s="81"/>
      <c r="M73" s="71"/>
      <c r="N73" s="71"/>
    </row>
    <row r="74" spans="1:14" x14ac:dyDescent="0.3">
      <c r="A74" s="45" t="s">
        <v>2748</v>
      </c>
      <c r="B74" s="62" t="s">
        <v>559</v>
      </c>
      <c r="C74" s="126" t="s">
        <v>67</v>
      </c>
      <c r="D74" s="127" t="s">
        <v>67</v>
      </c>
      <c r="E74" s="81"/>
      <c r="F74" s="133" t="str">
        <f t="shared" si="0"/>
        <v/>
      </c>
      <c r="G74" s="133" t="str">
        <f t="shared" si="1"/>
        <v/>
      </c>
      <c r="H74"/>
      <c r="I74" s="62"/>
      <c r="L74" s="81"/>
      <c r="M74" s="71"/>
      <c r="N74" s="71"/>
    </row>
    <row r="75" spans="1:14" x14ac:dyDescent="0.3">
      <c r="A75" s="45" t="s">
        <v>2749</v>
      </c>
      <c r="B75" s="62" t="s">
        <v>559</v>
      </c>
      <c r="C75" s="126" t="s">
        <v>67</v>
      </c>
      <c r="D75" s="127" t="s">
        <v>67</v>
      </c>
      <c r="E75" s="81"/>
      <c r="F75" s="133" t="str">
        <f t="shared" si="0"/>
        <v/>
      </c>
      <c r="G75" s="133" t="str">
        <f t="shared" si="1"/>
        <v/>
      </c>
      <c r="H75"/>
      <c r="I75" s="62"/>
      <c r="L75" s="81"/>
      <c r="M75" s="71"/>
      <c r="N75" s="71"/>
    </row>
    <row r="76" spans="1:14" x14ac:dyDescent="0.3">
      <c r="A76" s="45" t="s">
        <v>2750</v>
      </c>
      <c r="B76" s="62" t="s">
        <v>559</v>
      </c>
      <c r="C76" s="126" t="s">
        <v>67</v>
      </c>
      <c r="D76" s="127" t="s">
        <v>67</v>
      </c>
      <c r="E76" s="81"/>
      <c r="F76" s="133" t="str">
        <f t="shared" si="0"/>
        <v/>
      </c>
      <c r="G76" s="133" t="str">
        <f t="shared" si="1"/>
        <v/>
      </c>
      <c r="H76"/>
      <c r="I76" s="62"/>
      <c r="L76" s="81"/>
      <c r="M76" s="71"/>
      <c r="N76" s="71"/>
    </row>
    <row r="77" spans="1:14" x14ac:dyDescent="0.3">
      <c r="A77" s="45" t="s">
        <v>2751</v>
      </c>
      <c r="B77" s="72" t="s">
        <v>125</v>
      </c>
      <c r="C77" s="128">
        <f>SUM(C62:C76)</f>
        <v>0</v>
      </c>
      <c r="D77" s="70">
        <f>SUM(D62:D76)</f>
        <v>0</v>
      </c>
      <c r="E77" s="81"/>
      <c r="F77" s="134">
        <f>SUM(F62:F76)</f>
        <v>0</v>
      </c>
      <c r="G77" s="134">
        <f>SUM(G62:G76)</f>
        <v>0</v>
      </c>
      <c r="H77"/>
      <c r="I77" s="72"/>
      <c r="J77" s="62"/>
      <c r="K77" s="62"/>
      <c r="L77" s="81"/>
      <c r="M77" s="73"/>
      <c r="N77" s="73"/>
    </row>
    <row r="78" spans="1:14" x14ac:dyDescent="0.3">
      <c r="A78" s="64"/>
      <c r="B78" s="65" t="s">
        <v>795</v>
      </c>
      <c r="C78" s="64" t="s">
        <v>94</v>
      </c>
      <c r="D78" s="64"/>
      <c r="E78" s="66"/>
      <c r="F78" s="64" t="s">
        <v>775</v>
      </c>
      <c r="G78" s="64"/>
      <c r="H78"/>
      <c r="I78" s="88"/>
      <c r="J78" s="59"/>
      <c r="K78" s="59"/>
      <c r="L78" s="51"/>
      <c r="M78" s="59"/>
      <c r="N78" s="59"/>
    </row>
    <row r="79" spans="1:14" x14ac:dyDescent="0.3">
      <c r="A79" s="45" t="s">
        <v>2752</v>
      </c>
      <c r="B79" s="62" t="s">
        <v>797</v>
      </c>
      <c r="C79" s="126" t="s">
        <v>67</v>
      </c>
      <c r="E79" s="90"/>
      <c r="F79" s="133" t="str">
        <f>IF($C$82=0,"",IF(C79="[for completion]","",C79/$C$82))</f>
        <v/>
      </c>
      <c r="G79" s="70"/>
      <c r="H79"/>
      <c r="I79" s="62"/>
      <c r="L79" s="90"/>
      <c r="M79" s="71"/>
      <c r="N79" s="70"/>
    </row>
    <row r="80" spans="1:14" x14ac:dyDescent="0.3">
      <c r="A80" s="45" t="s">
        <v>2753</v>
      </c>
      <c r="B80" s="62" t="s">
        <v>799</v>
      </c>
      <c r="C80" s="126" t="s">
        <v>67</v>
      </c>
      <c r="E80" s="90"/>
      <c r="F80" s="133" t="str">
        <f>IF($C$82=0,"",IF(C80="[for completion]","",C80/$C$82))</f>
        <v/>
      </c>
      <c r="G80" s="70"/>
      <c r="H80"/>
      <c r="I80" s="62"/>
      <c r="L80" s="90"/>
      <c r="M80" s="71"/>
      <c r="N80" s="70"/>
    </row>
    <row r="81" spans="1:14" x14ac:dyDescent="0.3">
      <c r="A81" s="45" t="s">
        <v>2754</v>
      </c>
      <c r="B81" s="62" t="s">
        <v>123</v>
      </c>
      <c r="C81" s="126" t="s">
        <v>67</v>
      </c>
      <c r="E81" s="81"/>
      <c r="F81" s="133" t="str">
        <f>IF($C$82=0,"",IF(C81="[for completion]","",C81/$C$82))</f>
        <v/>
      </c>
      <c r="G81" s="70"/>
      <c r="H81"/>
      <c r="I81" s="62"/>
      <c r="L81" s="81"/>
      <c r="M81" s="71"/>
      <c r="N81" s="70"/>
    </row>
    <row r="82" spans="1:14" x14ac:dyDescent="0.3">
      <c r="A82" s="45" t="s">
        <v>2755</v>
      </c>
      <c r="B82" s="72" t="s">
        <v>125</v>
      </c>
      <c r="C82" s="128">
        <f>SUM(C79:C81)</f>
        <v>0</v>
      </c>
      <c r="D82" s="62"/>
      <c r="E82" s="81"/>
      <c r="F82" s="134">
        <f>SUM(F79:F81)</f>
        <v>0</v>
      </c>
      <c r="G82" s="70"/>
      <c r="H82"/>
      <c r="I82" s="62"/>
      <c r="L82" s="81"/>
      <c r="M82" s="71"/>
      <c r="N82" s="70"/>
    </row>
    <row r="83" spans="1:14" outlineLevel="1" x14ac:dyDescent="0.3">
      <c r="A83" s="45" t="s">
        <v>2756</v>
      </c>
      <c r="B83" s="72"/>
      <c r="C83" s="62"/>
      <c r="D83" s="62"/>
      <c r="E83" s="81"/>
      <c r="F83" s="73"/>
      <c r="G83" s="70"/>
      <c r="H83"/>
      <c r="I83" s="62"/>
      <c r="L83" s="81"/>
      <c r="M83" s="71"/>
      <c r="N83" s="70"/>
    </row>
    <row r="84" spans="1:14" outlineLevel="1" x14ac:dyDescent="0.3">
      <c r="A84" s="45" t="s">
        <v>2757</v>
      </c>
      <c r="B84" s="72"/>
      <c r="C84" s="62"/>
      <c r="D84" s="62"/>
      <c r="E84" s="81"/>
      <c r="F84" s="73"/>
      <c r="G84" s="70"/>
      <c r="H84"/>
      <c r="I84" s="62"/>
      <c r="L84" s="81"/>
      <c r="M84" s="71"/>
      <c r="N84" s="70"/>
    </row>
    <row r="85" spans="1:14" outlineLevel="1" x14ac:dyDescent="0.3">
      <c r="A85" s="45" t="s">
        <v>2758</v>
      </c>
      <c r="B85" s="62"/>
      <c r="E85" s="81"/>
      <c r="F85" s="71"/>
      <c r="G85" s="70"/>
      <c r="H85"/>
      <c r="I85" s="62"/>
      <c r="L85" s="81"/>
      <c r="M85" s="71"/>
      <c r="N85" s="70"/>
    </row>
    <row r="86" spans="1:14" outlineLevel="1" x14ac:dyDescent="0.3">
      <c r="A86" s="45" t="s">
        <v>2759</v>
      </c>
      <c r="B86" s="62"/>
      <c r="E86" s="81"/>
      <c r="F86" s="71"/>
      <c r="G86" s="70"/>
      <c r="H86"/>
      <c r="I86" s="62"/>
      <c r="L86" s="81"/>
      <c r="M86" s="71"/>
      <c r="N86" s="70"/>
    </row>
    <row r="87" spans="1:14" outlineLevel="1" x14ac:dyDescent="0.3">
      <c r="A87" s="45" t="s">
        <v>2760</v>
      </c>
      <c r="B87" s="62"/>
      <c r="E87" s="81"/>
      <c r="F87" s="71"/>
      <c r="G87" s="70"/>
      <c r="H87"/>
      <c r="I87" s="62"/>
      <c r="L87" s="81"/>
      <c r="M87" s="71"/>
      <c r="N87" s="70"/>
    </row>
    <row r="88" spans="1:14" ht="15" customHeight="1" x14ac:dyDescent="0.3">
      <c r="A88" s="64"/>
      <c r="B88" s="65" t="s">
        <v>476</v>
      </c>
      <c r="C88" s="64" t="s">
        <v>775</v>
      </c>
      <c r="D88" s="64"/>
      <c r="E88" s="66"/>
      <c r="F88" s="67"/>
      <c r="G88" s="67"/>
      <c r="H88"/>
      <c r="I88" s="88"/>
      <c r="J88" s="59"/>
      <c r="K88" s="59"/>
      <c r="L88" s="51"/>
      <c r="M88" s="77"/>
      <c r="N88" s="77"/>
    </row>
    <row r="89" spans="1:14" x14ac:dyDescent="0.3">
      <c r="A89" s="45" t="s">
        <v>2761</v>
      </c>
      <c r="B89" s="87" t="s">
        <v>478</v>
      </c>
      <c r="C89" s="123">
        <f>SUM(C90:C116)</f>
        <v>0</v>
      </c>
      <c r="G89" s="45"/>
      <c r="H89"/>
      <c r="I89" s="51"/>
      <c r="N89" s="45"/>
    </row>
    <row r="90" spans="1:14" x14ac:dyDescent="0.3">
      <c r="A90" s="45" t="s">
        <v>2762</v>
      </c>
      <c r="B90" s="45" t="s">
        <v>480</v>
      </c>
      <c r="C90" s="123" t="s">
        <v>67</v>
      </c>
      <c r="G90" s="45"/>
      <c r="H90"/>
      <c r="N90" s="45"/>
    </row>
    <row r="91" spans="1:14" x14ac:dyDescent="0.3">
      <c r="A91" s="45" t="s">
        <v>2763</v>
      </c>
      <c r="B91" s="45" t="s">
        <v>482</v>
      </c>
      <c r="C91" s="123" t="s">
        <v>67</v>
      </c>
      <c r="G91" s="45"/>
      <c r="H91"/>
      <c r="N91" s="45"/>
    </row>
    <row r="92" spans="1:14" x14ac:dyDescent="0.3">
      <c r="A92" s="45" t="s">
        <v>2764</v>
      </c>
      <c r="B92" s="45" t="s">
        <v>484</v>
      </c>
      <c r="C92" s="123" t="s">
        <v>67</v>
      </c>
      <c r="G92" s="45"/>
      <c r="H92"/>
      <c r="N92" s="45"/>
    </row>
    <row r="93" spans="1:14" x14ac:dyDescent="0.3">
      <c r="A93" s="45" t="s">
        <v>2765</v>
      </c>
      <c r="B93" s="45" t="s">
        <v>486</v>
      </c>
      <c r="C93" s="123" t="s">
        <v>67</v>
      </c>
      <c r="G93" s="45"/>
      <c r="H93"/>
      <c r="N93" s="45"/>
    </row>
    <row r="94" spans="1:14" x14ac:dyDescent="0.3">
      <c r="A94" s="45" t="s">
        <v>2766</v>
      </c>
      <c r="B94" s="45" t="s">
        <v>488</v>
      </c>
      <c r="C94" s="123" t="s">
        <v>67</v>
      </c>
      <c r="G94" s="45"/>
      <c r="H94"/>
      <c r="N94" s="45"/>
    </row>
    <row r="95" spans="1:14" x14ac:dyDescent="0.3">
      <c r="A95" s="45" t="s">
        <v>2767</v>
      </c>
      <c r="B95" s="45" t="s">
        <v>2233</v>
      </c>
      <c r="C95" s="123" t="s">
        <v>67</v>
      </c>
      <c r="G95" s="45"/>
      <c r="H95"/>
      <c r="N95" s="45"/>
    </row>
    <row r="96" spans="1:14" x14ac:dyDescent="0.3">
      <c r="A96" s="45" t="s">
        <v>2768</v>
      </c>
      <c r="B96" s="45" t="s">
        <v>491</v>
      </c>
      <c r="C96" s="123" t="s">
        <v>67</v>
      </c>
      <c r="G96" s="45"/>
      <c r="H96"/>
      <c r="N96" s="45"/>
    </row>
    <row r="97" spans="1:14" x14ac:dyDescent="0.3">
      <c r="A97" s="45" t="s">
        <v>2769</v>
      </c>
      <c r="B97" s="45" t="s">
        <v>493</v>
      </c>
      <c r="C97" s="123" t="s">
        <v>67</v>
      </c>
      <c r="G97" s="45"/>
      <c r="H97"/>
      <c r="N97" s="45"/>
    </row>
    <row r="98" spans="1:14" x14ac:dyDescent="0.3">
      <c r="A98" s="45" t="s">
        <v>2770</v>
      </c>
      <c r="B98" s="45" t="s">
        <v>495</v>
      </c>
      <c r="C98" s="123" t="s">
        <v>67</v>
      </c>
      <c r="G98" s="45"/>
      <c r="H98"/>
      <c r="N98" s="45"/>
    </row>
    <row r="99" spans="1:14" x14ac:dyDescent="0.3">
      <c r="A99" s="45" t="s">
        <v>2771</v>
      </c>
      <c r="B99" s="45" t="s">
        <v>497</v>
      </c>
      <c r="C99" s="123" t="s">
        <v>67</v>
      </c>
      <c r="G99" s="45"/>
      <c r="H99"/>
      <c r="N99" s="45"/>
    </row>
    <row r="100" spans="1:14" x14ac:dyDescent="0.3">
      <c r="A100" s="45" t="s">
        <v>2772</v>
      </c>
      <c r="B100" s="45" t="s">
        <v>499</v>
      </c>
      <c r="C100" s="123" t="s">
        <v>67</v>
      </c>
      <c r="G100" s="45"/>
      <c r="H100"/>
      <c r="N100" s="45"/>
    </row>
    <row r="101" spans="1:14" x14ac:dyDescent="0.3">
      <c r="A101" s="45" t="s">
        <v>2773</v>
      </c>
      <c r="B101" s="45" t="s">
        <v>501</v>
      </c>
      <c r="C101" s="123" t="s">
        <v>67</v>
      </c>
      <c r="G101" s="45"/>
      <c r="H101"/>
      <c r="N101" s="45"/>
    </row>
    <row r="102" spans="1:14" x14ac:dyDescent="0.3">
      <c r="A102" s="45" t="s">
        <v>2774</v>
      </c>
      <c r="B102" s="45" t="s">
        <v>503</v>
      </c>
      <c r="C102" s="123" t="s">
        <v>67</v>
      </c>
      <c r="G102" s="45"/>
      <c r="H102"/>
      <c r="N102" s="45"/>
    </row>
    <row r="103" spans="1:14" x14ac:dyDescent="0.3">
      <c r="A103" s="45" t="s">
        <v>2775</v>
      </c>
      <c r="B103" s="45" t="s">
        <v>505</v>
      </c>
      <c r="C103" s="123" t="s">
        <v>67</v>
      </c>
      <c r="G103" s="45"/>
      <c r="H103"/>
      <c r="N103" s="45"/>
    </row>
    <row r="104" spans="1:14" x14ac:dyDescent="0.3">
      <c r="A104" s="45" t="s">
        <v>2776</v>
      </c>
      <c r="B104" s="45" t="s">
        <v>507</v>
      </c>
      <c r="C104" s="123" t="s">
        <v>67</v>
      </c>
      <c r="G104" s="45"/>
      <c r="H104"/>
      <c r="N104" s="45"/>
    </row>
    <row r="105" spans="1:14" x14ac:dyDescent="0.3">
      <c r="A105" s="45" t="s">
        <v>2777</v>
      </c>
      <c r="B105" s="45" t="s">
        <v>2</v>
      </c>
      <c r="C105" s="123" t="s">
        <v>67</v>
      </c>
      <c r="G105" s="45"/>
      <c r="H105"/>
      <c r="N105" s="45"/>
    </row>
    <row r="106" spans="1:14" x14ac:dyDescent="0.3">
      <c r="A106" s="45" t="s">
        <v>2778</v>
      </c>
      <c r="B106" s="45" t="s">
        <v>510</v>
      </c>
      <c r="C106" s="123" t="s">
        <v>67</v>
      </c>
      <c r="G106" s="45"/>
      <c r="H106"/>
      <c r="N106" s="45"/>
    </row>
    <row r="107" spans="1:14" x14ac:dyDescent="0.3">
      <c r="A107" s="45" t="s">
        <v>2779</v>
      </c>
      <c r="B107" s="45" t="s">
        <v>512</v>
      </c>
      <c r="C107" s="123" t="s">
        <v>67</v>
      </c>
      <c r="G107" s="45"/>
      <c r="H107"/>
      <c r="N107" s="45"/>
    </row>
    <row r="108" spans="1:14" x14ac:dyDescent="0.3">
      <c r="A108" s="45" t="s">
        <v>2780</v>
      </c>
      <c r="B108" s="45" t="s">
        <v>514</v>
      </c>
      <c r="C108" s="123" t="s">
        <v>67</v>
      </c>
      <c r="G108" s="45"/>
      <c r="H108"/>
      <c r="N108" s="45"/>
    </row>
    <row r="109" spans="1:14" x14ac:dyDescent="0.3">
      <c r="A109" s="45" t="s">
        <v>2781</v>
      </c>
      <c r="B109" s="45" t="s">
        <v>516</v>
      </c>
      <c r="C109" s="123" t="s">
        <v>67</v>
      </c>
      <c r="G109" s="45"/>
      <c r="H109"/>
      <c r="N109" s="45"/>
    </row>
    <row r="110" spans="1:14" x14ac:dyDescent="0.3">
      <c r="A110" s="45" t="s">
        <v>2782</v>
      </c>
      <c r="B110" s="45" t="s">
        <v>518</v>
      </c>
      <c r="C110" s="123" t="s">
        <v>67</v>
      </c>
      <c r="G110" s="45"/>
      <c r="H110"/>
      <c r="N110" s="45"/>
    </row>
    <row r="111" spans="1:14" x14ac:dyDescent="0.3">
      <c r="A111" s="45" t="s">
        <v>2783</v>
      </c>
      <c r="B111" s="45" t="s">
        <v>520</v>
      </c>
      <c r="C111" s="123" t="s">
        <v>67</v>
      </c>
      <c r="G111" s="45"/>
      <c r="H111"/>
      <c r="N111" s="45"/>
    </row>
    <row r="112" spans="1:14" x14ac:dyDescent="0.3">
      <c r="A112" s="45" t="s">
        <v>2784</v>
      </c>
      <c r="B112" s="45" t="s">
        <v>522</v>
      </c>
      <c r="C112" s="123" t="s">
        <v>67</v>
      </c>
      <c r="G112" s="45"/>
      <c r="H112"/>
      <c r="N112" s="45"/>
    </row>
    <row r="113" spans="1:14" x14ac:dyDescent="0.3">
      <c r="A113" s="45" t="s">
        <v>2785</v>
      </c>
      <c r="B113" s="45" t="s">
        <v>524</v>
      </c>
      <c r="C113" s="123" t="s">
        <v>67</v>
      </c>
      <c r="G113" s="45"/>
      <c r="H113"/>
      <c r="N113" s="45"/>
    </row>
    <row r="114" spans="1:14" x14ac:dyDescent="0.3">
      <c r="A114" s="45" t="s">
        <v>2786</v>
      </c>
      <c r="B114" s="45" t="s">
        <v>526</v>
      </c>
      <c r="C114" s="123" t="s">
        <v>67</v>
      </c>
      <c r="G114" s="45"/>
      <c r="H114"/>
      <c r="N114" s="45"/>
    </row>
    <row r="115" spans="1:14" x14ac:dyDescent="0.3">
      <c r="A115" s="45" t="s">
        <v>2787</v>
      </c>
      <c r="B115" s="45" t="s">
        <v>528</v>
      </c>
      <c r="C115" s="123" t="s">
        <v>67</v>
      </c>
      <c r="G115" s="45"/>
      <c r="H115"/>
      <c r="N115" s="45"/>
    </row>
    <row r="116" spans="1:14" x14ac:dyDescent="0.3">
      <c r="A116" s="45" t="s">
        <v>2788</v>
      </c>
      <c r="B116" s="45" t="s">
        <v>5</v>
      </c>
      <c r="C116" s="123" t="s">
        <v>67</v>
      </c>
      <c r="G116" s="45"/>
      <c r="H116"/>
      <c r="N116" s="45"/>
    </row>
    <row r="117" spans="1:14" x14ac:dyDescent="0.3">
      <c r="A117" s="45" t="s">
        <v>2789</v>
      </c>
      <c r="B117" s="87" t="s">
        <v>293</v>
      </c>
      <c r="C117" s="123">
        <f>SUM(C118:C120)</f>
        <v>0</v>
      </c>
      <c r="G117" s="45"/>
      <c r="H117"/>
      <c r="I117" s="51"/>
      <c r="N117" s="45"/>
    </row>
    <row r="118" spans="1:14" x14ac:dyDescent="0.3">
      <c r="A118" s="45" t="s">
        <v>2790</v>
      </c>
      <c r="B118" s="45" t="s">
        <v>534</v>
      </c>
      <c r="C118" s="123" t="s">
        <v>67</v>
      </c>
      <c r="G118" s="45"/>
      <c r="H118"/>
      <c r="N118" s="45"/>
    </row>
    <row r="119" spans="1:14" x14ac:dyDescent="0.3">
      <c r="A119" s="45" t="s">
        <v>2791</v>
      </c>
      <c r="B119" s="45" t="s">
        <v>536</v>
      </c>
      <c r="C119" s="123" t="s">
        <v>67</v>
      </c>
      <c r="G119" s="45"/>
      <c r="H119"/>
      <c r="N119" s="45"/>
    </row>
    <row r="120" spans="1:14" x14ac:dyDescent="0.3">
      <c r="A120" s="45" t="s">
        <v>2792</v>
      </c>
      <c r="B120" s="45" t="s">
        <v>1</v>
      </c>
      <c r="C120" s="123" t="s">
        <v>67</v>
      </c>
      <c r="G120" s="45"/>
      <c r="H120"/>
      <c r="N120" s="45"/>
    </row>
    <row r="121" spans="1:14" x14ac:dyDescent="0.3">
      <c r="A121" s="45" t="s">
        <v>2793</v>
      </c>
      <c r="B121" s="87" t="s">
        <v>123</v>
      </c>
      <c r="C121" s="123">
        <f>SUM(C122:C132)</f>
        <v>0</v>
      </c>
      <c r="G121" s="45"/>
      <c r="H121"/>
      <c r="I121" s="51"/>
      <c r="N121" s="45"/>
    </row>
    <row r="122" spans="1:14" x14ac:dyDescent="0.3">
      <c r="A122" s="45" t="s">
        <v>2794</v>
      </c>
      <c r="B122" s="62" t="s">
        <v>295</v>
      </c>
      <c r="C122" s="123" t="s">
        <v>67</v>
      </c>
      <c r="G122" s="45"/>
      <c r="H122"/>
      <c r="I122" s="62"/>
      <c r="N122" s="45"/>
    </row>
    <row r="123" spans="1:14" x14ac:dyDescent="0.3">
      <c r="A123" s="45" t="s">
        <v>2795</v>
      </c>
      <c r="B123" s="45" t="s">
        <v>531</v>
      </c>
      <c r="C123" s="123" t="s">
        <v>67</v>
      </c>
      <c r="G123" s="45"/>
      <c r="H123"/>
      <c r="I123" s="62"/>
      <c r="N123" s="45"/>
    </row>
    <row r="124" spans="1:14" x14ac:dyDescent="0.3">
      <c r="A124" s="45" t="s">
        <v>2796</v>
      </c>
      <c r="B124" s="62" t="s">
        <v>297</v>
      </c>
      <c r="C124" s="123" t="s">
        <v>67</v>
      </c>
      <c r="G124" s="45"/>
      <c r="H124"/>
      <c r="I124" s="62"/>
      <c r="N124" s="45"/>
    </row>
    <row r="125" spans="1:14" x14ac:dyDescent="0.3">
      <c r="A125" s="45" t="s">
        <v>2797</v>
      </c>
      <c r="B125" s="62" t="s">
        <v>299</v>
      </c>
      <c r="C125" s="123" t="s">
        <v>67</v>
      </c>
      <c r="G125" s="45"/>
      <c r="H125"/>
      <c r="I125" s="62"/>
      <c r="N125" s="45"/>
    </row>
    <row r="126" spans="1:14" x14ac:dyDescent="0.3">
      <c r="A126" s="45" t="s">
        <v>2798</v>
      </c>
      <c r="B126" s="62" t="s">
        <v>11</v>
      </c>
      <c r="C126" s="123" t="s">
        <v>67</v>
      </c>
      <c r="G126" s="45"/>
      <c r="H126"/>
      <c r="I126" s="62"/>
      <c r="N126" s="45"/>
    </row>
    <row r="127" spans="1:14" x14ac:dyDescent="0.3">
      <c r="A127" s="45" t="s">
        <v>2799</v>
      </c>
      <c r="B127" s="62" t="s">
        <v>302</v>
      </c>
      <c r="C127" s="123" t="s">
        <v>67</v>
      </c>
      <c r="G127" s="45"/>
      <c r="H127"/>
      <c r="I127" s="62"/>
      <c r="N127" s="45"/>
    </row>
    <row r="128" spans="1:14" x14ac:dyDescent="0.3">
      <c r="A128" s="45" t="s">
        <v>2800</v>
      </c>
      <c r="B128" s="62" t="s">
        <v>304</v>
      </c>
      <c r="C128" s="123" t="s">
        <v>67</v>
      </c>
      <c r="G128" s="45"/>
      <c r="H128"/>
      <c r="I128" s="62"/>
      <c r="N128" s="45"/>
    </row>
    <row r="129" spans="1:14" x14ac:dyDescent="0.3">
      <c r="A129" s="45" t="s">
        <v>2801</v>
      </c>
      <c r="B129" s="62" t="s">
        <v>306</v>
      </c>
      <c r="C129" s="123" t="s">
        <v>67</v>
      </c>
      <c r="G129" s="45"/>
      <c r="H129"/>
      <c r="I129" s="62"/>
      <c r="N129" s="45"/>
    </row>
    <row r="130" spans="1:14" x14ac:dyDescent="0.3">
      <c r="A130" s="45" t="s">
        <v>2802</v>
      </c>
      <c r="B130" s="62" t="s">
        <v>308</v>
      </c>
      <c r="C130" s="123" t="s">
        <v>67</v>
      </c>
      <c r="G130" s="45"/>
      <c r="H130"/>
      <c r="I130" s="62"/>
      <c r="N130" s="45"/>
    </row>
    <row r="131" spans="1:14" x14ac:dyDescent="0.3">
      <c r="A131" s="45" t="s">
        <v>2803</v>
      </c>
      <c r="B131" s="62" t="s">
        <v>310</v>
      </c>
      <c r="C131" s="123" t="s">
        <v>67</v>
      </c>
      <c r="G131" s="45"/>
      <c r="H131"/>
      <c r="I131" s="62"/>
      <c r="N131" s="45"/>
    </row>
    <row r="132" spans="1:14" x14ac:dyDescent="0.3">
      <c r="A132" s="45" t="s">
        <v>2804</v>
      </c>
      <c r="B132" s="62" t="s">
        <v>123</v>
      </c>
      <c r="C132" s="123" t="s">
        <v>67</v>
      </c>
      <c r="G132" s="45"/>
      <c r="H132"/>
      <c r="I132" s="62"/>
      <c r="N132" s="45"/>
    </row>
    <row r="133" spans="1:14" outlineLevel="1" x14ac:dyDescent="0.3">
      <c r="A133" s="45" t="s">
        <v>2805</v>
      </c>
      <c r="B133" s="74" t="s">
        <v>127</v>
      </c>
      <c r="C133" s="123"/>
      <c r="G133" s="45"/>
      <c r="H133"/>
      <c r="I133" s="62"/>
      <c r="N133" s="45"/>
    </row>
    <row r="134" spans="1:14" outlineLevel="1" x14ac:dyDescent="0.3">
      <c r="A134" s="45" t="s">
        <v>2806</v>
      </c>
      <c r="B134" s="74" t="s">
        <v>127</v>
      </c>
      <c r="C134" s="123"/>
      <c r="G134" s="45"/>
      <c r="H134"/>
      <c r="I134" s="62"/>
      <c r="N134" s="45"/>
    </row>
    <row r="135" spans="1:14" outlineLevel="1" x14ac:dyDescent="0.3">
      <c r="A135" s="45" t="s">
        <v>2807</v>
      </c>
      <c r="B135" s="74" t="s">
        <v>127</v>
      </c>
      <c r="C135" s="123"/>
      <c r="G135" s="45"/>
      <c r="H135"/>
      <c r="I135" s="62"/>
      <c r="N135" s="45"/>
    </row>
    <row r="136" spans="1:14" outlineLevel="1" x14ac:dyDescent="0.3">
      <c r="A136" s="45" t="s">
        <v>2808</v>
      </c>
      <c r="B136" s="74" t="s">
        <v>127</v>
      </c>
      <c r="C136" s="123"/>
      <c r="G136" s="45"/>
      <c r="H136"/>
      <c r="I136" s="62"/>
      <c r="N136" s="45"/>
    </row>
    <row r="137" spans="1:14" outlineLevel="1" x14ac:dyDescent="0.3">
      <c r="A137" s="45" t="s">
        <v>2809</v>
      </c>
      <c r="B137" s="74" t="s">
        <v>127</v>
      </c>
      <c r="C137" s="123"/>
      <c r="G137" s="45"/>
      <c r="H137"/>
      <c r="I137" s="62"/>
      <c r="N137" s="45"/>
    </row>
    <row r="138" spans="1:14" outlineLevel="1" x14ac:dyDescent="0.3">
      <c r="A138" s="45" t="s">
        <v>2810</v>
      </c>
      <c r="B138" s="74" t="s">
        <v>127</v>
      </c>
      <c r="C138" s="123"/>
      <c r="G138" s="45"/>
      <c r="H138"/>
      <c r="I138" s="62"/>
      <c r="N138" s="45"/>
    </row>
    <row r="139" spans="1:14" outlineLevel="1" x14ac:dyDescent="0.3">
      <c r="A139" s="45" t="s">
        <v>2811</v>
      </c>
      <c r="B139" s="74" t="s">
        <v>127</v>
      </c>
      <c r="C139" s="123"/>
      <c r="G139" s="45"/>
      <c r="H139"/>
      <c r="I139" s="62"/>
      <c r="N139" s="45"/>
    </row>
    <row r="140" spans="1:14" outlineLevel="1" x14ac:dyDescent="0.3">
      <c r="A140" s="45" t="s">
        <v>2812</v>
      </c>
      <c r="B140" s="74" t="s">
        <v>127</v>
      </c>
      <c r="C140" s="123"/>
      <c r="G140" s="45"/>
      <c r="H140"/>
      <c r="I140" s="62"/>
      <c r="N140" s="45"/>
    </row>
    <row r="141" spans="1:14" outlineLevel="1" x14ac:dyDescent="0.3">
      <c r="A141" s="45" t="s">
        <v>2813</v>
      </c>
      <c r="B141" s="74" t="s">
        <v>127</v>
      </c>
      <c r="C141" s="123"/>
      <c r="G141" s="45"/>
      <c r="H141"/>
      <c r="I141" s="62"/>
      <c r="N141" s="45"/>
    </row>
    <row r="142" spans="1:14" outlineLevel="1" x14ac:dyDescent="0.3">
      <c r="A142" s="45" t="s">
        <v>2814</v>
      </c>
      <c r="B142" s="74" t="s">
        <v>127</v>
      </c>
      <c r="C142" s="123"/>
      <c r="G142" s="45"/>
      <c r="H142"/>
      <c r="I142" s="62"/>
      <c r="N142" s="45"/>
    </row>
    <row r="143" spans="1:14" ht="15" customHeight="1" x14ac:dyDescent="0.3">
      <c r="A143" s="64"/>
      <c r="B143" s="132" t="s">
        <v>1515</v>
      </c>
      <c r="C143" s="124" t="s">
        <v>775</v>
      </c>
      <c r="D143" s="64"/>
      <c r="E143" s="66"/>
      <c r="F143" s="64"/>
      <c r="G143" s="67"/>
      <c r="H143"/>
      <c r="I143" s="88"/>
      <c r="J143" s="59"/>
      <c r="K143" s="59"/>
      <c r="L143" s="51"/>
      <c r="M143" s="59"/>
      <c r="N143" s="77"/>
    </row>
    <row r="144" spans="1:14" x14ac:dyDescent="0.3">
      <c r="A144" s="45" t="s">
        <v>2815</v>
      </c>
      <c r="B144" s="62" t="s">
        <v>559</v>
      </c>
      <c r="C144" s="123" t="s">
        <v>67</v>
      </c>
      <c r="G144" s="45"/>
      <c r="H144"/>
      <c r="I144" s="62"/>
      <c r="N144" s="45"/>
    </row>
    <row r="145" spans="1:14" x14ac:dyDescent="0.3">
      <c r="A145" s="45" t="s">
        <v>2816</v>
      </c>
      <c r="B145" s="62" t="s">
        <v>559</v>
      </c>
      <c r="C145" s="123" t="s">
        <v>67</v>
      </c>
      <c r="G145" s="45"/>
      <c r="H145"/>
      <c r="I145" s="62"/>
      <c r="N145" s="45"/>
    </row>
    <row r="146" spans="1:14" x14ac:dyDescent="0.3">
      <c r="A146" s="45" t="s">
        <v>2817</v>
      </c>
      <c r="B146" s="62" t="s">
        <v>559</v>
      </c>
      <c r="C146" s="123" t="s">
        <v>67</v>
      </c>
      <c r="G146" s="45"/>
      <c r="H146"/>
      <c r="I146" s="62"/>
      <c r="N146" s="45"/>
    </row>
    <row r="147" spans="1:14" x14ac:dyDescent="0.3">
      <c r="A147" s="45" t="s">
        <v>2818</v>
      </c>
      <c r="B147" s="62" t="s">
        <v>559</v>
      </c>
      <c r="C147" s="123" t="s">
        <v>67</v>
      </c>
      <c r="G147" s="45"/>
      <c r="H147"/>
      <c r="I147" s="62"/>
      <c r="N147" s="45"/>
    </row>
    <row r="148" spans="1:14" x14ac:dyDescent="0.3">
      <c r="A148" s="45" t="s">
        <v>2819</v>
      </c>
      <c r="B148" s="62" t="s">
        <v>559</v>
      </c>
      <c r="C148" s="123" t="s">
        <v>67</v>
      </c>
      <c r="G148" s="45"/>
      <c r="H148"/>
      <c r="I148" s="62"/>
      <c r="N148" s="45"/>
    </row>
    <row r="149" spans="1:14" x14ac:dyDescent="0.3">
      <c r="A149" s="45" t="s">
        <v>2820</v>
      </c>
      <c r="B149" s="62" t="s">
        <v>559</v>
      </c>
      <c r="C149" s="123" t="s">
        <v>67</v>
      </c>
      <c r="G149" s="45"/>
      <c r="H149"/>
      <c r="I149" s="62"/>
      <c r="N149" s="45"/>
    </row>
    <row r="150" spans="1:14" x14ac:dyDescent="0.3">
      <c r="A150" s="45" t="s">
        <v>2821</v>
      </c>
      <c r="B150" s="62" t="s">
        <v>559</v>
      </c>
      <c r="C150" s="123" t="s">
        <v>67</v>
      </c>
      <c r="G150" s="45"/>
      <c r="H150"/>
      <c r="I150" s="62"/>
      <c r="N150" s="45"/>
    </row>
    <row r="151" spans="1:14" x14ac:dyDescent="0.3">
      <c r="A151" s="45" t="s">
        <v>2822</v>
      </c>
      <c r="B151" s="62" t="s">
        <v>559</v>
      </c>
      <c r="C151" s="123" t="s">
        <v>67</v>
      </c>
      <c r="G151" s="45"/>
      <c r="H151"/>
      <c r="I151" s="62"/>
      <c r="N151" s="45"/>
    </row>
    <row r="152" spans="1:14" x14ac:dyDescent="0.3">
      <c r="A152" s="45" t="s">
        <v>2823</v>
      </c>
      <c r="B152" s="62" t="s">
        <v>559</v>
      </c>
      <c r="C152" s="123" t="s">
        <v>67</v>
      </c>
      <c r="G152" s="45"/>
      <c r="H152"/>
      <c r="I152" s="62"/>
      <c r="N152" s="45"/>
    </row>
    <row r="153" spans="1:14" x14ac:dyDescent="0.3">
      <c r="A153" s="45" t="s">
        <v>2824</v>
      </c>
      <c r="B153" s="62" t="s">
        <v>559</v>
      </c>
      <c r="C153" s="123" t="s">
        <v>67</v>
      </c>
      <c r="G153" s="45"/>
      <c r="H153"/>
      <c r="I153" s="62"/>
      <c r="N153" s="45"/>
    </row>
    <row r="154" spans="1:14" x14ac:dyDescent="0.3">
      <c r="A154" s="45" t="s">
        <v>2825</v>
      </c>
      <c r="B154" s="62" t="s">
        <v>559</v>
      </c>
      <c r="C154" s="123" t="s">
        <v>67</v>
      </c>
      <c r="G154" s="45"/>
      <c r="H154"/>
      <c r="I154" s="62"/>
      <c r="N154" s="45"/>
    </row>
    <row r="155" spans="1:14" x14ac:dyDescent="0.3">
      <c r="A155" s="45" t="s">
        <v>2826</v>
      </c>
      <c r="B155" s="62" t="s">
        <v>559</v>
      </c>
      <c r="C155" s="123" t="s">
        <v>67</v>
      </c>
      <c r="G155" s="45"/>
      <c r="H155"/>
      <c r="I155" s="62"/>
      <c r="N155" s="45"/>
    </row>
    <row r="156" spans="1:14" x14ac:dyDescent="0.3">
      <c r="A156" s="45" t="s">
        <v>2827</v>
      </c>
      <c r="B156" s="62" t="s">
        <v>559</v>
      </c>
      <c r="C156" s="123" t="s">
        <v>67</v>
      </c>
      <c r="G156" s="45"/>
      <c r="H156"/>
      <c r="I156" s="62"/>
      <c r="N156" s="45"/>
    </row>
    <row r="157" spans="1:14" x14ac:dyDescent="0.3">
      <c r="A157" s="45" t="s">
        <v>2828</v>
      </c>
      <c r="B157" s="62" t="s">
        <v>559</v>
      </c>
      <c r="C157" s="123" t="s">
        <v>67</v>
      </c>
      <c r="G157" s="45"/>
      <c r="H157"/>
      <c r="I157" s="62"/>
      <c r="N157" s="45"/>
    </row>
    <row r="158" spans="1:14" x14ac:dyDescent="0.3">
      <c r="A158" s="45" t="s">
        <v>2829</v>
      </c>
      <c r="B158" s="62" t="s">
        <v>559</v>
      </c>
      <c r="C158" s="123" t="s">
        <v>67</v>
      </c>
      <c r="G158" s="45"/>
      <c r="H158"/>
      <c r="I158" s="62"/>
      <c r="N158" s="45"/>
    </row>
    <row r="159" spans="1:14" x14ac:dyDescent="0.3">
      <c r="A159" s="45" t="s">
        <v>2830</v>
      </c>
      <c r="B159" s="62" t="s">
        <v>559</v>
      </c>
      <c r="C159" s="123" t="s">
        <v>67</v>
      </c>
      <c r="G159" s="45"/>
      <c r="H159"/>
      <c r="I159" s="62"/>
      <c r="N159" s="45"/>
    </row>
    <row r="160" spans="1:14" x14ac:dyDescent="0.3">
      <c r="A160" s="45" t="s">
        <v>2831</v>
      </c>
      <c r="B160" s="62" t="s">
        <v>559</v>
      </c>
      <c r="C160" s="123" t="s">
        <v>67</v>
      </c>
      <c r="G160" s="45"/>
      <c r="H160"/>
      <c r="I160" s="62"/>
      <c r="N160" s="45"/>
    </row>
    <row r="161" spans="1:14" x14ac:dyDescent="0.3">
      <c r="A161" s="45" t="s">
        <v>2832</v>
      </c>
      <c r="B161" s="62" t="s">
        <v>559</v>
      </c>
      <c r="C161" s="123" t="s">
        <v>67</v>
      </c>
      <c r="G161" s="45"/>
      <c r="H161"/>
      <c r="I161" s="62"/>
      <c r="N161" s="45"/>
    </row>
    <row r="162" spans="1:14" x14ac:dyDescent="0.3">
      <c r="A162" s="45" t="s">
        <v>2833</v>
      </c>
      <c r="B162" s="62" t="s">
        <v>559</v>
      </c>
      <c r="C162" s="123" t="s">
        <v>67</v>
      </c>
      <c r="G162" s="45"/>
      <c r="H162"/>
      <c r="I162" s="62"/>
      <c r="N162" s="45"/>
    </row>
    <row r="163" spans="1:14" x14ac:dyDescent="0.3">
      <c r="A163" s="45" t="s">
        <v>2834</v>
      </c>
      <c r="B163" s="62" t="s">
        <v>559</v>
      </c>
      <c r="C163" s="123" t="s">
        <v>67</v>
      </c>
      <c r="G163" s="45"/>
      <c r="H163"/>
      <c r="I163" s="62"/>
      <c r="N163" s="45"/>
    </row>
    <row r="164" spans="1:14" x14ac:dyDescent="0.3">
      <c r="A164" s="45" t="s">
        <v>2835</v>
      </c>
      <c r="B164" s="62" t="s">
        <v>559</v>
      </c>
      <c r="C164" s="123" t="s">
        <v>67</v>
      </c>
      <c r="G164" s="45"/>
      <c r="H164"/>
      <c r="I164" s="62"/>
      <c r="N164" s="45"/>
    </row>
    <row r="165" spans="1:14" x14ac:dyDescent="0.3">
      <c r="A165" s="45" t="s">
        <v>2836</v>
      </c>
      <c r="B165" s="62" t="s">
        <v>559</v>
      </c>
      <c r="C165" s="123" t="s">
        <v>67</v>
      </c>
      <c r="G165" s="45"/>
      <c r="H165"/>
      <c r="I165" s="62"/>
      <c r="N165" s="45"/>
    </row>
    <row r="166" spans="1:14" x14ac:dyDescent="0.3">
      <c r="A166" s="45" t="s">
        <v>2837</v>
      </c>
      <c r="B166" s="62" t="s">
        <v>559</v>
      </c>
      <c r="C166" s="123" t="s">
        <v>67</v>
      </c>
      <c r="G166" s="45"/>
      <c r="H166"/>
      <c r="I166" s="62"/>
      <c r="N166" s="45"/>
    </row>
    <row r="167" spans="1:14" x14ac:dyDescent="0.3">
      <c r="A167" s="45" t="s">
        <v>2838</v>
      </c>
      <c r="B167" s="62" t="s">
        <v>559</v>
      </c>
      <c r="C167" s="123" t="s">
        <v>67</v>
      </c>
      <c r="G167" s="45"/>
      <c r="H167"/>
      <c r="I167" s="62"/>
      <c r="N167" s="45"/>
    </row>
    <row r="168" spans="1:14" x14ac:dyDescent="0.3">
      <c r="A168" s="45" t="s">
        <v>2839</v>
      </c>
      <c r="B168" s="62" t="s">
        <v>559</v>
      </c>
      <c r="C168" s="45" t="s">
        <v>67</v>
      </c>
      <c r="G168" s="45"/>
      <c r="H168"/>
      <c r="I168" s="62"/>
      <c r="N168" s="45"/>
    </row>
    <row r="169" spans="1:14" x14ac:dyDescent="0.3">
      <c r="A169" s="64"/>
      <c r="B169" s="65" t="s">
        <v>590</v>
      </c>
      <c r="C169" s="64" t="s">
        <v>775</v>
      </c>
      <c r="D169" s="64"/>
      <c r="E169" s="64"/>
      <c r="F169" s="67"/>
      <c r="G169" s="67"/>
      <c r="H169"/>
      <c r="I169" s="88"/>
      <c r="J169" s="59"/>
      <c r="K169" s="59"/>
      <c r="L169" s="59"/>
      <c r="M169" s="77"/>
      <c r="N169" s="77"/>
    </row>
    <row r="170" spans="1:14" x14ac:dyDescent="0.3">
      <c r="A170" s="45" t="s">
        <v>2840</v>
      </c>
      <c r="B170" s="45" t="s">
        <v>592</v>
      </c>
      <c r="C170" s="123" t="s">
        <v>67</v>
      </c>
      <c r="D170"/>
      <c r="E170"/>
      <c r="F170"/>
      <c r="G170"/>
      <c r="H170"/>
      <c r="K170"/>
      <c r="L170"/>
      <c r="M170"/>
      <c r="N170"/>
    </row>
    <row r="171" spans="1:14" x14ac:dyDescent="0.3">
      <c r="A171" s="45" t="s">
        <v>2841</v>
      </c>
      <c r="B171" s="45" t="s">
        <v>594</v>
      </c>
      <c r="C171" s="123" t="s">
        <v>67</v>
      </c>
      <c r="D171"/>
      <c r="E171"/>
      <c r="F171"/>
      <c r="G171"/>
      <c r="H171"/>
      <c r="K171"/>
      <c r="L171"/>
      <c r="M171"/>
      <c r="N171"/>
    </row>
    <row r="172" spans="1:14" x14ac:dyDescent="0.3">
      <c r="A172" s="45" t="s">
        <v>2842</v>
      </c>
      <c r="B172" s="45" t="s">
        <v>123</v>
      </c>
      <c r="C172" s="123" t="s">
        <v>67</v>
      </c>
      <c r="D172"/>
      <c r="E172"/>
      <c r="F172"/>
      <c r="G172"/>
      <c r="H172"/>
      <c r="K172"/>
      <c r="L172"/>
      <c r="M172"/>
      <c r="N172"/>
    </row>
    <row r="173" spans="1:14" outlineLevel="1" x14ac:dyDescent="0.3">
      <c r="A173" s="45" t="s">
        <v>2843</v>
      </c>
      <c r="C173" s="123"/>
      <c r="D173"/>
      <c r="E173"/>
      <c r="F173"/>
      <c r="G173"/>
      <c r="H173"/>
      <c r="K173"/>
      <c r="L173"/>
      <c r="M173"/>
      <c r="N173"/>
    </row>
    <row r="174" spans="1:14" outlineLevel="1" x14ac:dyDescent="0.3">
      <c r="A174" s="45" t="s">
        <v>2844</v>
      </c>
      <c r="C174" s="123"/>
      <c r="D174"/>
      <c r="E174"/>
      <c r="F174"/>
      <c r="G174"/>
      <c r="H174"/>
      <c r="K174"/>
      <c r="L174"/>
      <c r="M174"/>
      <c r="N174"/>
    </row>
    <row r="175" spans="1:14" outlineLevel="1" x14ac:dyDescent="0.3">
      <c r="A175" s="45" t="s">
        <v>2845</v>
      </c>
      <c r="C175" s="123"/>
      <c r="D175"/>
      <c r="E175"/>
      <c r="F175"/>
      <c r="G175"/>
      <c r="H175"/>
      <c r="K175"/>
      <c r="L175"/>
      <c r="M175"/>
      <c r="N175"/>
    </row>
    <row r="176" spans="1:14" outlineLevel="1" x14ac:dyDescent="0.3">
      <c r="A176" s="45" t="s">
        <v>2846</v>
      </c>
      <c r="C176" s="123"/>
      <c r="D176"/>
      <c r="E176"/>
      <c r="F176"/>
      <c r="G176"/>
      <c r="H176"/>
      <c r="K176"/>
      <c r="L176"/>
      <c r="M176"/>
      <c r="N176"/>
    </row>
    <row r="177" spans="1:14" x14ac:dyDescent="0.3">
      <c r="A177" s="64"/>
      <c r="B177" s="65" t="s">
        <v>602</v>
      </c>
      <c r="C177" s="64" t="s">
        <v>775</v>
      </c>
      <c r="D177" s="64"/>
      <c r="E177" s="64"/>
      <c r="F177" s="67"/>
      <c r="G177" s="67"/>
      <c r="H177"/>
      <c r="I177" s="88"/>
      <c r="J177" s="59"/>
      <c r="K177" s="59"/>
      <c r="L177" s="59"/>
      <c r="M177" s="77"/>
      <c r="N177" s="77"/>
    </row>
    <row r="178" spans="1:14" x14ac:dyDescent="0.3">
      <c r="A178" s="45" t="s">
        <v>2847</v>
      </c>
      <c r="B178" s="45" t="s">
        <v>604</v>
      </c>
      <c r="C178" s="123" t="s">
        <v>67</v>
      </c>
      <c r="D178" s="90"/>
      <c r="E178" s="90"/>
      <c r="F178" s="81"/>
      <c r="G178" s="70"/>
      <c r="H178"/>
      <c r="K178" s="90"/>
      <c r="L178" s="90"/>
      <c r="M178" s="81"/>
      <c r="N178" s="70"/>
    </row>
    <row r="179" spans="1:14" x14ac:dyDescent="0.3">
      <c r="A179" s="45" t="s">
        <v>2848</v>
      </c>
      <c r="B179" s="45" t="s">
        <v>606</v>
      </c>
      <c r="C179" s="123" t="s">
        <v>67</v>
      </c>
      <c r="D179" s="90"/>
      <c r="E179" s="90"/>
      <c r="F179" s="81"/>
      <c r="G179" s="70"/>
      <c r="H179"/>
      <c r="K179" s="90"/>
      <c r="L179" s="90"/>
      <c r="M179" s="81"/>
      <c r="N179" s="70"/>
    </row>
    <row r="180" spans="1:14" x14ac:dyDescent="0.3">
      <c r="A180" s="45" t="s">
        <v>2849</v>
      </c>
      <c r="B180" s="45" t="s">
        <v>123</v>
      </c>
      <c r="C180" s="123" t="s">
        <v>67</v>
      </c>
      <c r="D180" s="90"/>
      <c r="E180" s="90"/>
      <c r="F180" s="81"/>
      <c r="G180" s="70"/>
      <c r="H180"/>
      <c r="K180" s="90"/>
      <c r="L180" s="90"/>
      <c r="M180" s="81"/>
      <c r="N180" s="70"/>
    </row>
    <row r="181" spans="1:14" outlineLevel="1" x14ac:dyDescent="0.3">
      <c r="A181" s="45" t="s">
        <v>2850</v>
      </c>
      <c r="C181" s="123"/>
      <c r="D181" s="90"/>
      <c r="E181" s="90"/>
      <c r="F181" s="81"/>
      <c r="G181" s="70"/>
      <c r="H181"/>
      <c r="K181" s="90"/>
      <c r="L181" s="90"/>
      <c r="M181" s="81"/>
      <c r="N181" s="70"/>
    </row>
    <row r="182" spans="1:14" outlineLevel="1" x14ac:dyDescent="0.3">
      <c r="A182" s="45" t="s">
        <v>2851</v>
      </c>
      <c r="C182" s="123"/>
      <c r="D182" s="90"/>
      <c r="E182" s="90"/>
      <c r="F182" s="81"/>
      <c r="G182" s="70"/>
      <c r="H182"/>
      <c r="K182" s="90"/>
      <c r="L182" s="90"/>
      <c r="M182" s="81"/>
      <c r="N182" s="70"/>
    </row>
    <row r="183" spans="1:14" outlineLevel="1" x14ac:dyDescent="0.3">
      <c r="A183" s="45" t="s">
        <v>2852</v>
      </c>
      <c r="C183" s="123"/>
      <c r="D183" s="90"/>
      <c r="E183" s="90"/>
      <c r="F183" s="81"/>
      <c r="G183" s="70"/>
      <c r="H183"/>
      <c r="K183" s="90"/>
      <c r="L183" s="90"/>
      <c r="M183" s="81"/>
      <c r="N183" s="70"/>
    </row>
    <row r="184" spans="1:14" outlineLevel="1" x14ac:dyDescent="0.3">
      <c r="A184" s="45" t="s">
        <v>2853</v>
      </c>
      <c r="C184" s="123"/>
      <c r="D184" s="90"/>
      <c r="E184" s="90"/>
      <c r="F184" s="81"/>
      <c r="G184" s="70"/>
      <c r="H184"/>
      <c r="K184" s="90"/>
      <c r="L184" s="90"/>
      <c r="M184" s="81"/>
      <c r="N184" s="70"/>
    </row>
    <row r="185" spans="1:14" outlineLevel="1" x14ac:dyDescent="0.3">
      <c r="A185" s="45" t="s">
        <v>2854</v>
      </c>
      <c r="C185" s="123"/>
      <c r="D185" s="90"/>
      <c r="E185" s="90"/>
      <c r="F185" s="81"/>
      <c r="G185" s="70"/>
      <c r="H185"/>
      <c r="K185" s="90"/>
      <c r="L185" s="90"/>
      <c r="M185" s="81"/>
      <c r="N185" s="70"/>
    </row>
    <row r="186" spans="1:14" outlineLevel="1" x14ac:dyDescent="0.3">
      <c r="A186" s="45" t="s">
        <v>2855</v>
      </c>
      <c r="C186" s="123"/>
      <c r="D186" s="90"/>
      <c r="E186" s="90"/>
      <c r="F186" s="81"/>
      <c r="G186" s="70"/>
      <c r="H186"/>
      <c r="K186" s="90"/>
      <c r="L186" s="90"/>
      <c r="M186" s="81"/>
      <c r="N186" s="70"/>
    </row>
    <row r="187" spans="1:14" x14ac:dyDescent="0.3">
      <c r="A187" s="64"/>
      <c r="B187" s="65" t="s">
        <v>902</v>
      </c>
      <c r="C187" s="64" t="s">
        <v>94</v>
      </c>
      <c r="D187" s="64"/>
      <c r="E187" s="64"/>
      <c r="F187" s="64" t="s">
        <v>775</v>
      </c>
      <c r="G187" s="67"/>
      <c r="H187"/>
      <c r="I187" s="88"/>
      <c r="J187" s="59"/>
      <c r="K187" s="59"/>
      <c r="L187" s="59"/>
      <c r="M187" s="59"/>
      <c r="N187" s="77"/>
    </row>
    <row r="188" spans="1:14" x14ac:dyDescent="0.3">
      <c r="A188" s="45" t="s">
        <v>2856</v>
      </c>
      <c r="B188" s="62" t="s">
        <v>904</v>
      </c>
      <c r="C188" s="126" t="s">
        <v>67</v>
      </c>
      <c r="D188" s="90"/>
      <c r="E188" s="90"/>
      <c r="F188" s="133" t="str">
        <f>IF($C$192=0,"",IF(C188="[for completion]","",C188/$C$192))</f>
        <v/>
      </c>
      <c r="G188" s="70"/>
      <c r="H188"/>
      <c r="I188" s="62"/>
      <c r="K188" s="90"/>
      <c r="L188" s="90"/>
      <c r="M188" s="71"/>
      <c r="N188" s="70"/>
    </row>
    <row r="189" spans="1:14" x14ac:dyDescent="0.3">
      <c r="A189" s="45" t="s">
        <v>2857</v>
      </c>
      <c r="B189" s="62" t="s">
        <v>906</v>
      </c>
      <c r="C189" s="126" t="s">
        <v>67</v>
      </c>
      <c r="D189" s="90"/>
      <c r="E189" s="90"/>
      <c r="F189" s="133" t="str">
        <f>IF($C$192=0,"",IF(C189="[for completion]","",C189/$C$192))</f>
        <v/>
      </c>
      <c r="G189" s="70"/>
      <c r="H189"/>
      <c r="I189" s="62"/>
      <c r="K189" s="90"/>
      <c r="L189" s="90"/>
      <c r="M189" s="71"/>
      <c r="N189" s="70"/>
    </row>
    <row r="190" spans="1:14" x14ac:dyDescent="0.3">
      <c r="A190" s="45" t="s">
        <v>2858</v>
      </c>
      <c r="B190" s="62" t="s">
        <v>908</v>
      </c>
      <c r="C190" s="126" t="s">
        <v>67</v>
      </c>
      <c r="D190" s="90"/>
      <c r="E190" s="90"/>
      <c r="F190" s="133" t="str">
        <f>IF($C$192=0,"",IF(C190="[for completion]","",C190/$C$192))</f>
        <v/>
      </c>
      <c r="G190" s="70"/>
      <c r="H190"/>
      <c r="I190" s="62"/>
      <c r="K190" s="90"/>
      <c r="L190" s="90"/>
      <c r="M190" s="71"/>
      <c r="N190" s="70"/>
    </row>
    <row r="191" spans="1:14" ht="15" customHeight="1" x14ac:dyDescent="0.3">
      <c r="A191" s="45" t="s">
        <v>2859</v>
      </c>
      <c r="B191" s="62" t="s">
        <v>910</v>
      </c>
      <c r="C191" s="126" t="s">
        <v>67</v>
      </c>
      <c r="D191" s="90"/>
      <c r="E191" s="90"/>
      <c r="F191" s="133" t="str">
        <f>IF($C$192=0,"",IF(C191="[for completion]","",C191/$C$192))</f>
        <v/>
      </c>
      <c r="G191" s="70"/>
      <c r="H191"/>
      <c r="I191" s="62"/>
      <c r="K191" s="90"/>
      <c r="L191" s="90"/>
      <c r="M191" s="71"/>
      <c r="N191" s="70"/>
    </row>
    <row r="192" spans="1:14" ht="15" customHeight="1" x14ac:dyDescent="0.3">
      <c r="A192" s="45" t="s">
        <v>2860</v>
      </c>
      <c r="B192" s="72" t="s">
        <v>125</v>
      </c>
      <c r="C192" s="128">
        <f>SUM(C188:C191)</f>
        <v>0</v>
      </c>
      <c r="D192" s="90"/>
      <c r="E192" s="90"/>
      <c r="F192" s="123">
        <f>SUM(F188:F191)</f>
        <v>0</v>
      </c>
      <c r="G192" s="70"/>
      <c r="H192"/>
      <c r="I192" s="62"/>
      <c r="K192" s="90"/>
      <c r="L192" s="90"/>
      <c r="M192" s="71"/>
      <c r="N192" s="70"/>
    </row>
    <row r="193" spans="1:14" ht="15" customHeight="1" outlineLevel="1" x14ac:dyDescent="0.3">
      <c r="A193" s="45" t="s">
        <v>2861</v>
      </c>
      <c r="B193" s="74" t="s">
        <v>913</v>
      </c>
      <c r="D193" s="90"/>
      <c r="E193" s="90"/>
      <c r="F193" s="133" t="str">
        <f>IF($C$192=0,"",IF(C193="[for completion]","",C193/$C$192))</f>
        <v/>
      </c>
      <c r="G193" s="70"/>
      <c r="H193"/>
      <c r="I193" s="62"/>
      <c r="K193" s="90"/>
      <c r="L193" s="90"/>
      <c r="M193" s="71"/>
      <c r="N193" s="70"/>
    </row>
    <row r="194" spans="1:14" ht="15" customHeight="1" outlineLevel="1" x14ac:dyDescent="0.3">
      <c r="A194" s="45" t="s">
        <v>2862</v>
      </c>
      <c r="B194" s="74" t="s">
        <v>915</v>
      </c>
      <c r="D194" s="90"/>
      <c r="E194" s="90"/>
      <c r="F194" s="133" t="str">
        <f t="shared" ref="F194:F199" si="2">IF($C$192=0,"",IF(C194="[for completion]","",C194/$C$192))</f>
        <v/>
      </c>
      <c r="G194" s="70"/>
      <c r="H194"/>
      <c r="I194" s="62"/>
      <c r="K194" s="90"/>
      <c r="L194" s="90"/>
      <c r="M194" s="71"/>
      <c r="N194" s="70"/>
    </row>
    <row r="195" spans="1:14" ht="15" customHeight="1" outlineLevel="1" x14ac:dyDescent="0.3">
      <c r="A195" s="45" t="s">
        <v>2863</v>
      </c>
      <c r="B195" s="74" t="s">
        <v>917</v>
      </c>
      <c r="D195" s="90"/>
      <c r="E195" s="90"/>
      <c r="F195" s="133" t="str">
        <f t="shared" si="2"/>
        <v/>
      </c>
      <c r="G195" s="70"/>
      <c r="H195"/>
      <c r="I195" s="62"/>
      <c r="K195" s="90"/>
      <c r="L195" s="90"/>
      <c r="M195" s="71"/>
      <c r="N195" s="70"/>
    </row>
    <row r="196" spans="1:14" ht="15" customHeight="1" outlineLevel="1" x14ac:dyDescent="0.3">
      <c r="A196" s="45" t="s">
        <v>2864</v>
      </c>
      <c r="B196" s="74" t="s">
        <v>919</v>
      </c>
      <c r="D196" s="90"/>
      <c r="E196" s="90"/>
      <c r="F196" s="133" t="str">
        <f t="shared" si="2"/>
        <v/>
      </c>
      <c r="G196" s="70"/>
      <c r="H196"/>
      <c r="I196" s="62"/>
      <c r="K196" s="90"/>
      <c r="L196" s="90"/>
      <c r="M196" s="71"/>
      <c r="N196" s="70"/>
    </row>
    <row r="197" spans="1:14" ht="15" customHeight="1" outlineLevel="1" x14ac:dyDescent="0.3">
      <c r="A197" s="45" t="s">
        <v>2865</v>
      </c>
      <c r="B197" s="74" t="s">
        <v>921</v>
      </c>
      <c r="D197" s="90"/>
      <c r="E197" s="90"/>
      <c r="F197" s="133" t="str">
        <f t="shared" si="2"/>
        <v/>
      </c>
      <c r="G197" s="70"/>
      <c r="H197"/>
      <c r="I197" s="62"/>
      <c r="K197" s="90"/>
      <c r="L197" s="90"/>
      <c r="M197" s="71"/>
      <c r="N197" s="70"/>
    </row>
    <row r="198" spans="1:14" ht="15" customHeight="1" outlineLevel="1" x14ac:dyDescent="0.3">
      <c r="A198" s="45" t="s">
        <v>2866</v>
      </c>
      <c r="B198" s="74" t="s">
        <v>923</v>
      </c>
      <c r="D198" s="90"/>
      <c r="E198" s="90"/>
      <c r="F198" s="133" t="str">
        <f t="shared" si="2"/>
        <v/>
      </c>
      <c r="G198" s="70"/>
      <c r="H198"/>
      <c r="I198" s="62"/>
      <c r="K198" s="90"/>
      <c r="L198" s="90"/>
      <c r="M198" s="71"/>
      <c r="N198" s="70"/>
    </row>
    <row r="199" spans="1:14" ht="15" customHeight="1" outlineLevel="1" x14ac:dyDescent="0.3">
      <c r="A199" s="45" t="s">
        <v>2867</v>
      </c>
      <c r="B199" s="74" t="s">
        <v>925</v>
      </c>
      <c r="D199" s="90"/>
      <c r="E199" s="90"/>
      <c r="F199" s="133" t="str">
        <f t="shared" si="2"/>
        <v/>
      </c>
      <c r="G199" s="70"/>
      <c r="H199"/>
      <c r="I199" s="62"/>
      <c r="K199" s="90"/>
      <c r="L199" s="90"/>
      <c r="M199" s="71"/>
      <c r="N199" s="70"/>
    </row>
    <row r="200" spans="1:14" ht="15" customHeight="1" outlineLevel="1" x14ac:dyDescent="0.3">
      <c r="A200" s="45" t="s">
        <v>2868</v>
      </c>
      <c r="B200" s="74"/>
      <c r="D200" s="90"/>
      <c r="E200" s="90"/>
      <c r="F200" s="71"/>
      <c r="G200" s="70"/>
      <c r="H200"/>
      <c r="I200" s="62"/>
      <c r="K200" s="90"/>
      <c r="L200" s="90"/>
      <c r="M200" s="71"/>
      <c r="N200" s="70"/>
    </row>
    <row r="201" spans="1:14" ht="15" customHeight="1" outlineLevel="1" x14ac:dyDescent="0.3">
      <c r="A201" s="45" t="s">
        <v>2869</v>
      </c>
      <c r="B201" s="74"/>
      <c r="D201" s="90"/>
      <c r="E201" s="90"/>
      <c r="F201" s="71"/>
      <c r="G201" s="70"/>
      <c r="H201"/>
      <c r="I201" s="62"/>
      <c r="K201" s="90"/>
      <c r="L201" s="90"/>
      <c r="M201" s="71"/>
      <c r="N201" s="70"/>
    </row>
    <row r="202" spans="1:14" ht="15" customHeight="1" outlineLevel="1" x14ac:dyDescent="0.3">
      <c r="A202" s="45" t="s">
        <v>2870</v>
      </c>
      <c r="B202" s="74"/>
      <c r="D202" s="90"/>
      <c r="E202" s="90"/>
      <c r="F202" s="71"/>
      <c r="G202" s="70"/>
      <c r="H202"/>
      <c r="I202" s="62"/>
      <c r="K202" s="90"/>
      <c r="L202" s="90"/>
      <c r="M202" s="71"/>
      <c r="N202" s="70"/>
    </row>
    <row r="203" spans="1:14" ht="15" customHeight="1" outlineLevel="1" x14ac:dyDescent="0.3">
      <c r="A203" s="45" t="s">
        <v>2871</v>
      </c>
      <c r="B203" s="74"/>
      <c r="D203" s="90"/>
      <c r="E203" s="90"/>
      <c r="F203" s="71"/>
      <c r="G203" s="70"/>
      <c r="H203"/>
      <c r="I203" s="62"/>
      <c r="K203" s="90"/>
      <c r="L203" s="90"/>
      <c r="M203" s="71"/>
      <c r="N203" s="70"/>
    </row>
    <row r="204" spans="1:14" ht="15" customHeight="1" outlineLevel="1" x14ac:dyDescent="0.3">
      <c r="A204" s="45" t="s">
        <v>2872</v>
      </c>
      <c r="B204" s="62"/>
      <c r="D204" s="90"/>
      <c r="E204" s="90"/>
      <c r="F204" s="71"/>
      <c r="G204" s="70"/>
      <c r="H204"/>
      <c r="I204" s="62"/>
      <c r="K204" s="90"/>
      <c r="L204" s="90"/>
      <c r="M204" s="71"/>
      <c r="N204" s="70"/>
    </row>
    <row r="205" spans="1:14" outlineLevel="1" x14ac:dyDescent="0.3">
      <c r="A205" s="45" t="s">
        <v>2873</v>
      </c>
      <c r="B205" s="75"/>
      <c r="C205" s="75"/>
      <c r="D205" s="75"/>
      <c r="E205" s="75"/>
      <c r="F205" s="71"/>
      <c r="G205" s="70"/>
      <c r="H205"/>
      <c r="I205" s="72"/>
      <c r="J205" s="62"/>
      <c r="K205" s="90"/>
      <c r="L205" s="90"/>
      <c r="M205" s="81"/>
      <c r="N205" s="70"/>
    </row>
    <row r="206" spans="1:14" ht="15" customHeight="1" x14ac:dyDescent="0.3">
      <c r="A206" s="64"/>
      <c r="B206" s="131" t="s">
        <v>932</v>
      </c>
      <c r="C206" s="64" t="s">
        <v>775</v>
      </c>
      <c r="D206" s="64"/>
      <c r="E206" s="64"/>
      <c r="F206" s="67"/>
      <c r="G206" s="67"/>
      <c r="H206"/>
      <c r="I206" s="88"/>
      <c r="J206" s="59"/>
      <c r="K206" s="59"/>
      <c r="L206" s="59"/>
      <c r="M206" s="77"/>
      <c r="N206" s="77"/>
    </row>
    <row r="207" spans="1:14" x14ac:dyDescent="0.3">
      <c r="A207" s="45" t="s">
        <v>2874</v>
      </c>
      <c r="B207" s="45" t="s">
        <v>627</v>
      </c>
      <c r="C207" s="123" t="s">
        <v>67</v>
      </c>
      <c r="D207"/>
      <c r="E207" s="43"/>
      <c r="F207" s="43"/>
      <c r="G207"/>
      <c r="H207"/>
      <c r="K207"/>
      <c r="L207" s="43"/>
      <c r="M207" s="43"/>
      <c r="N207"/>
    </row>
    <row r="208" spans="1:14" outlineLevel="1" x14ac:dyDescent="0.3">
      <c r="A208" s="45" t="s">
        <v>2875</v>
      </c>
      <c r="B208" s="115" t="s">
        <v>2604</v>
      </c>
      <c r="C208" s="121" t="s">
        <v>67</v>
      </c>
      <c r="D208"/>
      <c r="E208" s="43"/>
      <c r="F208" s="43"/>
      <c r="G208"/>
      <c r="H208"/>
      <c r="K208"/>
      <c r="L208" s="43"/>
      <c r="M208" s="43"/>
      <c r="N208"/>
    </row>
    <row r="209" spans="1:14" outlineLevel="1" x14ac:dyDescent="0.3">
      <c r="A209" s="45" t="s">
        <v>2876</v>
      </c>
      <c r="D209"/>
      <c r="E209" s="43"/>
      <c r="F209" s="43"/>
      <c r="G209"/>
      <c r="H209"/>
      <c r="K209"/>
      <c r="L209" s="43"/>
      <c r="M209" s="43"/>
      <c r="N209"/>
    </row>
    <row r="210" spans="1:14" outlineLevel="1" x14ac:dyDescent="0.3">
      <c r="A210" s="45" t="s">
        <v>2877</v>
      </c>
      <c r="D210"/>
      <c r="E210" s="43"/>
      <c r="F210" s="43"/>
      <c r="G210"/>
      <c r="H210"/>
      <c r="K210"/>
      <c r="L210" s="43"/>
      <c r="M210" s="43"/>
      <c r="N210"/>
    </row>
    <row r="211" spans="1:14" outlineLevel="1" x14ac:dyDescent="0.3">
      <c r="A211" s="45" t="s">
        <v>2878</v>
      </c>
      <c r="D211"/>
      <c r="E211" s="43"/>
      <c r="F211" s="43"/>
      <c r="G211"/>
      <c r="H211"/>
      <c r="K211"/>
      <c r="L211" s="43"/>
      <c r="M211" s="43"/>
      <c r="N211"/>
    </row>
    <row r="212" spans="1:14" x14ac:dyDescent="0.3">
      <c r="A212" s="64"/>
      <c r="B212" s="65" t="s">
        <v>938</v>
      </c>
      <c r="C212" s="64" t="s">
        <v>775</v>
      </c>
      <c r="D212" s="64"/>
      <c r="E212" s="64"/>
      <c r="F212" s="67"/>
      <c r="G212" s="67"/>
      <c r="H212"/>
      <c r="I212" s="88"/>
      <c r="J212" s="59"/>
      <c r="K212" s="59"/>
      <c r="L212" s="59"/>
      <c r="M212" s="77"/>
      <c r="N212" s="77"/>
    </row>
    <row r="213" spans="1:14" ht="15" customHeight="1" x14ac:dyDescent="0.3">
      <c r="A213" s="45" t="s">
        <v>2879</v>
      </c>
      <c r="B213" s="45" t="s">
        <v>940</v>
      </c>
      <c r="C213" s="123" t="s">
        <v>67</v>
      </c>
      <c r="D213"/>
      <c r="E213"/>
      <c r="F213"/>
      <c r="G213"/>
      <c r="H213"/>
      <c r="K213"/>
      <c r="L213"/>
      <c r="M213"/>
      <c r="N213"/>
    </row>
    <row r="214" spans="1:14" outlineLevel="1" x14ac:dyDescent="0.3">
      <c r="A214" s="45" t="s">
        <v>2880</v>
      </c>
      <c r="D214"/>
      <c r="E214"/>
      <c r="F214"/>
      <c r="G214"/>
      <c r="H214"/>
      <c r="K214"/>
      <c r="L214"/>
      <c r="M214"/>
      <c r="N214"/>
    </row>
    <row r="215" spans="1:14" outlineLevel="1" x14ac:dyDescent="0.3">
      <c r="A215" s="45" t="s">
        <v>2881</v>
      </c>
      <c r="D215"/>
      <c r="E215"/>
      <c r="F215"/>
      <c r="G215"/>
      <c r="H215"/>
      <c r="K215"/>
      <c r="L215"/>
      <c r="M215"/>
      <c r="N215"/>
    </row>
    <row r="216" spans="1:14" outlineLevel="1" x14ac:dyDescent="0.3">
      <c r="A216" s="45" t="s">
        <v>2882</v>
      </c>
      <c r="D216"/>
      <c r="E216"/>
      <c r="F216"/>
      <c r="G216"/>
      <c r="H216"/>
      <c r="K216"/>
      <c r="L216"/>
      <c r="M216"/>
      <c r="N216"/>
    </row>
    <row r="217" spans="1:14" outlineLevel="1" x14ac:dyDescent="0.3">
      <c r="A217" s="45" t="s">
        <v>2883</v>
      </c>
      <c r="D217"/>
      <c r="E217"/>
      <c r="F217"/>
      <c r="G217"/>
      <c r="H217"/>
      <c r="K217"/>
      <c r="L217"/>
      <c r="M217"/>
      <c r="N217"/>
    </row>
    <row r="218" spans="1:14" outlineLevel="1" x14ac:dyDescent="0.3">
      <c r="A218" s="45" t="s">
        <v>2884</v>
      </c>
    </row>
    <row r="219" spans="1:14" outlineLevel="1" x14ac:dyDescent="0.3">
      <c r="A219" s="45" t="s">
        <v>2885</v>
      </c>
    </row>
  </sheetData>
  <sheetProtection algorithmName="SHA-512" hashValue="BbI64edv6FeO9SCRiYqAPaJN+4ybRaW6VZuIFOreCNIlUJ09Jf7wjBmTo7SkHayTXUYkXpplDWNSdCsGmu7mbg==" saltValue="2h3xE4govnZK50mz3vD2+g==" spinCount="100000" sheet="1" objects="1" scenarios="1"/>
  <protectedRanges>
    <protectedRange sqref="C3 C50 B51:C57 C59:D59 F59:G59 B62:D76 C79:C81 F79:F81 B83:C87 F83:F87 B118:C120 B193:C205 B144:C168 C170:C176 B173:B176 C178:C186 B181:B186 C188:C191 B122:C142 B90:C116" name="Public Sector Assets"/>
    <protectedRange sqref="C207 B209:C211" name="NPLs"/>
    <protectedRange sqref="C213:C219 B214:B219" name="Concentration Risks"/>
    <protectedRange sqref="B208:C208" name="Mortgage Assets II"/>
  </protectedRanges>
  <mergeCells count="1">
    <mergeCell ref="B9:C9"/>
  </mergeCells>
  <phoneticPr fontId="46" type="noConversion"/>
  <hyperlinks>
    <hyperlink ref="B7" location="'F2. Sustainable PS data'!B48" display="2. Sustainable Public Sector Assets" xr:uid="{A4BFE106-4576-442B-8394-76C053C4256A}"/>
    <hyperlink ref="B169" location="'2. Harmonised Glossary'!A9" display="Breakdown by Interest Rate" xr:uid="{CE3A30EA-AC07-4465-8696-39C6646A82AA}"/>
    <hyperlink ref="B206" location="'C. HTT Harmonised Glossary'!B19" display="9. Non-Performing Loans" xr:uid="{4A661F86-579E-4469-820A-8F8C559D8090}"/>
    <hyperlink ref="B6" location="'F2. Sustainable PS data'!B9" display="1. Share of sustainable Public Sector Assets" xr:uid="{A0BA948C-8E6C-432F-A42D-C50F65771BAE}"/>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2792F-7B6F-42A2-8F01-8DC68FBC7A39}">
  <sheetPr codeName="Sheet19">
    <tabColor rgb="FF243386"/>
  </sheetPr>
  <dimension ref="A1:I515"/>
  <sheetViews>
    <sheetView zoomScale="75" zoomScaleNormal="75" workbookViewId="0">
      <selection activeCell="F1" sqref="F1"/>
    </sheetView>
  </sheetViews>
  <sheetFormatPr defaultRowHeight="14.4" x14ac:dyDescent="0.3"/>
  <cols>
    <col min="1" max="1" width="13.44140625" customWidth="1"/>
    <col min="2" max="2" width="59" customWidth="1"/>
    <col min="3" max="7" width="36.5546875" customWidth="1"/>
  </cols>
  <sheetData>
    <row r="1" spans="1:9" ht="45" customHeight="1" x14ac:dyDescent="0.3">
      <c r="A1" s="484" t="s">
        <v>1475</v>
      </c>
      <c r="B1" s="484"/>
    </row>
    <row r="2" spans="1:9" ht="31.2" x14ac:dyDescent="0.3">
      <c r="A2" s="42" t="s">
        <v>2696</v>
      </c>
      <c r="B2" s="42"/>
      <c r="C2" s="43"/>
      <c r="D2" s="43"/>
      <c r="E2" s="43"/>
      <c r="F2" s="202" t="s">
        <v>3010</v>
      </c>
      <c r="G2" s="77"/>
    </row>
    <row r="3" spans="1:9" x14ac:dyDescent="0.3">
      <c r="A3" s="43"/>
      <c r="B3" s="43"/>
      <c r="C3" s="43"/>
      <c r="D3" s="43"/>
      <c r="E3" s="43"/>
      <c r="F3" s="43"/>
      <c r="G3" s="43"/>
    </row>
    <row r="4" spans="1:9" ht="15.75" customHeight="1" thickBot="1" x14ac:dyDescent="0.35">
      <c r="A4" s="43"/>
      <c r="B4" s="43"/>
      <c r="C4" s="44"/>
      <c r="D4" s="43"/>
      <c r="E4" s="43"/>
      <c r="F4" s="43"/>
      <c r="G4" s="43"/>
    </row>
    <row r="5" spans="1:9" ht="60.75" customHeight="1" thickBot="1" x14ac:dyDescent="0.35">
      <c r="A5" s="46"/>
      <c r="B5" s="47" t="s">
        <v>56</v>
      </c>
      <c r="C5" s="48" t="s">
        <v>57</v>
      </c>
      <c r="D5" s="46"/>
      <c r="E5" s="500" t="s">
        <v>2033</v>
      </c>
      <c r="F5" s="501"/>
      <c r="G5" s="151" t="s">
        <v>2032</v>
      </c>
      <c r="H5" s="149"/>
    </row>
    <row r="6" spans="1:9" x14ac:dyDescent="0.3">
      <c r="A6" s="45"/>
      <c r="B6" s="45"/>
      <c r="C6" s="45"/>
      <c r="D6" s="45"/>
      <c r="F6" s="152"/>
      <c r="G6" s="152"/>
    </row>
    <row r="7" spans="1:9" ht="18.75" customHeight="1" x14ac:dyDescent="0.3">
      <c r="A7" s="49"/>
      <c r="B7" s="486" t="s">
        <v>2060</v>
      </c>
      <c r="C7" s="487"/>
      <c r="D7" s="153"/>
      <c r="E7" s="486" t="s">
        <v>2049</v>
      </c>
      <c r="F7" s="485"/>
      <c r="G7" s="485"/>
      <c r="H7" s="487"/>
    </row>
    <row r="8" spans="1:9" ht="18.75" customHeight="1" x14ac:dyDescent="0.3">
      <c r="A8" s="45"/>
      <c r="B8" s="502" t="s">
        <v>2026</v>
      </c>
      <c r="C8" s="503"/>
      <c r="D8" s="153"/>
      <c r="E8" s="504" t="s">
        <v>67</v>
      </c>
      <c r="F8" s="505"/>
      <c r="G8" s="505"/>
      <c r="H8" s="506"/>
    </row>
    <row r="9" spans="1:9" ht="18.75" customHeight="1" x14ac:dyDescent="0.3">
      <c r="A9" s="45"/>
      <c r="B9" s="502" t="s">
        <v>2030</v>
      </c>
      <c r="C9" s="503"/>
      <c r="D9" s="154"/>
      <c r="E9" s="504"/>
      <c r="F9" s="505"/>
      <c r="G9" s="505"/>
      <c r="H9" s="506"/>
      <c r="I9" s="149"/>
    </row>
    <row r="10" spans="1:9" x14ac:dyDescent="0.3">
      <c r="A10" s="155"/>
      <c r="B10" s="507"/>
      <c r="C10" s="507"/>
      <c r="D10" s="153"/>
      <c r="E10" s="504"/>
      <c r="F10" s="505"/>
      <c r="G10" s="505"/>
      <c r="H10" s="506"/>
      <c r="I10" s="149"/>
    </row>
    <row r="11" spans="1:9" ht="15" thickBot="1" x14ac:dyDescent="0.35">
      <c r="A11" s="155"/>
      <c r="B11" s="508"/>
      <c r="C11" s="509"/>
      <c r="D11" s="154"/>
      <c r="E11" s="504"/>
      <c r="F11" s="505"/>
      <c r="G11" s="505"/>
      <c r="H11" s="506"/>
      <c r="I11" s="149"/>
    </row>
    <row r="12" spans="1:9" x14ac:dyDescent="0.3">
      <c r="A12" s="45"/>
      <c r="B12" s="156"/>
      <c r="C12" s="45"/>
      <c r="D12" s="45"/>
      <c r="E12" s="504"/>
      <c r="F12" s="505"/>
      <c r="G12" s="505"/>
      <c r="H12" s="506"/>
      <c r="I12" s="149"/>
    </row>
    <row r="13" spans="1:9" ht="15.75" customHeight="1" thickBot="1" x14ac:dyDescent="0.35">
      <c r="A13" s="45"/>
      <c r="B13" s="156"/>
      <c r="C13" s="45"/>
      <c r="D13" s="45"/>
      <c r="E13" s="495" t="s">
        <v>2061</v>
      </c>
      <c r="F13" s="496"/>
      <c r="G13" s="497" t="s">
        <v>2062</v>
      </c>
      <c r="H13" s="498"/>
      <c r="I13" s="149"/>
    </row>
    <row r="14" spans="1:9" x14ac:dyDescent="0.3">
      <c r="A14" s="45"/>
      <c r="B14" s="156"/>
      <c r="C14" s="45"/>
      <c r="D14" s="45"/>
      <c r="E14" s="157"/>
      <c r="F14" s="157"/>
      <c r="G14" s="45"/>
      <c r="H14" s="150"/>
    </row>
    <row r="15" spans="1:9" ht="18.75" customHeight="1" x14ac:dyDescent="0.3">
      <c r="A15" s="56"/>
      <c r="B15" s="499" t="s">
        <v>2063</v>
      </c>
      <c r="C15" s="499"/>
      <c r="D15" s="499"/>
      <c r="E15" s="56"/>
      <c r="F15" s="56"/>
      <c r="G15" s="56"/>
      <c r="H15" s="56"/>
    </row>
    <row r="16" spans="1:9" x14ac:dyDescent="0.3">
      <c r="A16" s="64"/>
      <c r="B16" s="64" t="s">
        <v>2027</v>
      </c>
      <c r="C16" s="64" t="s">
        <v>94</v>
      </c>
      <c r="D16" s="64" t="s">
        <v>1590</v>
      </c>
      <c r="E16" s="64"/>
      <c r="F16" s="64" t="s">
        <v>2028</v>
      </c>
      <c r="G16" s="64" t="s">
        <v>2029</v>
      </c>
      <c r="H16" s="64"/>
    </row>
    <row r="17" spans="1:8" x14ac:dyDescent="0.3">
      <c r="A17" s="45" t="s">
        <v>2034</v>
      </c>
      <c r="B17" s="62" t="s">
        <v>2035</v>
      </c>
      <c r="C17" s="158" t="s">
        <v>67</v>
      </c>
      <c r="D17" s="158" t="s">
        <v>67</v>
      </c>
      <c r="F17" s="133" t="str">
        <f>IF(OR('B1. HTT Mortgage Assets'!$C$15=0,C17="[For completion]"),"",C17/'B1. HTT Mortgage Assets'!$C$15)</f>
        <v/>
      </c>
      <c r="G17" s="133" t="str">
        <f>IF(OR('B1. HTT Mortgage Assets'!$F$28=0,D17="[For completion]"),"",D17/'B1. HTT Mortgage Assets'!$F$28)</f>
        <v/>
      </c>
    </row>
    <row r="18" spans="1:8" x14ac:dyDescent="0.3">
      <c r="A18" s="62" t="s">
        <v>2064</v>
      </c>
      <c r="B18" s="60"/>
      <c r="C18" s="62"/>
      <c r="D18" s="62"/>
      <c r="F18" s="62"/>
      <c r="G18" s="62"/>
    </row>
    <row r="19" spans="1:8" x14ac:dyDescent="0.3">
      <c r="A19" s="62" t="s">
        <v>2065</v>
      </c>
      <c r="B19" s="62"/>
      <c r="C19" s="62"/>
      <c r="D19" s="62"/>
      <c r="F19" s="62"/>
      <c r="G19" s="62"/>
    </row>
    <row r="20" spans="1:8" ht="18.75" customHeight="1" x14ac:dyDescent="0.3">
      <c r="A20" s="56"/>
      <c r="B20" s="499" t="s">
        <v>2030</v>
      </c>
      <c r="C20" s="499"/>
      <c r="D20" s="499"/>
      <c r="E20" s="56"/>
      <c r="F20" s="56"/>
      <c r="G20" s="56"/>
      <c r="H20" s="56"/>
    </row>
    <row r="21" spans="1:8" x14ac:dyDescent="0.3">
      <c r="A21" s="64"/>
      <c r="B21" s="64" t="s">
        <v>2066</v>
      </c>
      <c r="C21" s="64" t="s">
        <v>2036</v>
      </c>
      <c r="D21" s="64" t="s">
        <v>2037</v>
      </c>
      <c r="E21" s="64" t="s">
        <v>2038</v>
      </c>
      <c r="F21" s="64" t="s">
        <v>2067</v>
      </c>
      <c r="G21" s="64" t="s">
        <v>2039</v>
      </c>
      <c r="H21" s="64" t="s">
        <v>2040</v>
      </c>
    </row>
    <row r="22" spans="1:8" ht="15" customHeight="1" x14ac:dyDescent="0.3">
      <c r="A22" s="59"/>
      <c r="B22" s="159" t="s">
        <v>2068</v>
      </c>
      <c r="C22" s="159"/>
      <c r="D22" s="59"/>
      <c r="E22" s="59"/>
      <c r="F22" s="59"/>
      <c r="G22" s="59"/>
      <c r="H22" s="59"/>
    </row>
    <row r="23" spans="1:8" x14ac:dyDescent="0.3">
      <c r="A23" s="45" t="s">
        <v>2041</v>
      </c>
      <c r="B23" s="45" t="s">
        <v>2051</v>
      </c>
      <c r="C23" s="160" t="s">
        <v>67</v>
      </c>
      <c r="D23" s="160" t="s">
        <v>67</v>
      </c>
      <c r="E23" s="160" t="s">
        <v>67</v>
      </c>
      <c r="F23" s="160" t="s">
        <v>67</v>
      </c>
      <c r="G23" s="160" t="s">
        <v>67</v>
      </c>
      <c r="H23" s="148">
        <f>SUM(C23:G23)</f>
        <v>0</v>
      </c>
    </row>
    <row r="24" spans="1:8" x14ac:dyDescent="0.3">
      <c r="A24" s="45" t="s">
        <v>2042</v>
      </c>
      <c r="B24" s="45" t="s">
        <v>2050</v>
      </c>
      <c r="C24" s="160" t="s">
        <v>67</v>
      </c>
      <c r="D24" s="160" t="s">
        <v>67</v>
      </c>
      <c r="E24" s="160" t="s">
        <v>67</v>
      </c>
      <c r="F24" s="160" t="s">
        <v>67</v>
      </c>
      <c r="G24" s="160" t="s">
        <v>67</v>
      </c>
      <c r="H24" s="148">
        <f>SUM(C24:G24)</f>
        <v>0</v>
      </c>
    </row>
    <row r="25" spans="1:8" x14ac:dyDescent="0.3">
      <c r="A25" s="45" t="s">
        <v>2043</v>
      </c>
      <c r="B25" s="45" t="s">
        <v>1583</v>
      </c>
      <c r="C25" s="160" t="s">
        <v>67</v>
      </c>
      <c r="D25" s="160" t="s">
        <v>67</v>
      </c>
      <c r="E25" s="160" t="s">
        <v>67</v>
      </c>
      <c r="F25" s="160" t="s">
        <v>67</v>
      </c>
      <c r="G25" s="160" t="s">
        <v>67</v>
      </c>
      <c r="H25" s="148">
        <f>SUM(C25:G25)</f>
        <v>0</v>
      </c>
    </row>
    <row r="26" spans="1:8" x14ac:dyDescent="0.3">
      <c r="A26" s="45" t="s">
        <v>2044</v>
      </c>
      <c r="B26" s="45" t="s">
        <v>2031</v>
      </c>
      <c r="C26" s="141">
        <f>SUM(C23:C25)+SUM(C27:C32)</f>
        <v>0</v>
      </c>
      <c r="D26" s="141">
        <f>SUM(D23:D25)+SUM(D27:D32)</f>
        <v>0</v>
      </c>
      <c r="E26" s="141">
        <f>SUM(E23:E25)+SUM(E27:E32)</f>
        <v>0</v>
      </c>
      <c r="F26" s="141">
        <f>SUM(F23:F25)+SUM(F27:F32)</f>
        <v>0</v>
      </c>
      <c r="G26" s="141">
        <f>SUM(G23:G25)+SUM(G27:G32)</f>
        <v>0</v>
      </c>
      <c r="H26" s="141">
        <f>SUM(H23:H25)</f>
        <v>0</v>
      </c>
    </row>
    <row r="27" spans="1:8" x14ac:dyDescent="0.3">
      <c r="A27" s="45" t="s">
        <v>2045</v>
      </c>
      <c r="B27" s="175" t="s">
        <v>2252</v>
      </c>
      <c r="C27" s="160"/>
      <c r="D27" s="160"/>
      <c r="E27" s="160"/>
      <c r="F27" s="160"/>
      <c r="G27" s="160"/>
      <c r="H27" s="133">
        <f>IF(SUM(C27:G27)="","",SUM(C27:G27))</f>
        <v>0</v>
      </c>
    </row>
    <row r="28" spans="1:8" x14ac:dyDescent="0.3">
      <c r="A28" s="45" t="s">
        <v>2046</v>
      </c>
      <c r="B28" s="175" t="s">
        <v>2252</v>
      </c>
      <c r="C28" s="160"/>
      <c r="D28" s="160"/>
      <c r="E28" s="160"/>
      <c r="F28" s="160"/>
      <c r="G28" s="160"/>
      <c r="H28" s="148">
        <f>IF(SUM(C28:G28)="","",SUM(C28:G28))</f>
        <v>0</v>
      </c>
    </row>
    <row r="29" spans="1:8" x14ac:dyDescent="0.3">
      <c r="A29" s="45" t="s">
        <v>2047</v>
      </c>
      <c r="B29" s="175" t="s">
        <v>2252</v>
      </c>
      <c r="C29" s="160"/>
      <c r="D29" s="160"/>
      <c r="E29" s="160"/>
      <c r="F29" s="160"/>
      <c r="G29" s="160"/>
      <c r="H29" s="148">
        <f>IF(SUM(C29:G29)="","",SUM(C29:G29))</f>
        <v>0</v>
      </c>
    </row>
    <row r="30" spans="1:8" x14ac:dyDescent="0.3">
      <c r="A30" s="45" t="s">
        <v>2048</v>
      </c>
      <c r="B30" s="175" t="s">
        <v>2252</v>
      </c>
      <c r="C30" s="160"/>
      <c r="D30" s="160"/>
      <c r="E30" s="160"/>
      <c r="F30" s="160"/>
      <c r="G30" s="160"/>
      <c r="H30" s="148">
        <f>IF(SUM(C30:G30)="","",SUM(C30:G30))</f>
        <v>0</v>
      </c>
    </row>
    <row r="31" spans="1:8" x14ac:dyDescent="0.3">
      <c r="A31" s="45" t="s">
        <v>2250</v>
      </c>
      <c r="B31" s="175" t="s">
        <v>2252</v>
      </c>
      <c r="C31" s="161"/>
      <c r="D31" s="158"/>
      <c r="E31" s="158"/>
      <c r="F31" s="162"/>
      <c r="G31" s="163"/>
    </row>
    <row r="32" spans="1:8" x14ac:dyDescent="0.3">
      <c r="A32" s="45" t="s">
        <v>2251</v>
      </c>
      <c r="B32" s="175" t="s">
        <v>2252</v>
      </c>
      <c r="C32" s="126"/>
      <c r="D32" s="45"/>
      <c r="E32" s="45"/>
      <c r="F32" s="133"/>
      <c r="G32" s="51"/>
    </row>
    <row r="33" spans="1:7" x14ac:dyDescent="0.3">
      <c r="A33" s="45"/>
      <c r="B33" s="74"/>
      <c r="C33" s="126"/>
      <c r="D33" s="45"/>
      <c r="E33" s="45"/>
      <c r="F33" s="133"/>
      <c r="G33" s="51"/>
    </row>
    <row r="34" spans="1:7" x14ac:dyDescent="0.3">
      <c r="A34" s="45"/>
      <c r="B34" s="74"/>
      <c r="C34" s="126"/>
      <c r="D34" s="45"/>
      <c r="E34" s="45"/>
      <c r="F34" s="133"/>
      <c r="G34" s="51"/>
    </row>
    <row r="35" spans="1:7" x14ac:dyDescent="0.3">
      <c r="A35" s="45"/>
      <c r="B35" s="74"/>
      <c r="C35" s="126"/>
      <c r="D35" s="45"/>
      <c r="F35" s="133"/>
      <c r="G35" s="51"/>
    </row>
    <row r="36" spans="1:7" x14ac:dyDescent="0.3">
      <c r="A36" s="45"/>
      <c r="B36" s="45"/>
      <c r="C36" s="146"/>
      <c r="D36" s="146"/>
      <c r="E36" s="146"/>
      <c r="F36" s="146"/>
      <c r="G36" s="62"/>
    </row>
    <row r="37" spans="1:7" x14ac:dyDescent="0.3">
      <c r="A37" s="45"/>
      <c r="B37" s="45"/>
      <c r="C37" s="146"/>
      <c r="D37" s="146"/>
      <c r="E37" s="146"/>
      <c r="F37" s="146"/>
      <c r="G37" s="62"/>
    </row>
    <row r="38" spans="1:7" x14ac:dyDescent="0.3">
      <c r="A38" s="45"/>
      <c r="B38" s="45"/>
      <c r="C38" s="146"/>
      <c r="D38" s="146"/>
      <c r="E38" s="146"/>
      <c r="F38" s="146"/>
      <c r="G38" s="62"/>
    </row>
    <row r="39" spans="1:7" x14ac:dyDescent="0.3">
      <c r="A39" s="45"/>
      <c r="B39" s="45"/>
      <c r="C39" s="146"/>
      <c r="D39" s="146"/>
      <c r="E39" s="146"/>
      <c r="F39" s="146"/>
      <c r="G39" s="62"/>
    </row>
    <row r="40" spans="1:7" x14ac:dyDescent="0.3">
      <c r="A40" s="45"/>
      <c r="B40" s="45"/>
      <c r="C40" s="146"/>
      <c r="D40" s="146"/>
      <c r="E40" s="146"/>
      <c r="F40" s="146"/>
      <c r="G40" s="62"/>
    </row>
    <row r="41" spans="1:7" x14ac:dyDescent="0.3">
      <c r="A41" s="45"/>
      <c r="B41" s="45"/>
      <c r="C41" s="146"/>
      <c r="D41" s="146"/>
      <c r="E41" s="146"/>
      <c r="F41" s="146"/>
      <c r="G41" s="62"/>
    </row>
    <row r="42" spans="1:7" x14ac:dyDescent="0.3">
      <c r="A42" s="45"/>
      <c r="B42" s="45"/>
      <c r="C42" s="146"/>
      <c r="D42" s="146"/>
      <c r="E42" s="146"/>
      <c r="F42" s="146"/>
      <c r="G42" s="62"/>
    </row>
    <row r="43" spans="1:7" x14ac:dyDescent="0.3">
      <c r="A43" s="45"/>
      <c r="B43" s="45"/>
      <c r="C43" s="146"/>
      <c r="D43" s="146"/>
      <c r="E43" s="146"/>
      <c r="F43" s="146"/>
      <c r="G43" s="62"/>
    </row>
    <row r="44" spans="1:7" x14ac:dyDescent="0.3">
      <c r="A44" s="45"/>
      <c r="B44" s="45"/>
      <c r="C44" s="146"/>
      <c r="D44" s="146"/>
      <c r="E44" s="146"/>
      <c r="F44" s="146"/>
      <c r="G44" s="62"/>
    </row>
    <row r="45" spans="1:7" x14ac:dyDescent="0.3">
      <c r="A45" s="45"/>
      <c r="B45" s="45"/>
      <c r="C45" s="146"/>
      <c r="D45" s="146"/>
      <c r="E45" s="146"/>
      <c r="F45" s="146"/>
      <c r="G45" s="62"/>
    </row>
    <row r="46" spans="1:7" x14ac:dyDescent="0.3">
      <c r="A46" s="45"/>
      <c r="B46" s="45"/>
      <c r="C46" s="146"/>
      <c r="D46" s="146"/>
      <c r="E46" s="146"/>
      <c r="F46" s="146"/>
      <c r="G46" s="62"/>
    </row>
    <row r="47" spans="1:7" x14ac:dyDescent="0.3">
      <c r="A47" s="45"/>
      <c r="B47" s="45"/>
      <c r="C47" s="146"/>
      <c r="D47" s="146"/>
      <c r="E47" s="146"/>
      <c r="F47" s="146"/>
      <c r="G47" s="62"/>
    </row>
    <row r="48" spans="1:7" x14ac:dyDescent="0.3">
      <c r="A48" s="45"/>
      <c r="B48" s="45"/>
      <c r="C48" s="146"/>
      <c r="D48" s="146"/>
      <c r="E48" s="146"/>
      <c r="F48" s="146"/>
      <c r="G48" s="62"/>
    </row>
    <row r="49" spans="1:7" x14ac:dyDescent="0.3">
      <c r="A49" s="45"/>
      <c r="B49" s="45"/>
      <c r="C49" s="146"/>
      <c r="D49" s="146"/>
      <c r="E49" s="146"/>
      <c r="F49" s="146"/>
      <c r="G49" s="62"/>
    </row>
    <row r="50" spans="1:7" x14ac:dyDescent="0.3">
      <c r="A50" s="45"/>
      <c r="B50" s="45"/>
      <c r="C50" s="146"/>
      <c r="D50" s="146"/>
      <c r="E50" s="146"/>
      <c r="F50" s="146"/>
      <c r="G50" s="62"/>
    </row>
    <row r="51" spans="1:7" x14ac:dyDescent="0.3">
      <c r="A51" s="45"/>
      <c r="B51" s="45"/>
      <c r="C51" s="146"/>
      <c r="D51" s="146"/>
      <c r="E51" s="146"/>
      <c r="F51" s="146"/>
      <c r="G51" s="62"/>
    </row>
    <row r="52" spans="1:7" x14ac:dyDescent="0.3">
      <c r="A52" s="45"/>
      <c r="B52" s="45"/>
      <c r="C52" s="146"/>
      <c r="D52" s="146"/>
      <c r="E52" s="146"/>
      <c r="F52" s="146"/>
      <c r="G52" s="62"/>
    </row>
    <row r="53" spans="1:7" x14ac:dyDescent="0.3">
      <c r="A53" s="45"/>
      <c r="B53" s="45"/>
      <c r="C53" s="146"/>
      <c r="D53" s="146"/>
      <c r="E53" s="146"/>
      <c r="F53" s="146"/>
      <c r="G53" s="62"/>
    </row>
    <row r="54" spans="1:7" x14ac:dyDescent="0.3">
      <c r="A54" s="45"/>
      <c r="B54" s="45"/>
      <c r="C54" s="146"/>
      <c r="D54" s="146"/>
      <c r="E54" s="146"/>
      <c r="F54" s="146"/>
      <c r="G54" s="62"/>
    </row>
    <row r="55" spans="1:7" x14ac:dyDescent="0.3">
      <c r="A55" s="45"/>
      <c r="B55" s="45"/>
      <c r="C55" s="146"/>
      <c r="D55" s="146"/>
      <c r="E55" s="146"/>
      <c r="F55" s="146"/>
      <c r="G55" s="62"/>
    </row>
    <row r="56" spans="1:7" x14ac:dyDescent="0.3">
      <c r="A56" s="45"/>
      <c r="B56" s="45"/>
      <c r="C56" s="146"/>
      <c r="D56" s="146"/>
      <c r="E56" s="146"/>
      <c r="F56" s="146"/>
      <c r="G56" s="62"/>
    </row>
    <row r="57" spans="1:7" x14ac:dyDescent="0.3">
      <c r="A57" s="45"/>
      <c r="B57" s="45"/>
      <c r="C57" s="146"/>
      <c r="D57" s="146"/>
      <c r="E57" s="146"/>
      <c r="F57" s="146"/>
      <c r="G57" s="62"/>
    </row>
    <row r="58" spans="1:7" x14ac:dyDescent="0.3">
      <c r="A58" s="45"/>
      <c r="B58" s="45"/>
      <c r="C58" s="146"/>
      <c r="D58" s="146"/>
      <c r="E58" s="146"/>
      <c r="F58" s="146"/>
      <c r="G58" s="62"/>
    </row>
    <row r="59" spans="1:7" x14ac:dyDescent="0.3">
      <c r="A59" s="45"/>
      <c r="B59" s="45"/>
      <c r="C59" s="146"/>
      <c r="D59" s="146"/>
      <c r="E59" s="146"/>
      <c r="F59" s="146"/>
      <c r="G59" s="62"/>
    </row>
    <row r="60" spans="1:7" x14ac:dyDescent="0.3">
      <c r="A60" s="45"/>
      <c r="B60" s="45"/>
      <c r="C60" s="146"/>
      <c r="D60" s="146"/>
      <c r="E60" s="146"/>
      <c r="F60" s="146"/>
      <c r="G60" s="62"/>
    </row>
    <row r="61" spans="1:7" x14ac:dyDescent="0.3">
      <c r="A61" s="45"/>
      <c r="B61" s="45"/>
      <c r="C61" s="146"/>
      <c r="D61" s="146"/>
      <c r="E61" s="146"/>
      <c r="F61" s="146"/>
      <c r="G61" s="62"/>
    </row>
    <row r="62" spans="1:7" x14ac:dyDescent="0.3">
      <c r="A62" s="45"/>
      <c r="B62" s="45"/>
      <c r="C62" s="146"/>
      <c r="D62" s="146"/>
      <c r="E62" s="146"/>
      <c r="F62" s="146"/>
      <c r="G62" s="62"/>
    </row>
    <row r="63" spans="1:7" x14ac:dyDescent="0.3">
      <c r="A63" s="45"/>
      <c r="B63" s="87"/>
      <c r="C63" s="164"/>
      <c r="D63" s="164"/>
      <c r="E63" s="146"/>
      <c r="F63" s="164"/>
      <c r="G63" s="62"/>
    </row>
    <row r="64" spans="1:7" x14ac:dyDescent="0.3">
      <c r="A64" s="45"/>
      <c r="B64" s="45"/>
      <c r="C64" s="146"/>
      <c r="D64" s="146"/>
      <c r="E64" s="146"/>
      <c r="F64" s="146"/>
      <c r="G64" s="62"/>
    </row>
    <row r="65" spans="1:7" x14ac:dyDescent="0.3">
      <c r="A65" s="45"/>
      <c r="B65" s="45"/>
      <c r="C65" s="146"/>
      <c r="D65" s="146"/>
      <c r="E65" s="146"/>
      <c r="F65" s="146"/>
      <c r="G65" s="62"/>
    </row>
    <row r="66" spans="1:7" x14ac:dyDescent="0.3">
      <c r="A66" s="45"/>
      <c r="B66" s="45"/>
      <c r="C66" s="146"/>
      <c r="D66" s="146"/>
      <c r="E66" s="146"/>
      <c r="F66" s="146"/>
      <c r="G66" s="62"/>
    </row>
    <row r="67" spans="1:7" x14ac:dyDescent="0.3">
      <c r="A67" s="45"/>
      <c r="B67" s="87"/>
      <c r="C67" s="164"/>
      <c r="D67" s="164"/>
      <c r="E67" s="146"/>
      <c r="F67" s="164"/>
      <c r="G67" s="62"/>
    </row>
    <row r="68" spans="1:7" x14ac:dyDescent="0.3">
      <c r="A68" s="45"/>
      <c r="B68" s="62"/>
      <c r="C68" s="146"/>
      <c r="D68" s="146"/>
      <c r="E68" s="146"/>
      <c r="F68" s="146"/>
      <c r="G68" s="62"/>
    </row>
    <row r="69" spans="1:7" x14ac:dyDescent="0.3">
      <c r="A69" s="45"/>
      <c r="B69" s="45"/>
      <c r="C69" s="146"/>
      <c r="D69" s="146"/>
      <c r="E69" s="146"/>
      <c r="F69" s="146"/>
      <c r="G69" s="62"/>
    </row>
    <row r="70" spans="1:7" x14ac:dyDescent="0.3">
      <c r="A70" s="45"/>
      <c r="B70" s="62"/>
      <c r="C70" s="146"/>
      <c r="D70" s="146"/>
      <c r="E70" s="146"/>
      <c r="F70" s="146"/>
      <c r="G70" s="62"/>
    </row>
    <row r="71" spans="1:7" x14ac:dyDescent="0.3">
      <c r="A71" s="45"/>
      <c r="B71" s="62"/>
      <c r="C71" s="146"/>
      <c r="D71" s="146"/>
      <c r="E71" s="146"/>
      <c r="F71" s="146"/>
      <c r="G71" s="62"/>
    </row>
    <row r="72" spans="1:7" x14ac:dyDescent="0.3">
      <c r="A72" s="45"/>
      <c r="B72" s="62"/>
      <c r="C72" s="146"/>
      <c r="D72" s="146"/>
      <c r="E72" s="146"/>
      <c r="F72" s="146"/>
      <c r="G72" s="62"/>
    </row>
    <row r="73" spans="1:7" x14ac:dyDescent="0.3">
      <c r="A73" s="45"/>
      <c r="B73" s="62"/>
      <c r="C73" s="146"/>
      <c r="D73" s="146"/>
      <c r="E73" s="146"/>
      <c r="F73" s="146"/>
      <c r="G73" s="62"/>
    </row>
    <row r="74" spans="1:7" x14ac:dyDescent="0.3">
      <c r="A74" s="45"/>
      <c r="B74" s="62"/>
      <c r="C74" s="146"/>
      <c r="D74" s="146"/>
      <c r="E74" s="146"/>
      <c r="F74" s="146"/>
      <c r="G74" s="62"/>
    </row>
    <row r="75" spans="1:7" x14ac:dyDescent="0.3">
      <c r="A75" s="45"/>
      <c r="B75" s="62"/>
      <c r="C75" s="146"/>
      <c r="D75" s="146"/>
      <c r="E75" s="146"/>
      <c r="F75" s="146"/>
      <c r="G75" s="62"/>
    </row>
    <row r="76" spans="1:7" x14ac:dyDescent="0.3">
      <c r="A76" s="45"/>
      <c r="B76" s="62"/>
      <c r="C76" s="146"/>
      <c r="D76" s="146"/>
      <c r="E76" s="146"/>
      <c r="F76" s="146"/>
      <c r="G76" s="62"/>
    </row>
    <row r="77" spans="1:7" x14ac:dyDescent="0.3">
      <c r="A77" s="45"/>
      <c r="B77" s="62"/>
      <c r="C77" s="146"/>
      <c r="D77" s="146"/>
      <c r="E77" s="146"/>
      <c r="F77" s="146"/>
      <c r="G77" s="62"/>
    </row>
    <row r="78" spans="1:7" x14ac:dyDescent="0.3">
      <c r="A78" s="45"/>
      <c r="B78" s="62"/>
      <c r="C78" s="146"/>
      <c r="D78" s="146"/>
      <c r="E78" s="146"/>
      <c r="F78" s="146"/>
      <c r="G78" s="62"/>
    </row>
    <row r="79" spans="1:7" x14ac:dyDescent="0.3">
      <c r="A79" s="45"/>
      <c r="B79" s="74"/>
      <c r="C79" s="146"/>
      <c r="D79" s="146"/>
      <c r="E79" s="146"/>
      <c r="F79" s="146"/>
      <c r="G79" s="62"/>
    </row>
    <row r="80" spans="1:7" x14ac:dyDescent="0.3">
      <c r="A80" s="45"/>
      <c r="B80" s="74"/>
      <c r="C80" s="146"/>
      <c r="D80" s="146"/>
      <c r="E80" s="146"/>
      <c r="F80" s="146"/>
      <c r="G80" s="62"/>
    </row>
    <row r="81" spans="1:7" x14ac:dyDescent="0.3">
      <c r="A81" s="45"/>
      <c r="B81" s="74"/>
      <c r="C81" s="146"/>
      <c r="D81" s="146"/>
      <c r="E81" s="146"/>
      <c r="F81" s="146"/>
      <c r="G81" s="62"/>
    </row>
    <row r="82" spans="1:7" x14ac:dyDescent="0.3">
      <c r="A82" s="45"/>
      <c r="B82" s="74"/>
      <c r="C82" s="146"/>
      <c r="D82" s="146"/>
      <c r="E82" s="146"/>
      <c r="F82" s="146"/>
      <c r="G82" s="62"/>
    </row>
    <row r="83" spans="1:7" x14ac:dyDescent="0.3">
      <c r="A83" s="45"/>
      <c r="B83" s="74"/>
      <c r="C83" s="146"/>
      <c r="D83" s="146"/>
      <c r="E83" s="146"/>
      <c r="F83" s="146"/>
      <c r="G83" s="62"/>
    </row>
    <row r="84" spans="1:7" x14ac:dyDescent="0.3">
      <c r="A84" s="45"/>
      <c r="B84" s="74"/>
      <c r="C84" s="146"/>
      <c r="D84" s="146"/>
      <c r="E84" s="146"/>
      <c r="F84" s="146"/>
      <c r="G84" s="62"/>
    </row>
    <row r="85" spans="1:7" x14ac:dyDescent="0.3">
      <c r="A85" s="45"/>
      <c r="B85" s="74"/>
      <c r="C85" s="146"/>
      <c r="D85" s="146"/>
      <c r="E85" s="146"/>
      <c r="F85" s="146"/>
      <c r="G85" s="62"/>
    </row>
    <row r="86" spans="1:7" x14ac:dyDescent="0.3">
      <c r="A86" s="45"/>
      <c r="B86" s="74"/>
      <c r="C86" s="146"/>
      <c r="D86" s="146"/>
      <c r="E86" s="146"/>
      <c r="F86" s="146"/>
      <c r="G86" s="62"/>
    </row>
    <row r="87" spans="1:7" x14ac:dyDescent="0.3">
      <c r="A87" s="45"/>
      <c r="B87" s="74"/>
      <c r="C87" s="146"/>
      <c r="D87" s="146"/>
      <c r="E87" s="146"/>
      <c r="F87" s="146"/>
      <c r="G87" s="62"/>
    </row>
    <row r="88" spans="1:7" x14ac:dyDescent="0.3">
      <c r="A88" s="45"/>
      <c r="B88" s="74"/>
      <c r="C88" s="146"/>
      <c r="D88" s="146"/>
      <c r="E88" s="146"/>
      <c r="F88" s="146"/>
      <c r="G88" s="62"/>
    </row>
    <row r="89" spans="1:7" x14ac:dyDescent="0.3">
      <c r="A89" s="64"/>
      <c r="B89" s="64"/>
      <c r="C89" s="64"/>
      <c r="D89" s="64"/>
      <c r="E89" s="64"/>
      <c r="F89" s="64"/>
      <c r="G89" s="64"/>
    </row>
    <row r="90" spans="1:7" x14ac:dyDescent="0.3">
      <c r="A90" s="45"/>
      <c r="B90" s="62"/>
      <c r="C90" s="146"/>
      <c r="D90" s="146"/>
      <c r="E90" s="146"/>
      <c r="F90" s="146"/>
      <c r="G90" s="62"/>
    </row>
    <row r="91" spans="1:7" x14ac:dyDescent="0.3">
      <c r="A91" s="45"/>
      <c r="B91" s="62"/>
      <c r="C91" s="146"/>
      <c r="D91" s="146"/>
      <c r="E91" s="146"/>
      <c r="F91" s="146"/>
      <c r="G91" s="62"/>
    </row>
    <row r="92" spans="1:7" x14ac:dyDescent="0.3">
      <c r="A92" s="45"/>
      <c r="B92" s="62"/>
      <c r="C92" s="146"/>
      <c r="D92" s="146"/>
      <c r="E92" s="146"/>
      <c r="F92" s="146"/>
      <c r="G92" s="62"/>
    </row>
    <row r="93" spans="1:7" x14ac:dyDescent="0.3">
      <c r="A93" s="45"/>
      <c r="B93" s="62"/>
      <c r="C93" s="146"/>
      <c r="D93" s="146"/>
      <c r="E93" s="146"/>
      <c r="F93" s="146"/>
      <c r="G93" s="62"/>
    </row>
    <row r="94" spans="1:7" x14ac:dyDescent="0.3">
      <c r="A94" s="45"/>
      <c r="B94" s="62"/>
      <c r="C94" s="146"/>
      <c r="D94" s="146"/>
      <c r="E94" s="146"/>
      <c r="F94" s="146"/>
      <c r="G94" s="62"/>
    </row>
    <row r="95" spans="1:7" x14ac:dyDescent="0.3">
      <c r="A95" s="45"/>
      <c r="B95" s="62"/>
      <c r="C95" s="146"/>
      <c r="D95" s="146"/>
      <c r="E95" s="146"/>
      <c r="F95" s="146"/>
      <c r="G95" s="62"/>
    </row>
    <row r="96" spans="1:7" x14ac:dyDescent="0.3">
      <c r="A96" s="45"/>
      <c r="B96" s="62"/>
      <c r="C96" s="146"/>
      <c r="D96" s="146"/>
      <c r="E96" s="146"/>
      <c r="F96" s="146"/>
      <c r="G96" s="62"/>
    </row>
    <row r="97" spans="1:7" x14ac:dyDescent="0.3">
      <c r="A97" s="45"/>
      <c r="B97" s="62"/>
      <c r="C97" s="146"/>
      <c r="D97" s="146"/>
      <c r="E97" s="146"/>
      <c r="F97" s="146"/>
      <c r="G97" s="62"/>
    </row>
    <row r="98" spans="1:7" x14ac:dyDescent="0.3">
      <c r="A98" s="45"/>
      <c r="B98" s="62"/>
      <c r="C98" s="146"/>
      <c r="D98" s="146"/>
      <c r="E98" s="146"/>
      <c r="F98" s="146"/>
      <c r="G98" s="62"/>
    </row>
    <row r="99" spans="1:7" x14ac:dyDescent="0.3">
      <c r="A99" s="45"/>
      <c r="B99" s="62"/>
      <c r="C99" s="146"/>
      <c r="D99" s="146"/>
      <c r="E99" s="146"/>
      <c r="F99" s="146"/>
      <c r="G99" s="62"/>
    </row>
    <row r="100" spans="1:7" x14ac:dyDescent="0.3">
      <c r="A100" s="45"/>
      <c r="B100" s="62"/>
      <c r="C100" s="146"/>
      <c r="D100" s="146"/>
      <c r="E100" s="146"/>
      <c r="F100" s="146"/>
      <c r="G100" s="62"/>
    </row>
    <row r="101" spans="1:7" x14ac:dyDescent="0.3">
      <c r="A101" s="45"/>
      <c r="B101" s="62"/>
      <c r="C101" s="146"/>
      <c r="D101" s="146"/>
      <c r="E101" s="146"/>
      <c r="F101" s="146"/>
      <c r="G101" s="62"/>
    </row>
    <row r="102" spans="1:7" x14ac:dyDescent="0.3">
      <c r="A102" s="45"/>
      <c r="B102" s="62"/>
      <c r="C102" s="146"/>
      <c r="D102" s="146"/>
      <c r="E102" s="146"/>
      <c r="F102" s="146"/>
      <c r="G102" s="62"/>
    </row>
    <row r="103" spans="1:7" x14ac:dyDescent="0.3">
      <c r="A103" s="45"/>
      <c r="B103" s="62"/>
      <c r="C103" s="146"/>
      <c r="D103" s="146"/>
      <c r="E103" s="146"/>
      <c r="F103" s="146"/>
      <c r="G103" s="62"/>
    </row>
    <row r="104" spans="1:7" x14ac:dyDescent="0.3">
      <c r="A104" s="45"/>
      <c r="B104" s="62"/>
      <c r="C104" s="146"/>
      <c r="D104" s="146"/>
      <c r="E104" s="146"/>
      <c r="F104" s="146"/>
      <c r="G104" s="62"/>
    </row>
    <row r="105" spans="1:7" x14ac:dyDescent="0.3">
      <c r="A105" s="45"/>
      <c r="B105" s="62"/>
      <c r="C105" s="146"/>
      <c r="D105" s="146"/>
      <c r="E105" s="146"/>
      <c r="F105" s="146"/>
      <c r="G105" s="62"/>
    </row>
    <row r="106" spans="1:7" x14ac:dyDescent="0.3">
      <c r="A106" s="45"/>
      <c r="B106" s="62"/>
      <c r="C106" s="146"/>
      <c r="D106" s="146"/>
      <c r="E106" s="146"/>
      <c r="F106" s="146"/>
      <c r="G106" s="62"/>
    </row>
    <row r="107" spans="1:7" x14ac:dyDescent="0.3">
      <c r="A107" s="45"/>
      <c r="B107" s="62"/>
      <c r="C107" s="146"/>
      <c r="D107" s="146"/>
      <c r="E107" s="146"/>
      <c r="F107" s="146"/>
      <c r="G107" s="62"/>
    </row>
    <row r="108" spans="1:7" x14ac:dyDescent="0.3">
      <c r="A108" s="45"/>
      <c r="B108" s="62"/>
      <c r="C108" s="146"/>
      <c r="D108" s="146"/>
      <c r="E108" s="146"/>
      <c r="F108" s="146"/>
      <c r="G108" s="62"/>
    </row>
    <row r="109" spans="1:7" x14ac:dyDescent="0.3">
      <c r="A109" s="45"/>
      <c r="B109" s="62"/>
      <c r="C109" s="146"/>
      <c r="D109" s="146"/>
      <c r="E109" s="146"/>
      <c r="F109" s="146"/>
      <c r="G109" s="62"/>
    </row>
    <row r="110" spans="1:7" x14ac:dyDescent="0.3">
      <c r="A110" s="45"/>
      <c r="B110" s="62"/>
      <c r="C110" s="146"/>
      <c r="D110" s="146"/>
      <c r="E110" s="146"/>
      <c r="F110" s="146"/>
      <c r="G110" s="62"/>
    </row>
    <row r="111" spans="1:7" x14ac:dyDescent="0.3">
      <c r="A111" s="45"/>
      <c r="B111" s="62"/>
      <c r="C111" s="146"/>
      <c r="D111" s="146"/>
      <c r="E111" s="146"/>
      <c r="F111" s="146"/>
      <c r="G111" s="62"/>
    </row>
    <row r="112" spans="1:7" x14ac:dyDescent="0.3">
      <c r="A112" s="45"/>
      <c r="B112" s="62"/>
      <c r="C112" s="146"/>
      <c r="D112" s="146"/>
      <c r="E112" s="146"/>
      <c r="F112" s="146"/>
      <c r="G112" s="62"/>
    </row>
    <row r="113" spans="1:7" x14ac:dyDescent="0.3">
      <c r="A113" s="45"/>
      <c r="B113" s="62"/>
      <c r="C113" s="146"/>
      <c r="D113" s="146"/>
      <c r="E113" s="146"/>
      <c r="F113" s="146"/>
      <c r="G113" s="62"/>
    </row>
    <row r="114" spans="1:7" x14ac:dyDescent="0.3">
      <c r="A114" s="45"/>
      <c r="B114" s="62"/>
      <c r="C114" s="146"/>
      <c r="D114" s="146"/>
      <c r="E114" s="146"/>
      <c r="F114" s="146"/>
      <c r="G114" s="62"/>
    </row>
    <row r="115" spans="1:7" x14ac:dyDescent="0.3">
      <c r="A115" s="45"/>
      <c r="B115" s="62"/>
      <c r="C115" s="146"/>
      <c r="D115" s="146"/>
      <c r="E115" s="146"/>
      <c r="F115" s="146"/>
      <c r="G115" s="62"/>
    </row>
    <row r="116" spans="1:7" x14ac:dyDescent="0.3">
      <c r="A116" s="45"/>
      <c r="B116" s="62"/>
      <c r="C116" s="146"/>
      <c r="D116" s="146"/>
      <c r="E116" s="146"/>
      <c r="F116" s="146"/>
      <c r="G116" s="62"/>
    </row>
    <row r="117" spans="1:7" x14ac:dyDescent="0.3">
      <c r="A117" s="45"/>
      <c r="B117" s="62"/>
      <c r="C117" s="146"/>
      <c r="D117" s="146"/>
      <c r="E117" s="146"/>
      <c r="F117" s="146"/>
      <c r="G117" s="62"/>
    </row>
    <row r="118" spans="1:7" x14ac:dyDescent="0.3">
      <c r="A118" s="45"/>
      <c r="B118" s="62"/>
      <c r="C118" s="146"/>
      <c r="D118" s="146"/>
      <c r="E118" s="146"/>
      <c r="F118" s="146"/>
      <c r="G118" s="62"/>
    </row>
    <row r="119" spans="1:7" x14ac:dyDescent="0.3">
      <c r="A119" s="45"/>
      <c r="B119" s="62"/>
      <c r="C119" s="146"/>
      <c r="D119" s="146"/>
      <c r="E119" s="146"/>
      <c r="F119" s="146"/>
      <c r="G119" s="62"/>
    </row>
    <row r="120" spans="1:7" x14ac:dyDescent="0.3">
      <c r="A120" s="45"/>
      <c r="B120" s="62"/>
      <c r="C120" s="146"/>
      <c r="D120" s="146"/>
      <c r="E120" s="146"/>
      <c r="F120" s="146"/>
      <c r="G120" s="62"/>
    </row>
    <row r="121" spans="1:7" x14ac:dyDescent="0.3">
      <c r="A121" s="45"/>
      <c r="B121" s="62"/>
      <c r="C121" s="146"/>
      <c r="D121" s="146"/>
      <c r="E121" s="146"/>
      <c r="F121" s="146"/>
      <c r="G121" s="62"/>
    </row>
    <row r="122" spans="1:7" x14ac:dyDescent="0.3">
      <c r="A122" s="45"/>
      <c r="B122" s="62"/>
      <c r="C122" s="146"/>
      <c r="D122" s="146"/>
      <c r="E122" s="146"/>
      <c r="F122" s="146"/>
      <c r="G122" s="62"/>
    </row>
    <row r="123" spans="1:7" x14ac:dyDescent="0.3">
      <c r="A123" s="45"/>
      <c r="B123" s="62"/>
      <c r="C123" s="146"/>
      <c r="D123" s="146"/>
      <c r="E123" s="146"/>
      <c r="F123" s="146"/>
      <c r="G123" s="62"/>
    </row>
    <row r="124" spans="1:7" x14ac:dyDescent="0.3">
      <c r="A124" s="45"/>
      <c r="B124" s="62"/>
      <c r="C124" s="146"/>
      <c r="D124" s="146"/>
      <c r="E124" s="146"/>
      <c r="F124" s="146"/>
      <c r="G124" s="62"/>
    </row>
    <row r="125" spans="1:7" x14ac:dyDescent="0.3">
      <c r="A125" s="45"/>
      <c r="B125" s="62"/>
      <c r="C125" s="146"/>
      <c r="D125" s="146"/>
      <c r="E125" s="146"/>
      <c r="F125" s="146"/>
      <c r="G125" s="62"/>
    </row>
    <row r="126" spans="1:7" x14ac:dyDescent="0.3">
      <c r="A126" s="45"/>
      <c r="B126" s="62"/>
      <c r="C126" s="146"/>
      <c r="D126" s="146"/>
      <c r="E126" s="146"/>
      <c r="F126" s="146"/>
      <c r="G126" s="62"/>
    </row>
    <row r="127" spans="1:7" x14ac:dyDescent="0.3">
      <c r="A127" s="45"/>
      <c r="B127" s="62"/>
      <c r="C127" s="146"/>
      <c r="D127" s="146"/>
      <c r="E127" s="146"/>
      <c r="F127" s="146"/>
      <c r="G127" s="62"/>
    </row>
    <row r="128" spans="1:7" x14ac:dyDescent="0.3">
      <c r="A128" s="45"/>
      <c r="B128" s="62"/>
      <c r="C128" s="146"/>
      <c r="D128" s="146"/>
      <c r="E128" s="146"/>
      <c r="F128" s="146"/>
      <c r="G128" s="62"/>
    </row>
    <row r="129" spans="1:7" x14ac:dyDescent="0.3">
      <c r="A129" s="45"/>
      <c r="B129" s="62"/>
      <c r="C129" s="146"/>
      <c r="D129" s="146"/>
      <c r="E129" s="146"/>
      <c r="F129" s="146"/>
      <c r="G129" s="62"/>
    </row>
    <row r="130" spans="1:7" x14ac:dyDescent="0.3">
      <c r="A130" s="45"/>
      <c r="B130" s="62"/>
      <c r="C130" s="146"/>
      <c r="D130" s="146"/>
      <c r="E130" s="146"/>
      <c r="F130" s="146"/>
      <c r="G130" s="62"/>
    </row>
    <row r="131" spans="1:7" x14ac:dyDescent="0.3">
      <c r="A131" s="45"/>
      <c r="B131" s="62"/>
      <c r="C131" s="146"/>
      <c r="D131" s="146"/>
      <c r="E131" s="146"/>
      <c r="F131" s="146"/>
      <c r="G131" s="62"/>
    </row>
    <row r="132" spans="1:7" x14ac:dyDescent="0.3">
      <c r="A132" s="45"/>
      <c r="B132" s="62"/>
      <c r="C132" s="146"/>
      <c r="D132" s="146"/>
      <c r="E132" s="146"/>
      <c r="F132" s="146"/>
      <c r="G132" s="62"/>
    </row>
    <row r="133" spans="1:7" x14ac:dyDescent="0.3">
      <c r="A133" s="45"/>
      <c r="B133" s="62"/>
      <c r="C133" s="146"/>
      <c r="D133" s="146"/>
      <c r="E133" s="146"/>
      <c r="F133" s="146"/>
      <c r="G133" s="62"/>
    </row>
    <row r="134" spans="1:7" x14ac:dyDescent="0.3">
      <c r="A134" s="45"/>
      <c r="B134" s="62"/>
      <c r="C134" s="146"/>
      <c r="D134" s="146"/>
      <c r="E134" s="146"/>
      <c r="F134" s="146"/>
      <c r="G134" s="62"/>
    </row>
    <row r="135" spans="1:7" x14ac:dyDescent="0.3">
      <c r="A135" s="45"/>
      <c r="B135" s="62"/>
      <c r="C135" s="146"/>
      <c r="D135" s="146"/>
      <c r="E135" s="146"/>
      <c r="F135" s="146"/>
      <c r="G135" s="62"/>
    </row>
    <row r="136" spans="1:7" x14ac:dyDescent="0.3">
      <c r="A136" s="45"/>
      <c r="B136" s="62"/>
      <c r="C136" s="146"/>
      <c r="D136" s="146"/>
      <c r="E136" s="146"/>
      <c r="F136" s="146"/>
      <c r="G136" s="62"/>
    </row>
    <row r="137" spans="1:7" x14ac:dyDescent="0.3">
      <c r="A137" s="45"/>
      <c r="B137" s="62"/>
      <c r="C137" s="146"/>
      <c r="D137" s="146"/>
      <c r="E137" s="146"/>
      <c r="F137" s="146"/>
      <c r="G137" s="62"/>
    </row>
    <row r="138" spans="1:7" x14ac:dyDescent="0.3">
      <c r="A138" s="45"/>
      <c r="B138" s="62"/>
      <c r="C138" s="146"/>
      <c r="D138" s="146"/>
      <c r="E138" s="146"/>
      <c r="F138" s="146"/>
      <c r="G138" s="62"/>
    </row>
    <row r="139" spans="1:7" x14ac:dyDescent="0.3">
      <c r="A139" s="45"/>
      <c r="B139" s="62"/>
      <c r="C139" s="146"/>
      <c r="D139" s="146"/>
      <c r="E139" s="146"/>
      <c r="F139" s="146"/>
      <c r="G139" s="62"/>
    </row>
    <row r="140" spans="1:7" x14ac:dyDescent="0.3">
      <c r="A140" s="64"/>
      <c r="B140" s="64"/>
      <c r="C140" s="64"/>
      <c r="D140" s="64"/>
      <c r="E140" s="64"/>
      <c r="F140" s="64"/>
      <c r="G140" s="64"/>
    </row>
    <row r="141" spans="1:7" x14ac:dyDescent="0.3">
      <c r="A141" s="45"/>
      <c r="B141" s="45"/>
      <c r="C141" s="146"/>
      <c r="D141" s="146"/>
      <c r="E141" s="165"/>
      <c r="F141" s="146"/>
      <c r="G141" s="62"/>
    </row>
    <row r="142" spans="1:7" x14ac:dyDescent="0.3">
      <c r="A142" s="45"/>
      <c r="B142" s="45"/>
      <c r="C142" s="146"/>
      <c r="D142" s="146"/>
      <c r="E142" s="165"/>
      <c r="F142" s="146"/>
      <c r="G142" s="62"/>
    </row>
    <row r="143" spans="1:7" x14ac:dyDescent="0.3">
      <c r="A143" s="45"/>
      <c r="B143" s="45"/>
      <c r="C143" s="146"/>
      <c r="D143" s="146"/>
      <c r="E143" s="165"/>
      <c r="F143" s="146"/>
      <c r="G143" s="62"/>
    </row>
    <row r="144" spans="1:7" x14ac:dyDescent="0.3">
      <c r="A144" s="45"/>
      <c r="B144" s="45"/>
      <c r="C144" s="146"/>
      <c r="D144" s="146"/>
      <c r="E144" s="165"/>
      <c r="F144" s="146"/>
      <c r="G144" s="62"/>
    </row>
    <row r="145" spans="1:7" x14ac:dyDescent="0.3">
      <c r="A145" s="45"/>
      <c r="B145" s="45"/>
      <c r="C145" s="146"/>
      <c r="D145" s="146"/>
      <c r="E145" s="165"/>
      <c r="F145" s="146"/>
      <c r="G145" s="62"/>
    </row>
    <row r="146" spans="1:7" x14ac:dyDescent="0.3">
      <c r="A146" s="45"/>
      <c r="B146" s="45"/>
      <c r="C146" s="146"/>
      <c r="D146" s="146"/>
      <c r="E146" s="165"/>
      <c r="F146" s="146"/>
      <c r="G146" s="62"/>
    </row>
    <row r="147" spans="1:7" x14ac:dyDescent="0.3">
      <c r="A147" s="45"/>
      <c r="B147" s="45"/>
      <c r="C147" s="146"/>
      <c r="D147" s="146"/>
      <c r="E147" s="165"/>
      <c r="F147" s="146"/>
      <c r="G147" s="62"/>
    </row>
    <row r="148" spans="1:7" x14ac:dyDescent="0.3">
      <c r="A148" s="45"/>
      <c r="B148" s="45"/>
      <c r="C148" s="146"/>
      <c r="D148" s="146"/>
      <c r="E148" s="165"/>
      <c r="F148" s="146"/>
      <c r="G148" s="62"/>
    </row>
    <row r="149" spans="1:7" x14ac:dyDescent="0.3">
      <c r="A149" s="45"/>
      <c r="B149" s="45"/>
      <c r="C149" s="146"/>
      <c r="D149" s="146"/>
      <c r="E149" s="165"/>
      <c r="F149" s="146"/>
      <c r="G149" s="62"/>
    </row>
    <row r="150" spans="1:7" x14ac:dyDescent="0.3">
      <c r="A150" s="64"/>
      <c r="B150" s="64"/>
      <c r="C150" s="64"/>
      <c r="D150" s="64"/>
      <c r="E150" s="64"/>
      <c r="F150" s="64"/>
      <c r="G150" s="64"/>
    </row>
    <row r="151" spans="1:7" x14ac:dyDescent="0.3">
      <c r="A151" s="45"/>
      <c r="B151" s="45"/>
      <c r="C151" s="146"/>
      <c r="D151" s="146"/>
      <c r="E151" s="165"/>
      <c r="F151" s="146"/>
      <c r="G151" s="62"/>
    </row>
    <row r="152" spans="1:7" x14ac:dyDescent="0.3">
      <c r="A152" s="45"/>
      <c r="B152" s="45"/>
      <c r="C152" s="146"/>
      <c r="D152" s="146"/>
      <c r="E152" s="165"/>
      <c r="F152" s="146"/>
      <c r="G152" s="62"/>
    </row>
    <row r="153" spans="1:7" x14ac:dyDescent="0.3">
      <c r="A153" s="45"/>
      <c r="B153" s="45"/>
      <c r="C153" s="146"/>
      <c r="D153" s="146"/>
      <c r="E153" s="165"/>
      <c r="F153" s="146"/>
      <c r="G153" s="62"/>
    </row>
    <row r="154" spans="1:7" x14ac:dyDescent="0.3">
      <c r="A154" s="45"/>
      <c r="B154" s="45"/>
      <c r="C154" s="45"/>
      <c r="D154" s="45"/>
      <c r="E154" s="43"/>
      <c r="F154" s="45"/>
      <c r="G154" s="62"/>
    </row>
    <row r="155" spans="1:7" x14ac:dyDescent="0.3">
      <c r="A155" s="45"/>
      <c r="B155" s="45"/>
      <c r="C155" s="45"/>
      <c r="D155" s="45"/>
      <c r="E155" s="43"/>
      <c r="F155" s="45"/>
      <c r="G155" s="62"/>
    </row>
    <row r="156" spans="1:7" x14ac:dyDescent="0.3">
      <c r="A156" s="45"/>
      <c r="B156" s="45"/>
      <c r="C156" s="45"/>
      <c r="D156" s="45"/>
      <c r="E156" s="43"/>
      <c r="F156" s="45"/>
      <c r="G156" s="62"/>
    </row>
    <row r="157" spans="1:7" x14ac:dyDescent="0.3">
      <c r="A157" s="45"/>
      <c r="B157" s="45"/>
      <c r="C157" s="45"/>
      <c r="D157" s="45"/>
      <c r="E157" s="43"/>
      <c r="F157" s="45"/>
      <c r="G157" s="62"/>
    </row>
    <row r="158" spans="1:7" x14ac:dyDescent="0.3">
      <c r="A158" s="45"/>
      <c r="B158" s="45"/>
      <c r="C158" s="45"/>
      <c r="D158" s="45"/>
      <c r="E158" s="43"/>
      <c r="F158" s="45"/>
      <c r="G158" s="62"/>
    </row>
    <row r="159" spans="1:7" x14ac:dyDescent="0.3">
      <c r="A159" s="45"/>
      <c r="B159" s="45"/>
      <c r="C159" s="45"/>
      <c r="D159" s="45"/>
      <c r="E159" s="43"/>
      <c r="F159" s="45"/>
      <c r="G159" s="62"/>
    </row>
    <row r="160" spans="1:7" x14ac:dyDescent="0.3">
      <c r="A160" s="64"/>
      <c r="B160" s="64"/>
      <c r="C160" s="64"/>
      <c r="D160" s="64"/>
      <c r="E160" s="64"/>
      <c r="F160" s="64"/>
      <c r="G160" s="64"/>
    </row>
    <row r="161" spans="1:7" x14ac:dyDescent="0.3">
      <c r="A161" s="45"/>
      <c r="B161" s="41"/>
      <c r="C161" s="146"/>
      <c r="D161" s="146"/>
      <c r="E161" s="165"/>
      <c r="F161" s="146"/>
      <c r="G161" s="62"/>
    </row>
    <row r="162" spans="1:7" x14ac:dyDescent="0.3">
      <c r="A162" s="45"/>
      <c r="B162" s="41"/>
      <c r="C162" s="146"/>
      <c r="D162" s="146"/>
      <c r="E162" s="165"/>
      <c r="F162" s="146"/>
      <c r="G162" s="62"/>
    </row>
    <row r="163" spans="1:7" x14ac:dyDescent="0.3">
      <c r="A163" s="45"/>
      <c r="B163" s="41"/>
      <c r="C163" s="146"/>
      <c r="D163" s="146"/>
      <c r="E163" s="146"/>
      <c r="F163" s="146"/>
      <c r="G163" s="62"/>
    </row>
    <row r="164" spans="1:7" x14ac:dyDescent="0.3">
      <c r="A164" s="45"/>
      <c r="B164" s="41"/>
      <c r="C164" s="146"/>
      <c r="D164" s="146"/>
      <c r="E164" s="146"/>
      <c r="F164" s="146"/>
      <c r="G164" s="62"/>
    </row>
    <row r="165" spans="1:7" x14ac:dyDescent="0.3">
      <c r="A165" s="45"/>
      <c r="B165" s="41"/>
      <c r="C165" s="146"/>
      <c r="D165" s="146"/>
      <c r="E165" s="146"/>
      <c r="F165" s="146"/>
      <c r="G165" s="62"/>
    </row>
    <row r="166" spans="1:7" x14ac:dyDescent="0.3">
      <c r="A166" s="45"/>
      <c r="B166" s="60"/>
      <c r="C166" s="146"/>
      <c r="D166" s="146"/>
      <c r="E166" s="146"/>
      <c r="F166" s="146"/>
      <c r="G166" s="62"/>
    </row>
    <row r="167" spans="1:7" x14ac:dyDescent="0.3">
      <c r="A167" s="45"/>
      <c r="B167" s="60"/>
      <c r="C167" s="146"/>
      <c r="D167" s="146"/>
      <c r="E167" s="146"/>
      <c r="F167" s="146"/>
      <c r="G167" s="62"/>
    </row>
    <row r="168" spans="1:7" x14ac:dyDescent="0.3">
      <c r="A168" s="45"/>
      <c r="B168" s="41"/>
      <c r="C168" s="146"/>
      <c r="D168" s="146"/>
      <c r="E168" s="146"/>
      <c r="F168" s="146"/>
      <c r="G168" s="62"/>
    </row>
    <row r="169" spans="1:7" x14ac:dyDescent="0.3">
      <c r="A169" s="45"/>
      <c r="B169" s="41"/>
      <c r="C169" s="146"/>
      <c r="D169" s="146"/>
      <c r="E169" s="146"/>
      <c r="F169" s="146"/>
      <c r="G169" s="62"/>
    </row>
    <row r="170" spans="1:7" x14ac:dyDescent="0.3">
      <c r="A170" s="64"/>
      <c r="B170" s="64"/>
      <c r="C170" s="64"/>
      <c r="D170" s="64"/>
      <c r="E170" s="64"/>
      <c r="F170" s="64"/>
      <c r="G170" s="64"/>
    </row>
    <row r="171" spans="1:7" x14ac:dyDescent="0.3">
      <c r="A171" s="45"/>
      <c r="B171" s="45"/>
      <c r="C171" s="146"/>
      <c r="D171" s="146"/>
      <c r="E171" s="165"/>
      <c r="F171" s="146"/>
      <c r="G171" s="62"/>
    </row>
    <row r="172" spans="1:7" x14ac:dyDescent="0.3">
      <c r="A172" s="45"/>
      <c r="B172" s="166"/>
      <c r="C172" s="146"/>
      <c r="D172" s="146"/>
      <c r="E172" s="165"/>
      <c r="F172" s="146"/>
      <c r="G172" s="62"/>
    </row>
    <row r="173" spans="1:7" x14ac:dyDescent="0.3">
      <c r="A173" s="45"/>
      <c r="B173" s="166"/>
      <c r="C173" s="146"/>
      <c r="D173" s="146"/>
      <c r="E173" s="165"/>
      <c r="F173" s="146"/>
      <c r="G173" s="62"/>
    </row>
    <row r="174" spans="1:7" x14ac:dyDescent="0.3">
      <c r="A174" s="45"/>
      <c r="B174" s="166"/>
      <c r="C174" s="146"/>
      <c r="D174" s="146"/>
      <c r="E174" s="165"/>
      <c r="F174" s="146"/>
      <c r="G174" s="62"/>
    </row>
    <row r="175" spans="1:7" x14ac:dyDescent="0.3">
      <c r="A175" s="45"/>
      <c r="B175" s="166"/>
      <c r="C175" s="146"/>
      <c r="D175" s="146"/>
      <c r="E175" s="165"/>
      <c r="F175" s="146"/>
      <c r="G175" s="62"/>
    </row>
    <row r="176" spans="1:7" x14ac:dyDescent="0.3">
      <c r="A176" s="45"/>
      <c r="B176" s="62"/>
      <c r="C176" s="62"/>
      <c r="D176" s="62"/>
      <c r="E176" s="62"/>
      <c r="F176" s="62"/>
      <c r="G176" s="62"/>
    </row>
    <row r="177" spans="1:7" x14ac:dyDescent="0.3">
      <c r="A177" s="45"/>
      <c r="B177" s="62"/>
      <c r="C177" s="62"/>
      <c r="D177" s="62"/>
      <c r="E177" s="62"/>
      <c r="F177" s="62"/>
      <c r="G177" s="62"/>
    </row>
    <row r="178" spans="1:7" x14ac:dyDescent="0.3">
      <c r="A178" s="45"/>
      <c r="B178" s="62"/>
      <c r="C178" s="62"/>
      <c r="D178" s="62"/>
      <c r="E178" s="62"/>
      <c r="F178" s="62"/>
      <c r="G178" s="62"/>
    </row>
    <row r="179" spans="1:7" ht="18" x14ac:dyDescent="0.3">
      <c r="A179" s="117"/>
      <c r="B179" s="145"/>
      <c r="C179" s="144"/>
      <c r="D179" s="144"/>
      <c r="E179" s="144"/>
      <c r="F179" s="144"/>
      <c r="G179" s="144"/>
    </row>
    <row r="180" spans="1:7" x14ac:dyDescent="0.3">
      <c r="A180" s="64"/>
      <c r="B180" s="64"/>
      <c r="C180" s="64"/>
      <c r="D180" s="64"/>
      <c r="E180" s="64"/>
      <c r="F180" s="64"/>
      <c r="G180" s="64"/>
    </row>
    <row r="181" spans="1:7" x14ac:dyDescent="0.3">
      <c r="A181" s="45"/>
      <c r="B181" s="62"/>
      <c r="C181" s="126"/>
      <c r="D181" s="45"/>
      <c r="E181" s="59"/>
      <c r="F181" s="77"/>
      <c r="G181" s="77"/>
    </row>
    <row r="182" spans="1:7" x14ac:dyDescent="0.3">
      <c r="A182" s="59"/>
      <c r="B182" s="88"/>
      <c r="C182" s="59"/>
      <c r="D182" s="59"/>
      <c r="E182" s="59"/>
      <c r="F182" s="77"/>
      <c r="G182" s="77"/>
    </row>
    <row r="183" spans="1:7" x14ac:dyDescent="0.3">
      <c r="A183" s="45"/>
      <c r="B183" s="62"/>
      <c r="C183" s="59"/>
      <c r="D183" s="59"/>
      <c r="E183" s="59"/>
      <c r="F183" s="77"/>
      <c r="G183" s="77"/>
    </row>
    <row r="184" spans="1:7" x14ac:dyDescent="0.3">
      <c r="A184" s="45"/>
      <c r="B184" s="62"/>
      <c r="C184" s="126"/>
      <c r="D184" s="127"/>
      <c r="E184" s="59"/>
      <c r="F184" s="133"/>
      <c r="G184" s="133"/>
    </row>
    <row r="185" spans="1:7" x14ac:dyDescent="0.3">
      <c r="A185" s="45"/>
      <c r="B185" s="62"/>
      <c r="C185" s="126"/>
      <c r="D185" s="127"/>
      <c r="E185" s="59"/>
      <c r="F185" s="133"/>
      <c r="G185" s="133"/>
    </row>
    <row r="186" spans="1:7" x14ac:dyDescent="0.3">
      <c r="A186" s="45"/>
      <c r="B186" s="62"/>
      <c r="C186" s="126"/>
      <c r="D186" s="127"/>
      <c r="E186" s="59"/>
      <c r="F186" s="133"/>
      <c r="G186" s="133"/>
    </row>
    <row r="187" spans="1:7" x14ac:dyDescent="0.3">
      <c r="A187" s="45"/>
      <c r="B187" s="62"/>
      <c r="C187" s="126"/>
      <c r="D187" s="127"/>
      <c r="E187" s="59"/>
      <c r="F187" s="133"/>
      <c r="G187" s="133"/>
    </row>
    <row r="188" spans="1:7" x14ac:dyDescent="0.3">
      <c r="A188" s="45"/>
      <c r="B188" s="62"/>
      <c r="C188" s="126"/>
      <c r="D188" s="127"/>
      <c r="E188" s="59"/>
      <c r="F188" s="133"/>
      <c r="G188" s="133"/>
    </row>
    <row r="189" spans="1:7" x14ac:dyDescent="0.3">
      <c r="A189" s="45"/>
      <c r="B189" s="62"/>
      <c r="C189" s="126"/>
      <c r="D189" s="127"/>
      <c r="E189" s="59"/>
      <c r="F189" s="133"/>
      <c r="G189" s="133"/>
    </row>
    <row r="190" spans="1:7" x14ac:dyDescent="0.3">
      <c r="A190" s="45"/>
      <c r="B190" s="62"/>
      <c r="C190" s="126"/>
      <c r="D190" s="127"/>
      <c r="E190" s="59"/>
      <c r="F190" s="133"/>
      <c r="G190" s="133"/>
    </row>
    <row r="191" spans="1:7" x14ac:dyDescent="0.3">
      <c r="A191" s="45"/>
      <c r="B191" s="62"/>
      <c r="C191" s="126"/>
      <c r="D191" s="127"/>
      <c r="E191" s="59"/>
      <c r="F191" s="133"/>
      <c r="G191" s="133"/>
    </row>
    <row r="192" spans="1:7" x14ac:dyDescent="0.3">
      <c r="A192" s="45"/>
      <c r="B192" s="62"/>
      <c r="C192" s="126"/>
      <c r="D192" s="127"/>
      <c r="E192" s="59"/>
      <c r="F192" s="133"/>
      <c r="G192" s="133"/>
    </row>
    <row r="193" spans="1:7" x14ac:dyDescent="0.3">
      <c r="A193" s="45"/>
      <c r="B193" s="62"/>
      <c r="C193" s="126"/>
      <c r="D193" s="127"/>
      <c r="E193" s="62"/>
      <c r="F193" s="133"/>
      <c r="G193" s="133"/>
    </row>
    <row r="194" spans="1:7" x14ac:dyDescent="0.3">
      <c r="A194" s="45"/>
      <c r="B194" s="62"/>
      <c r="C194" s="126"/>
      <c r="D194" s="127"/>
      <c r="E194" s="62"/>
      <c r="F194" s="133"/>
      <c r="G194" s="133"/>
    </row>
    <row r="195" spans="1:7" x14ac:dyDescent="0.3">
      <c r="A195" s="45"/>
      <c r="B195" s="62"/>
      <c r="C195" s="126"/>
      <c r="D195" s="127"/>
      <c r="E195" s="62"/>
      <c r="F195" s="133"/>
      <c r="G195" s="133"/>
    </row>
    <row r="196" spans="1:7" x14ac:dyDescent="0.3">
      <c r="A196" s="45"/>
      <c r="B196" s="62"/>
      <c r="C196" s="126"/>
      <c r="D196" s="127"/>
      <c r="E196" s="62"/>
      <c r="F196" s="133"/>
      <c r="G196" s="133"/>
    </row>
    <row r="197" spans="1:7" x14ac:dyDescent="0.3">
      <c r="A197" s="45"/>
      <c r="B197" s="62"/>
      <c r="C197" s="126"/>
      <c r="D197" s="127"/>
      <c r="E197" s="62"/>
      <c r="F197" s="133"/>
      <c r="G197" s="133"/>
    </row>
    <row r="198" spans="1:7" x14ac:dyDescent="0.3">
      <c r="A198" s="45"/>
      <c r="B198" s="62"/>
      <c r="C198" s="126"/>
      <c r="D198" s="127"/>
      <c r="E198" s="62"/>
      <c r="F198" s="133"/>
      <c r="G198" s="133"/>
    </row>
    <row r="199" spans="1:7" x14ac:dyDescent="0.3">
      <c r="A199" s="45"/>
      <c r="B199" s="62"/>
      <c r="C199" s="126"/>
      <c r="D199" s="127"/>
      <c r="E199" s="45"/>
      <c r="F199" s="133"/>
      <c r="G199" s="133"/>
    </row>
    <row r="200" spans="1:7" x14ac:dyDescent="0.3">
      <c r="A200" s="45"/>
      <c r="B200" s="62"/>
      <c r="C200" s="126"/>
      <c r="D200" s="127"/>
      <c r="E200" s="167"/>
      <c r="F200" s="133"/>
      <c r="G200" s="133"/>
    </row>
    <row r="201" spans="1:7" x14ac:dyDescent="0.3">
      <c r="A201" s="45"/>
      <c r="B201" s="62"/>
      <c r="C201" s="126"/>
      <c r="D201" s="127"/>
      <c r="E201" s="167"/>
      <c r="F201" s="133"/>
      <c r="G201" s="133"/>
    </row>
    <row r="202" spans="1:7" x14ac:dyDescent="0.3">
      <c r="A202" s="45"/>
      <c r="B202" s="62"/>
      <c r="C202" s="126"/>
      <c r="D202" s="127"/>
      <c r="E202" s="167"/>
      <c r="F202" s="133"/>
      <c r="G202" s="133"/>
    </row>
    <row r="203" spans="1:7" x14ac:dyDescent="0.3">
      <c r="A203" s="45"/>
      <c r="B203" s="62"/>
      <c r="C203" s="126"/>
      <c r="D203" s="127"/>
      <c r="E203" s="167"/>
      <c r="F203" s="133"/>
      <c r="G203" s="133"/>
    </row>
    <row r="204" spans="1:7" x14ac:dyDescent="0.3">
      <c r="A204" s="45"/>
      <c r="B204" s="62"/>
      <c r="C204" s="126"/>
      <c r="D204" s="127"/>
      <c r="E204" s="167"/>
      <c r="F204" s="133"/>
      <c r="G204" s="133"/>
    </row>
    <row r="205" spans="1:7" x14ac:dyDescent="0.3">
      <c r="A205" s="45"/>
      <c r="B205" s="62"/>
      <c r="C205" s="126"/>
      <c r="D205" s="127"/>
      <c r="E205" s="167"/>
      <c r="F205" s="133"/>
      <c r="G205" s="133"/>
    </row>
    <row r="206" spans="1:7" x14ac:dyDescent="0.3">
      <c r="A206" s="45"/>
      <c r="B206" s="62"/>
      <c r="C206" s="126"/>
      <c r="D206" s="127"/>
      <c r="E206" s="167"/>
      <c r="F206" s="133"/>
      <c r="G206" s="133"/>
    </row>
    <row r="207" spans="1:7" x14ac:dyDescent="0.3">
      <c r="A207" s="45"/>
      <c r="B207" s="62"/>
      <c r="C207" s="126"/>
      <c r="D207" s="127"/>
      <c r="E207" s="167"/>
      <c r="F207" s="133"/>
      <c r="G207" s="133"/>
    </row>
    <row r="208" spans="1:7" x14ac:dyDescent="0.3">
      <c r="A208" s="45"/>
      <c r="B208" s="72"/>
      <c r="C208" s="128"/>
      <c r="D208" s="70"/>
      <c r="E208" s="167"/>
      <c r="F208" s="168"/>
      <c r="G208" s="168"/>
    </row>
    <row r="209" spans="1:7" x14ac:dyDescent="0.3">
      <c r="A209" s="64"/>
      <c r="B209" s="64"/>
      <c r="C209" s="64"/>
      <c r="D209" s="64"/>
      <c r="E209" s="64"/>
      <c r="F209" s="64"/>
      <c r="G209" s="64"/>
    </row>
    <row r="210" spans="1:7" x14ac:dyDescent="0.3">
      <c r="A210" s="45"/>
      <c r="B210" s="45"/>
      <c r="C210" s="146"/>
      <c r="D210" s="45"/>
      <c r="E210" s="45"/>
      <c r="F210" s="141"/>
      <c r="G210" s="141"/>
    </row>
    <row r="211" spans="1:7" x14ac:dyDescent="0.3">
      <c r="A211" s="45"/>
      <c r="B211" s="45"/>
      <c r="C211" s="45"/>
      <c r="D211" s="45"/>
      <c r="E211" s="45"/>
      <c r="F211" s="141"/>
      <c r="G211" s="141"/>
    </row>
    <row r="212" spans="1:7" x14ac:dyDescent="0.3">
      <c r="A212" s="45"/>
      <c r="B212" s="62"/>
      <c r="C212" s="45"/>
      <c r="D212" s="45"/>
      <c r="E212" s="45"/>
      <c r="F212" s="141"/>
      <c r="G212" s="141"/>
    </row>
    <row r="213" spans="1:7" x14ac:dyDescent="0.3">
      <c r="A213" s="45"/>
      <c r="B213" s="45"/>
      <c r="C213" s="126"/>
      <c r="D213" s="127"/>
      <c r="E213" s="45"/>
      <c r="F213" s="133"/>
      <c r="G213" s="133"/>
    </row>
    <row r="214" spans="1:7" x14ac:dyDescent="0.3">
      <c r="A214" s="45"/>
      <c r="B214" s="45"/>
      <c r="C214" s="126"/>
      <c r="D214" s="127"/>
      <c r="E214" s="45"/>
      <c r="F214" s="133"/>
      <c r="G214" s="133"/>
    </row>
    <row r="215" spans="1:7" x14ac:dyDescent="0.3">
      <c r="A215" s="45"/>
      <c r="B215" s="45"/>
      <c r="C215" s="126"/>
      <c r="D215" s="127"/>
      <c r="E215" s="45"/>
      <c r="F215" s="133"/>
      <c r="G215" s="133"/>
    </row>
    <row r="216" spans="1:7" x14ac:dyDescent="0.3">
      <c r="A216" s="45"/>
      <c r="B216" s="45"/>
      <c r="C216" s="126"/>
      <c r="D216" s="127"/>
      <c r="E216" s="45"/>
      <c r="F216" s="133"/>
      <c r="G216" s="133"/>
    </row>
    <row r="217" spans="1:7" x14ac:dyDescent="0.3">
      <c r="A217" s="45"/>
      <c r="B217" s="45"/>
      <c r="C217" s="126"/>
      <c r="D217" s="127"/>
      <c r="E217" s="45"/>
      <c r="F217" s="133"/>
      <c r="G217" s="133"/>
    </row>
    <row r="218" spans="1:7" x14ac:dyDescent="0.3">
      <c r="A218" s="45"/>
      <c r="B218" s="45"/>
      <c r="C218" s="126"/>
      <c r="D218" s="127"/>
      <c r="E218" s="45"/>
      <c r="F218" s="133"/>
      <c r="G218" s="133"/>
    </row>
    <row r="219" spans="1:7" x14ac:dyDescent="0.3">
      <c r="A219" s="45"/>
      <c r="B219" s="45"/>
      <c r="C219" s="126"/>
      <c r="D219" s="127"/>
      <c r="E219" s="45"/>
      <c r="F219" s="133"/>
      <c r="G219" s="133"/>
    </row>
    <row r="220" spans="1:7" x14ac:dyDescent="0.3">
      <c r="A220" s="45"/>
      <c r="B220" s="45"/>
      <c r="C220" s="126"/>
      <c r="D220" s="127"/>
      <c r="E220" s="45"/>
      <c r="F220" s="133"/>
      <c r="G220" s="133"/>
    </row>
    <row r="221" spans="1:7" x14ac:dyDescent="0.3">
      <c r="A221" s="45"/>
      <c r="B221" s="72"/>
      <c r="C221" s="126"/>
      <c r="D221" s="127"/>
      <c r="E221" s="45"/>
      <c r="F221" s="133"/>
      <c r="G221" s="133"/>
    </row>
    <row r="222" spans="1:7" x14ac:dyDescent="0.3">
      <c r="A222" s="45"/>
      <c r="B222" s="74"/>
      <c r="C222" s="126"/>
      <c r="D222" s="127"/>
      <c r="E222" s="45"/>
      <c r="F222" s="133"/>
      <c r="G222" s="133"/>
    </row>
    <row r="223" spans="1:7" x14ac:dyDescent="0.3">
      <c r="A223" s="45"/>
      <c r="B223" s="74"/>
      <c r="C223" s="126"/>
      <c r="D223" s="127"/>
      <c r="E223" s="45"/>
      <c r="F223" s="133"/>
      <c r="G223" s="133"/>
    </row>
    <row r="224" spans="1:7" x14ac:dyDescent="0.3">
      <c r="A224" s="45"/>
      <c r="B224" s="74"/>
      <c r="C224" s="126"/>
      <c r="D224" s="127"/>
      <c r="E224" s="45"/>
      <c r="F224" s="133"/>
      <c r="G224" s="133"/>
    </row>
    <row r="225" spans="1:7" x14ac:dyDescent="0.3">
      <c r="A225" s="45"/>
      <c r="B225" s="74"/>
      <c r="C225" s="126"/>
      <c r="D225" s="127"/>
      <c r="E225" s="45"/>
      <c r="F225" s="133"/>
      <c r="G225" s="133"/>
    </row>
    <row r="226" spans="1:7" x14ac:dyDescent="0.3">
      <c r="A226" s="45"/>
      <c r="B226" s="74"/>
      <c r="C226" s="126"/>
      <c r="D226" s="127"/>
      <c r="E226" s="45"/>
      <c r="F226" s="133"/>
      <c r="G226" s="133"/>
    </row>
    <row r="227" spans="1:7" x14ac:dyDescent="0.3">
      <c r="A227" s="45"/>
      <c r="B227" s="74"/>
      <c r="C227" s="126"/>
      <c r="D227" s="127"/>
      <c r="E227" s="45"/>
      <c r="F227" s="133"/>
      <c r="G227" s="133"/>
    </row>
    <row r="228" spans="1:7" x14ac:dyDescent="0.3">
      <c r="A228" s="45"/>
      <c r="B228" s="74"/>
      <c r="C228" s="45"/>
      <c r="D228" s="45"/>
      <c r="E228" s="45"/>
      <c r="F228" s="133"/>
      <c r="G228" s="133"/>
    </row>
    <row r="229" spans="1:7" x14ac:dyDescent="0.3">
      <c r="A229" s="45"/>
      <c r="B229" s="74"/>
      <c r="C229" s="45"/>
      <c r="D229" s="45"/>
      <c r="E229" s="45"/>
      <c r="F229" s="133"/>
      <c r="G229" s="133"/>
    </row>
    <row r="230" spans="1:7" x14ac:dyDescent="0.3">
      <c r="A230" s="45"/>
      <c r="B230" s="74"/>
      <c r="C230" s="45"/>
      <c r="D230" s="45"/>
      <c r="E230" s="45"/>
      <c r="F230" s="133"/>
      <c r="G230" s="133"/>
    </row>
    <row r="231" spans="1:7" x14ac:dyDescent="0.3">
      <c r="A231" s="64"/>
      <c r="B231" s="64"/>
      <c r="C231" s="64"/>
      <c r="D231" s="64"/>
      <c r="E231" s="64"/>
      <c r="F231" s="64"/>
      <c r="G231" s="64"/>
    </row>
    <row r="232" spans="1:7" x14ac:dyDescent="0.3">
      <c r="A232" s="45"/>
      <c r="B232" s="45"/>
      <c r="C232" s="146"/>
      <c r="D232" s="45"/>
      <c r="E232" s="45"/>
      <c r="F232" s="141"/>
      <c r="G232" s="141"/>
    </row>
    <row r="233" spans="1:7" x14ac:dyDescent="0.3">
      <c r="A233" s="45"/>
      <c r="B233" s="45"/>
      <c r="C233" s="45"/>
      <c r="D233" s="45"/>
      <c r="E233" s="45"/>
      <c r="F233" s="141"/>
      <c r="G233" s="141"/>
    </row>
    <row r="234" spans="1:7" x14ac:dyDescent="0.3">
      <c r="A234" s="45"/>
      <c r="B234" s="62"/>
      <c r="C234" s="45"/>
      <c r="D234" s="45"/>
      <c r="E234" s="45"/>
      <c r="F234" s="141"/>
      <c r="G234" s="141"/>
    </row>
    <row r="235" spans="1:7" x14ac:dyDescent="0.3">
      <c r="A235" s="45"/>
      <c r="B235" s="45"/>
      <c r="C235" s="126"/>
      <c r="D235" s="127"/>
      <c r="E235" s="45"/>
      <c r="F235" s="133"/>
      <c r="G235" s="133"/>
    </row>
    <row r="236" spans="1:7" x14ac:dyDescent="0.3">
      <c r="A236" s="45"/>
      <c r="B236" s="45"/>
      <c r="C236" s="126"/>
      <c r="D236" s="127"/>
      <c r="E236" s="45"/>
      <c r="F236" s="133"/>
      <c r="G236" s="133"/>
    </row>
    <row r="237" spans="1:7" x14ac:dyDescent="0.3">
      <c r="A237" s="45"/>
      <c r="B237" s="45"/>
      <c r="C237" s="126"/>
      <c r="D237" s="127"/>
      <c r="E237" s="45"/>
      <c r="F237" s="133"/>
      <c r="G237" s="133"/>
    </row>
    <row r="238" spans="1:7" x14ac:dyDescent="0.3">
      <c r="A238" s="45"/>
      <c r="B238" s="45"/>
      <c r="C238" s="126"/>
      <c r="D238" s="127"/>
      <c r="E238" s="45"/>
      <c r="F238" s="133"/>
      <c r="G238" s="133"/>
    </row>
    <row r="239" spans="1:7" x14ac:dyDescent="0.3">
      <c r="A239" s="45"/>
      <c r="B239" s="45"/>
      <c r="C239" s="126"/>
      <c r="D239" s="127"/>
      <c r="E239" s="45"/>
      <c r="F239" s="133"/>
      <c r="G239" s="133"/>
    </row>
    <row r="240" spans="1:7" x14ac:dyDescent="0.3">
      <c r="A240" s="45"/>
      <c r="B240" s="45"/>
      <c r="C240" s="126"/>
      <c r="D240" s="127"/>
      <c r="E240" s="45"/>
      <c r="F240" s="133"/>
      <c r="G240" s="133"/>
    </row>
    <row r="241" spans="1:7" x14ac:dyDescent="0.3">
      <c r="A241" s="45"/>
      <c r="B241" s="45"/>
      <c r="C241" s="126"/>
      <c r="D241" s="127"/>
      <c r="E241" s="45"/>
      <c r="F241" s="133"/>
      <c r="G241" s="133"/>
    </row>
    <row r="242" spans="1:7" x14ac:dyDescent="0.3">
      <c r="A242" s="45"/>
      <c r="B242" s="45"/>
      <c r="C242" s="126"/>
      <c r="D242" s="127"/>
      <c r="E242" s="45"/>
      <c r="F242" s="133"/>
      <c r="G242" s="133"/>
    </row>
    <row r="243" spans="1:7" x14ac:dyDescent="0.3">
      <c r="A243" s="45"/>
      <c r="B243" s="72"/>
      <c r="C243" s="126"/>
      <c r="D243" s="127"/>
      <c r="E243" s="45"/>
      <c r="F243" s="133"/>
      <c r="G243" s="133"/>
    </row>
    <row r="244" spans="1:7" x14ac:dyDescent="0.3">
      <c r="A244" s="45"/>
      <c r="B244" s="74"/>
      <c r="C244" s="126"/>
      <c r="D244" s="127"/>
      <c r="E244" s="45"/>
      <c r="F244" s="133"/>
      <c r="G244" s="133"/>
    </row>
    <row r="245" spans="1:7" x14ac:dyDescent="0.3">
      <c r="A245" s="45"/>
      <c r="B245" s="74"/>
      <c r="C245" s="126"/>
      <c r="D245" s="127"/>
      <c r="E245" s="45"/>
      <c r="F245" s="133"/>
      <c r="G245" s="133"/>
    </row>
    <row r="246" spans="1:7" x14ac:dyDescent="0.3">
      <c r="A246" s="45"/>
      <c r="B246" s="74"/>
      <c r="C246" s="126"/>
      <c r="D246" s="127"/>
      <c r="E246" s="45"/>
      <c r="F246" s="133"/>
      <c r="G246" s="133"/>
    </row>
    <row r="247" spans="1:7" x14ac:dyDescent="0.3">
      <c r="A247" s="45"/>
      <c r="B247" s="74"/>
      <c r="C247" s="126"/>
      <c r="D247" s="127"/>
      <c r="E247" s="45"/>
      <c r="F247" s="133"/>
      <c r="G247" s="133"/>
    </row>
    <row r="248" spans="1:7" x14ac:dyDescent="0.3">
      <c r="A248" s="45"/>
      <c r="B248" s="74"/>
      <c r="C248" s="126"/>
      <c r="D248" s="127"/>
      <c r="E248" s="45"/>
      <c r="F248" s="133"/>
      <c r="G248" s="133"/>
    </row>
    <row r="249" spans="1:7" x14ac:dyDescent="0.3">
      <c r="A249" s="45"/>
      <c r="B249" s="74"/>
      <c r="C249" s="126"/>
      <c r="D249" s="127"/>
      <c r="E249" s="45"/>
      <c r="F249" s="133"/>
      <c r="G249" s="133"/>
    </row>
    <row r="250" spans="1:7" x14ac:dyDescent="0.3">
      <c r="A250" s="45"/>
      <c r="B250" s="74"/>
      <c r="C250" s="45"/>
      <c r="D250" s="45"/>
      <c r="E250" s="45"/>
      <c r="F250" s="71"/>
      <c r="G250" s="71"/>
    </row>
    <row r="251" spans="1:7" x14ac:dyDescent="0.3">
      <c r="A251" s="45"/>
      <c r="B251" s="74"/>
      <c r="C251" s="45"/>
      <c r="D251" s="45"/>
      <c r="E251" s="45"/>
      <c r="F251" s="71"/>
      <c r="G251" s="71"/>
    </row>
    <row r="252" spans="1:7" x14ac:dyDescent="0.3">
      <c r="A252" s="45"/>
      <c r="B252" s="74"/>
      <c r="C252" s="45"/>
      <c r="D252" s="45"/>
      <c r="E252" s="45"/>
      <c r="F252" s="71"/>
      <c r="G252" s="71"/>
    </row>
    <row r="253" spans="1:7" x14ac:dyDescent="0.3">
      <c r="A253" s="64"/>
      <c r="B253" s="64"/>
      <c r="C253" s="64"/>
      <c r="D253" s="64"/>
      <c r="E253" s="64"/>
      <c r="F253" s="64"/>
      <c r="G253" s="64"/>
    </row>
    <row r="254" spans="1:7" x14ac:dyDescent="0.3">
      <c r="A254" s="45"/>
      <c r="B254" s="45"/>
      <c r="C254" s="146"/>
      <c r="D254" s="45"/>
      <c r="E254" s="167"/>
      <c r="F254" s="167"/>
      <c r="G254" s="167"/>
    </row>
    <row r="255" spans="1:7" x14ac:dyDescent="0.3">
      <c r="A255" s="45"/>
      <c r="B255" s="45"/>
      <c r="C255" s="146"/>
      <c r="D255" s="45"/>
      <c r="E255" s="167"/>
      <c r="F255" s="167"/>
      <c r="G255" s="43"/>
    </row>
    <row r="256" spans="1:7" x14ac:dyDescent="0.3">
      <c r="A256" s="45"/>
      <c r="B256" s="45"/>
      <c r="C256" s="146"/>
      <c r="D256" s="45"/>
      <c r="E256" s="167"/>
      <c r="F256" s="167"/>
      <c r="G256" s="43"/>
    </row>
    <row r="257" spans="1:7" x14ac:dyDescent="0.3">
      <c r="A257" s="45"/>
      <c r="B257" s="62"/>
      <c r="C257" s="146"/>
      <c r="D257" s="59"/>
      <c r="E257" s="59"/>
      <c r="F257" s="77"/>
      <c r="G257" s="77"/>
    </row>
    <row r="258" spans="1:7" x14ac:dyDescent="0.3">
      <c r="A258" s="45"/>
      <c r="B258" s="45"/>
      <c r="C258" s="146"/>
      <c r="D258" s="45"/>
      <c r="E258" s="167"/>
      <c r="F258" s="167"/>
      <c r="G258" s="43"/>
    </row>
    <row r="259" spans="1:7" x14ac:dyDescent="0.3">
      <c r="A259" s="45"/>
      <c r="B259" s="74"/>
      <c r="C259" s="146"/>
      <c r="D259" s="45"/>
      <c r="E259" s="167"/>
      <c r="F259" s="167"/>
      <c r="G259" s="43"/>
    </row>
    <row r="260" spans="1:7" x14ac:dyDescent="0.3">
      <c r="A260" s="45"/>
      <c r="B260" s="74"/>
      <c r="C260" s="169"/>
      <c r="D260" s="45"/>
      <c r="E260" s="167"/>
      <c r="F260" s="167"/>
      <c r="G260" s="43"/>
    </row>
    <row r="261" spans="1:7" x14ac:dyDescent="0.3">
      <c r="A261" s="45"/>
      <c r="B261" s="74"/>
      <c r="C261" s="146"/>
      <c r="D261" s="45"/>
      <c r="E261" s="167"/>
      <c r="F261" s="167"/>
      <c r="G261" s="43"/>
    </row>
    <row r="262" spans="1:7" x14ac:dyDescent="0.3">
      <c r="A262" s="45"/>
      <c r="B262" s="74"/>
      <c r="C262" s="146"/>
      <c r="D262" s="45"/>
      <c r="E262" s="167"/>
      <c r="F262" s="167"/>
      <c r="G262" s="43"/>
    </row>
    <row r="263" spans="1:7" x14ac:dyDescent="0.3">
      <c r="A263" s="45"/>
      <c r="B263" s="74"/>
      <c r="C263" s="146"/>
      <c r="D263" s="45"/>
      <c r="E263" s="167"/>
      <c r="F263" s="167"/>
      <c r="G263" s="43"/>
    </row>
    <row r="264" spans="1:7" x14ac:dyDescent="0.3">
      <c r="A264" s="45"/>
      <c r="B264" s="74"/>
      <c r="C264" s="146"/>
      <c r="D264" s="45"/>
      <c r="E264" s="167"/>
      <c r="F264" s="167"/>
      <c r="G264" s="43"/>
    </row>
    <row r="265" spans="1:7" x14ac:dyDescent="0.3">
      <c r="A265" s="45"/>
      <c r="B265" s="74"/>
      <c r="C265" s="146"/>
      <c r="D265" s="45"/>
      <c r="E265" s="167"/>
      <c r="F265" s="167"/>
      <c r="G265" s="43"/>
    </row>
    <row r="266" spans="1:7" x14ac:dyDescent="0.3">
      <c r="A266" s="45"/>
      <c r="B266" s="74"/>
      <c r="C266" s="146"/>
      <c r="D266" s="45"/>
      <c r="E266" s="167"/>
      <c r="F266" s="167"/>
      <c r="G266" s="43"/>
    </row>
    <row r="267" spans="1:7" x14ac:dyDescent="0.3">
      <c r="A267" s="45"/>
      <c r="B267" s="74"/>
      <c r="C267" s="146"/>
      <c r="D267" s="45"/>
      <c r="E267" s="167"/>
      <c r="F267" s="167"/>
      <c r="G267" s="43"/>
    </row>
    <row r="268" spans="1:7" x14ac:dyDescent="0.3">
      <c r="A268" s="45"/>
      <c r="B268" s="74"/>
      <c r="C268" s="146"/>
      <c r="D268" s="45"/>
      <c r="E268" s="167"/>
      <c r="F268" s="167"/>
      <c r="G268" s="43"/>
    </row>
    <row r="269" spans="1:7" x14ac:dyDescent="0.3">
      <c r="A269" s="45"/>
      <c r="B269" s="74"/>
      <c r="C269" s="146"/>
      <c r="D269" s="45"/>
      <c r="E269" s="167"/>
      <c r="F269" s="167"/>
      <c r="G269" s="43"/>
    </row>
    <row r="270" spans="1:7" x14ac:dyDescent="0.3">
      <c r="A270" s="64"/>
      <c r="B270" s="64"/>
      <c r="C270" s="64"/>
      <c r="D270" s="64"/>
      <c r="E270" s="64"/>
      <c r="F270" s="64"/>
      <c r="G270" s="64"/>
    </row>
    <row r="271" spans="1:7" x14ac:dyDescent="0.3">
      <c r="A271" s="45"/>
      <c r="B271" s="45"/>
      <c r="C271" s="146"/>
      <c r="D271" s="45"/>
      <c r="E271" s="43"/>
      <c r="F271" s="43"/>
      <c r="G271" s="43"/>
    </row>
    <row r="272" spans="1:7" x14ac:dyDescent="0.3">
      <c r="A272" s="45"/>
      <c r="B272" s="45"/>
      <c r="C272" s="146"/>
      <c r="D272" s="45"/>
      <c r="E272" s="43"/>
      <c r="F272" s="43"/>
      <c r="G272" s="43"/>
    </row>
    <row r="273" spans="1:7" x14ac:dyDescent="0.3">
      <c r="A273" s="45"/>
      <c r="B273" s="45"/>
      <c r="C273" s="146"/>
      <c r="D273" s="45"/>
      <c r="E273" s="43"/>
      <c r="F273" s="43"/>
      <c r="G273" s="43"/>
    </row>
    <row r="274" spans="1:7" x14ac:dyDescent="0.3">
      <c r="A274" s="45"/>
      <c r="B274" s="45"/>
      <c r="C274" s="146"/>
      <c r="D274" s="45"/>
      <c r="E274" s="43"/>
      <c r="F274" s="43"/>
      <c r="G274" s="43"/>
    </row>
    <row r="275" spans="1:7" x14ac:dyDescent="0.3">
      <c r="A275" s="45"/>
      <c r="B275" s="45"/>
      <c r="C275" s="146"/>
      <c r="D275" s="45"/>
      <c r="E275" s="43"/>
      <c r="F275" s="43"/>
      <c r="G275" s="43"/>
    </row>
    <row r="276" spans="1:7" x14ac:dyDescent="0.3">
      <c r="A276" s="45"/>
      <c r="B276" s="45"/>
      <c r="C276" s="146"/>
      <c r="D276" s="45"/>
      <c r="E276" s="43"/>
      <c r="F276" s="43"/>
      <c r="G276" s="43"/>
    </row>
    <row r="277" spans="1:7" x14ac:dyDescent="0.3">
      <c r="A277" s="64"/>
      <c r="B277" s="64"/>
      <c r="C277" s="64"/>
      <c r="D277" s="64"/>
      <c r="E277" s="64"/>
      <c r="F277" s="64"/>
      <c r="G277" s="64"/>
    </row>
    <row r="278" spans="1:7" x14ac:dyDescent="0.3">
      <c r="A278" s="45"/>
      <c r="B278" s="62"/>
      <c r="C278" s="45"/>
      <c r="D278" s="45"/>
      <c r="E278" s="51"/>
      <c r="F278" s="51"/>
      <c r="G278" s="51"/>
    </row>
    <row r="279" spans="1:7" x14ac:dyDescent="0.3">
      <c r="A279" s="45"/>
      <c r="B279" s="62"/>
      <c r="C279" s="45"/>
      <c r="D279" s="45"/>
      <c r="E279" s="51"/>
      <c r="F279" s="51"/>
      <c r="G279" s="51"/>
    </row>
    <row r="280" spans="1:7" x14ac:dyDescent="0.3">
      <c r="A280" s="45"/>
      <c r="B280" s="62"/>
      <c r="C280" s="45"/>
      <c r="D280" s="45"/>
      <c r="E280" s="51"/>
      <c r="F280" s="51"/>
      <c r="G280" s="51"/>
    </row>
    <row r="281" spans="1:7" x14ac:dyDescent="0.3">
      <c r="A281" s="45"/>
      <c r="B281" s="62"/>
      <c r="C281" s="45"/>
      <c r="D281" s="45"/>
      <c r="E281" s="51"/>
      <c r="F281" s="51"/>
      <c r="G281" s="51"/>
    </row>
    <row r="282" spans="1:7" x14ac:dyDescent="0.3">
      <c r="A282" s="45"/>
      <c r="B282" s="62"/>
      <c r="C282" s="45"/>
      <c r="D282" s="45"/>
      <c r="E282" s="51"/>
      <c r="F282" s="51"/>
      <c r="G282" s="51"/>
    </row>
    <row r="283" spans="1:7" x14ac:dyDescent="0.3">
      <c r="A283" s="45"/>
      <c r="B283" s="62"/>
      <c r="C283" s="45"/>
      <c r="D283" s="45"/>
      <c r="E283" s="51"/>
      <c r="F283" s="51"/>
      <c r="G283" s="51"/>
    </row>
    <row r="284" spans="1:7" x14ac:dyDescent="0.3">
      <c r="A284" s="45"/>
      <c r="B284" s="62"/>
      <c r="C284" s="45"/>
      <c r="D284" s="45"/>
      <c r="E284" s="51"/>
      <c r="F284" s="51"/>
      <c r="G284" s="51"/>
    </row>
    <row r="285" spans="1:7" x14ac:dyDescent="0.3">
      <c r="A285" s="45"/>
      <c r="B285" s="62"/>
      <c r="C285" s="45"/>
      <c r="D285" s="45"/>
      <c r="E285" s="51"/>
      <c r="F285" s="51"/>
      <c r="G285" s="51"/>
    </row>
    <row r="286" spans="1:7" x14ac:dyDescent="0.3">
      <c r="A286" s="45"/>
      <c r="B286" s="62"/>
      <c r="C286" s="45"/>
      <c r="D286" s="45"/>
      <c r="E286" s="51"/>
      <c r="F286" s="51"/>
      <c r="G286" s="51"/>
    </row>
    <row r="287" spans="1:7" x14ac:dyDescent="0.3">
      <c r="A287" s="45"/>
      <c r="B287" s="62"/>
      <c r="C287" s="45"/>
      <c r="D287" s="45"/>
      <c r="E287" s="51"/>
      <c r="F287" s="51"/>
      <c r="G287" s="51"/>
    </row>
    <row r="288" spans="1:7" x14ac:dyDescent="0.3">
      <c r="A288" s="45"/>
      <c r="B288" s="62"/>
      <c r="C288" s="45"/>
      <c r="D288" s="45"/>
      <c r="E288" s="51"/>
      <c r="F288" s="51"/>
      <c r="G288" s="51"/>
    </row>
    <row r="289" spans="1:7" x14ac:dyDescent="0.3">
      <c r="A289" s="45"/>
      <c r="B289" s="62"/>
      <c r="C289" s="45"/>
      <c r="D289" s="45"/>
      <c r="E289" s="51"/>
      <c r="F289" s="51"/>
      <c r="G289" s="51"/>
    </row>
    <row r="290" spans="1:7" x14ac:dyDescent="0.3">
      <c r="A290" s="45"/>
      <c r="B290" s="62"/>
      <c r="C290" s="45"/>
      <c r="D290" s="45"/>
      <c r="E290" s="51"/>
      <c r="F290" s="51"/>
      <c r="G290" s="51"/>
    </row>
    <row r="291" spans="1:7" x14ac:dyDescent="0.3">
      <c r="A291" s="45"/>
      <c r="B291" s="62"/>
      <c r="C291" s="45"/>
      <c r="D291" s="45"/>
      <c r="E291" s="51"/>
      <c r="F291" s="51"/>
      <c r="G291" s="51"/>
    </row>
    <row r="292" spans="1:7" x14ac:dyDescent="0.3">
      <c r="A292" s="45"/>
      <c r="B292" s="62"/>
      <c r="C292" s="45"/>
      <c r="D292" s="45"/>
      <c r="E292" s="51"/>
      <c r="F292" s="51"/>
      <c r="G292" s="51"/>
    </row>
    <row r="293" spans="1:7" x14ac:dyDescent="0.3">
      <c r="A293" s="45"/>
      <c r="B293" s="62"/>
      <c r="C293" s="45"/>
      <c r="D293" s="45"/>
      <c r="E293" s="51"/>
      <c r="F293" s="51"/>
      <c r="G293" s="51"/>
    </row>
    <row r="294" spans="1:7" x14ac:dyDescent="0.3">
      <c r="A294" s="45"/>
      <c r="B294" s="62"/>
      <c r="C294" s="45"/>
      <c r="D294" s="45"/>
      <c r="E294" s="51"/>
      <c r="F294" s="51"/>
      <c r="G294" s="51"/>
    </row>
    <row r="295" spans="1:7" x14ac:dyDescent="0.3">
      <c r="A295" s="45"/>
      <c r="B295" s="62"/>
      <c r="C295" s="45"/>
      <c r="D295" s="45"/>
      <c r="E295" s="51"/>
      <c r="F295" s="51"/>
      <c r="G295" s="51"/>
    </row>
    <row r="296" spans="1:7" x14ac:dyDescent="0.3">
      <c r="A296" s="45"/>
      <c r="B296" s="62"/>
      <c r="C296" s="45"/>
      <c r="D296" s="45"/>
      <c r="E296" s="51"/>
      <c r="F296" s="51"/>
      <c r="G296" s="51"/>
    </row>
    <row r="297" spans="1:7" x14ac:dyDescent="0.3">
      <c r="A297" s="45"/>
      <c r="B297" s="62"/>
      <c r="C297" s="45"/>
      <c r="D297" s="45"/>
      <c r="E297" s="51"/>
      <c r="F297" s="51"/>
      <c r="G297" s="51"/>
    </row>
    <row r="298" spans="1:7" x14ac:dyDescent="0.3">
      <c r="A298" s="45"/>
      <c r="B298" s="62"/>
      <c r="C298" s="45"/>
      <c r="D298" s="45"/>
      <c r="E298" s="51"/>
      <c r="F298" s="51"/>
      <c r="G298" s="51"/>
    </row>
    <row r="299" spans="1:7" x14ac:dyDescent="0.3">
      <c r="A299" s="45"/>
      <c r="B299" s="62"/>
      <c r="C299" s="45"/>
      <c r="D299" s="45"/>
      <c r="E299" s="51"/>
      <c r="F299" s="51"/>
      <c r="G299" s="51"/>
    </row>
    <row r="300" spans="1:7" x14ac:dyDescent="0.3">
      <c r="A300" s="64"/>
      <c r="B300" s="64"/>
      <c r="C300" s="64"/>
      <c r="D300" s="64"/>
      <c r="E300" s="64"/>
      <c r="F300" s="64"/>
      <c r="G300" s="64"/>
    </row>
    <row r="301" spans="1:7" x14ac:dyDescent="0.3">
      <c r="A301" s="45"/>
      <c r="B301" s="62"/>
      <c r="C301" s="45"/>
      <c r="D301" s="45"/>
      <c r="E301" s="51"/>
      <c r="F301" s="51"/>
      <c r="G301" s="51"/>
    </row>
    <row r="302" spans="1:7" x14ac:dyDescent="0.3">
      <c r="A302" s="45"/>
      <c r="B302" s="62"/>
      <c r="C302" s="45"/>
      <c r="D302" s="45"/>
      <c r="E302" s="51"/>
      <c r="F302" s="51"/>
      <c r="G302" s="51"/>
    </row>
    <row r="303" spans="1:7" x14ac:dyDescent="0.3">
      <c r="A303" s="45"/>
      <c r="B303" s="62"/>
      <c r="C303" s="45"/>
      <c r="D303" s="45"/>
      <c r="E303" s="51"/>
      <c r="F303" s="51"/>
      <c r="G303" s="51"/>
    </row>
    <row r="304" spans="1:7" x14ac:dyDescent="0.3">
      <c r="A304" s="45"/>
      <c r="B304" s="62"/>
      <c r="C304" s="45"/>
      <c r="D304" s="45"/>
      <c r="E304" s="51"/>
      <c r="F304" s="51"/>
      <c r="G304" s="51"/>
    </row>
    <row r="305" spans="1:7" x14ac:dyDescent="0.3">
      <c r="A305" s="45"/>
      <c r="B305" s="62"/>
      <c r="C305" s="45"/>
      <c r="D305" s="45"/>
      <c r="E305" s="51"/>
      <c r="F305" s="51"/>
      <c r="G305" s="51"/>
    </row>
    <row r="306" spans="1:7" x14ac:dyDescent="0.3">
      <c r="A306" s="45"/>
      <c r="B306" s="62"/>
      <c r="C306" s="45"/>
      <c r="D306" s="45"/>
      <c r="E306" s="51"/>
      <c r="F306" s="51"/>
      <c r="G306" s="51"/>
    </row>
    <row r="307" spans="1:7" x14ac:dyDescent="0.3">
      <c r="A307" s="45"/>
      <c r="B307" s="62"/>
      <c r="C307" s="45"/>
      <c r="D307" s="45"/>
      <c r="E307" s="51"/>
      <c r="F307" s="51"/>
      <c r="G307" s="51"/>
    </row>
    <row r="308" spans="1:7" x14ac:dyDescent="0.3">
      <c r="A308" s="45"/>
      <c r="B308" s="62"/>
      <c r="C308" s="45"/>
      <c r="D308" s="45"/>
      <c r="E308" s="51"/>
      <c r="F308" s="51"/>
      <c r="G308" s="51"/>
    </row>
    <row r="309" spans="1:7" x14ac:dyDescent="0.3">
      <c r="A309" s="45"/>
      <c r="B309" s="62"/>
      <c r="C309" s="45"/>
      <c r="D309" s="45"/>
      <c r="E309" s="51"/>
      <c r="F309" s="51"/>
      <c r="G309" s="51"/>
    </row>
    <row r="310" spans="1:7" x14ac:dyDescent="0.3">
      <c r="A310" s="45"/>
      <c r="B310" s="62"/>
      <c r="C310" s="45"/>
      <c r="D310" s="45"/>
      <c r="E310" s="51"/>
      <c r="F310" s="51"/>
      <c r="G310" s="51"/>
    </row>
    <row r="311" spans="1:7" x14ac:dyDescent="0.3">
      <c r="A311" s="45"/>
      <c r="B311" s="62"/>
      <c r="C311" s="45"/>
      <c r="D311" s="45"/>
      <c r="E311" s="51"/>
      <c r="F311" s="51"/>
      <c r="G311" s="51"/>
    </row>
    <row r="312" spans="1:7" x14ac:dyDescent="0.3">
      <c r="A312" s="45"/>
      <c r="B312" s="62"/>
      <c r="C312" s="45"/>
      <c r="D312" s="45"/>
      <c r="E312" s="51"/>
      <c r="F312" s="51"/>
      <c r="G312" s="51"/>
    </row>
    <row r="313" spans="1:7" x14ac:dyDescent="0.3">
      <c r="A313" s="45"/>
      <c r="B313" s="62"/>
      <c r="C313" s="45"/>
      <c r="D313" s="45"/>
      <c r="E313" s="51"/>
      <c r="F313" s="51"/>
      <c r="G313" s="51"/>
    </row>
    <row r="314" spans="1:7" x14ac:dyDescent="0.3">
      <c r="A314" s="64"/>
      <c r="B314" s="64"/>
      <c r="C314" s="64"/>
      <c r="D314" s="64"/>
      <c r="E314" s="64"/>
      <c r="F314" s="64"/>
      <c r="G314" s="64"/>
    </row>
    <row r="315" spans="1:7" x14ac:dyDescent="0.3">
      <c r="A315" s="45"/>
      <c r="B315" s="62"/>
      <c r="C315" s="45"/>
      <c r="D315" s="45"/>
      <c r="E315" s="51"/>
      <c r="F315" s="51"/>
      <c r="G315" s="51"/>
    </row>
    <row r="316" spans="1:7" x14ac:dyDescent="0.3">
      <c r="A316" s="45"/>
      <c r="B316" s="147"/>
      <c r="C316" s="45"/>
      <c r="D316" s="45"/>
      <c r="E316" s="51"/>
      <c r="F316" s="51"/>
      <c r="G316" s="51"/>
    </row>
    <row r="317" spans="1:7" x14ac:dyDescent="0.3">
      <c r="A317" s="45"/>
      <c r="B317" s="62"/>
      <c r="C317" s="45"/>
      <c r="D317" s="45"/>
      <c r="E317" s="51"/>
      <c r="F317" s="51"/>
      <c r="G317" s="51"/>
    </row>
    <row r="318" spans="1:7" x14ac:dyDescent="0.3">
      <c r="A318" s="45"/>
      <c r="B318" s="62"/>
      <c r="C318" s="45"/>
      <c r="D318" s="45"/>
      <c r="E318" s="51"/>
      <c r="F318" s="51"/>
      <c r="G318" s="51"/>
    </row>
    <row r="319" spans="1:7" x14ac:dyDescent="0.3">
      <c r="A319" s="45"/>
      <c r="B319" s="62"/>
      <c r="C319" s="45"/>
      <c r="D319" s="45"/>
      <c r="E319" s="51"/>
      <c r="F319" s="51"/>
      <c r="G319" s="51"/>
    </row>
    <row r="320" spans="1:7" x14ac:dyDescent="0.3">
      <c r="A320" s="45"/>
      <c r="B320" s="62"/>
      <c r="C320" s="45"/>
      <c r="D320" s="45"/>
      <c r="E320" s="51"/>
      <c r="F320" s="51"/>
      <c r="G320" s="51"/>
    </row>
    <row r="321" spans="1:7" x14ac:dyDescent="0.3">
      <c r="A321" s="45"/>
      <c r="B321" s="62"/>
      <c r="C321" s="45"/>
      <c r="D321" s="45"/>
      <c r="E321" s="51"/>
      <c r="F321" s="51"/>
      <c r="G321" s="51"/>
    </row>
    <row r="322" spans="1:7" x14ac:dyDescent="0.3">
      <c r="A322" s="45"/>
      <c r="B322" s="62"/>
      <c r="C322" s="45"/>
      <c r="D322" s="45"/>
      <c r="E322" s="51"/>
      <c r="F322" s="51"/>
      <c r="G322" s="51"/>
    </row>
    <row r="323" spans="1:7" x14ac:dyDescent="0.3">
      <c r="A323" s="45"/>
      <c r="B323" s="62"/>
      <c r="C323" s="45"/>
      <c r="D323" s="45"/>
      <c r="E323" s="51"/>
      <c r="F323" s="51"/>
      <c r="G323" s="51"/>
    </row>
    <row r="324" spans="1:7" x14ac:dyDescent="0.3">
      <c r="A324" s="64"/>
      <c r="B324" s="64"/>
      <c r="C324" s="64"/>
      <c r="D324" s="64"/>
      <c r="E324" s="64"/>
      <c r="F324" s="64"/>
      <c r="G324" s="64"/>
    </row>
    <row r="325" spans="1:7" x14ac:dyDescent="0.3">
      <c r="A325" s="45"/>
      <c r="B325" s="62"/>
      <c r="C325" s="45"/>
      <c r="D325" s="45"/>
      <c r="E325" s="51"/>
      <c r="F325" s="51"/>
      <c r="G325" s="51"/>
    </row>
    <row r="326" spans="1:7" x14ac:dyDescent="0.3">
      <c r="A326" s="45"/>
      <c r="B326" s="147"/>
      <c r="C326" s="45"/>
      <c r="D326" s="45"/>
      <c r="E326" s="51"/>
      <c r="F326" s="51"/>
      <c r="G326" s="51"/>
    </row>
    <row r="327" spans="1:7" x14ac:dyDescent="0.3">
      <c r="A327" s="45"/>
      <c r="B327" s="62"/>
      <c r="C327" s="45"/>
      <c r="D327" s="45"/>
      <c r="E327" s="51"/>
      <c r="F327" s="51"/>
      <c r="G327" s="51"/>
    </row>
    <row r="328" spans="1:7" x14ac:dyDescent="0.3">
      <c r="A328" s="45"/>
      <c r="B328" s="45"/>
      <c r="C328" s="45"/>
      <c r="D328" s="45"/>
      <c r="E328" s="51"/>
      <c r="F328" s="51"/>
      <c r="G328" s="51"/>
    </row>
    <row r="329" spans="1:7" x14ac:dyDescent="0.3">
      <c r="A329" s="45"/>
      <c r="B329" s="62"/>
      <c r="C329" s="45"/>
      <c r="D329" s="45"/>
      <c r="E329" s="51"/>
      <c r="F329" s="51"/>
      <c r="G329" s="51"/>
    </row>
    <row r="330" spans="1:7" x14ac:dyDescent="0.3">
      <c r="A330" s="45"/>
      <c r="B330" s="45"/>
      <c r="C330" s="146"/>
      <c r="D330" s="45"/>
      <c r="E330" s="43"/>
      <c r="F330" s="43"/>
      <c r="G330" s="43"/>
    </row>
    <row r="331" spans="1:7" x14ac:dyDescent="0.3">
      <c r="A331" s="45"/>
      <c r="B331" s="45"/>
      <c r="C331" s="146"/>
      <c r="D331" s="45"/>
      <c r="E331" s="43"/>
      <c r="F331" s="43"/>
      <c r="G331" s="43"/>
    </row>
    <row r="332" spans="1:7" x14ac:dyDescent="0.3">
      <c r="A332" s="45"/>
      <c r="B332" s="45"/>
      <c r="C332" s="146"/>
      <c r="D332" s="45"/>
      <c r="E332" s="43"/>
      <c r="F332" s="43"/>
      <c r="G332" s="43"/>
    </row>
    <row r="333" spans="1:7" x14ac:dyDescent="0.3">
      <c r="A333" s="45"/>
      <c r="B333" s="45"/>
      <c r="C333" s="146"/>
      <c r="D333" s="45"/>
      <c r="E333" s="43"/>
      <c r="F333" s="43"/>
      <c r="G333" s="43"/>
    </row>
    <row r="334" spans="1:7" x14ac:dyDescent="0.3">
      <c r="A334" s="45"/>
      <c r="B334" s="45"/>
      <c r="C334" s="146"/>
      <c r="D334" s="45"/>
      <c r="E334" s="43"/>
      <c r="F334" s="43"/>
      <c r="G334" s="43"/>
    </row>
    <row r="335" spans="1:7" x14ac:dyDescent="0.3">
      <c r="A335" s="45"/>
      <c r="B335" s="45"/>
      <c r="C335" s="146"/>
      <c r="D335" s="45"/>
      <c r="E335" s="43"/>
      <c r="F335" s="43"/>
      <c r="G335" s="43"/>
    </row>
    <row r="336" spans="1:7" x14ac:dyDescent="0.3">
      <c r="A336" s="45"/>
      <c r="B336" s="45"/>
      <c r="C336" s="146"/>
      <c r="D336" s="45"/>
      <c r="E336" s="43"/>
      <c r="F336" s="43"/>
      <c r="G336" s="43"/>
    </row>
    <row r="337" spans="1:7" x14ac:dyDescent="0.3">
      <c r="A337" s="45"/>
      <c r="B337" s="45"/>
      <c r="C337" s="146"/>
      <c r="D337" s="45"/>
      <c r="E337" s="43"/>
      <c r="F337" s="43"/>
      <c r="G337" s="43"/>
    </row>
    <row r="338" spans="1:7" x14ac:dyDescent="0.3">
      <c r="A338" s="45"/>
      <c r="B338" s="45"/>
      <c r="C338" s="146"/>
      <c r="D338" s="45"/>
      <c r="E338" s="43"/>
      <c r="F338" s="43"/>
      <c r="G338" s="43"/>
    </row>
    <row r="339" spans="1:7" x14ac:dyDescent="0.3">
      <c r="A339" s="45"/>
      <c r="B339" s="45"/>
      <c r="C339" s="146"/>
      <c r="D339" s="45"/>
      <c r="E339" s="43"/>
      <c r="F339" s="43"/>
      <c r="G339" s="43"/>
    </row>
    <row r="340" spans="1:7" x14ac:dyDescent="0.3">
      <c r="A340" s="45"/>
      <c r="B340" s="45"/>
      <c r="C340" s="146"/>
      <c r="D340" s="45"/>
      <c r="E340" s="43"/>
      <c r="F340" s="43"/>
      <c r="G340" s="43"/>
    </row>
    <row r="341" spans="1:7" x14ac:dyDescent="0.3">
      <c r="A341" s="45"/>
      <c r="B341" s="45"/>
      <c r="C341" s="146"/>
      <c r="D341" s="45"/>
      <c r="E341" s="43"/>
      <c r="F341" s="43"/>
      <c r="G341" s="43"/>
    </row>
    <row r="342" spans="1:7" x14ac:dyDescent="0.3">
      <c r="A342" s="45"/>
      <c r="B342" s="45"/>
      <c r="C342" s="146"/>
      <c r="D342" s="45"/>
      <c r="E342" s="43"/>
      <c r="F342" s="43"/>
      <c r="G342" s="43"/>
    </row>
    <row r="343" spans="1:7" x14ac:dyDescent="0.3">
      <c r="A343" s="45"/>
      <c r="B343" s="45"/>
      <c r="C343" s="146"/>
      <c r="D343" s="45"/>
      <c r="E343" s="43"/>
      <c r="F343" s="43"/>
      <c r="G343" s="43"/>
    </row>
    <row r="344" spans="1:7" x14ac:dyDescent="0.3">
      <c r="A344" s="45"/>
      <c r="B344" s="45"/>
      <c r="C344" s="146"/>
      <c r="D344" s="45"/>
      <c r="E344" s="43"/>
      <c r="F344" s="43"/>
      <c r="G344" s="43"/>
    </row>
    <row r="345" spans="1:7" x14ac:dyDescent="0.3">
      <c r="A345" s="45"/>
      <c r="B345" s="45"/>
      <c r="C345" s="146"/>
      <c r="D345" s="45"/>
      <c r="E345" s="43"/>
      <c r="F345" s="43"/>
      <c r="G345" s="43"/>
    </row>
    <row r="346" spans="1:7" x14ac:dyDescent="0.3">
      <c r="A346" s="45"/>
      <c r="B346" s="45"/>
      <c r="C346" s="146"/>
      <c r="D346" s="45"/>
      <c r="E346" s="43"/>
      <c r="F346" s="43"/>
      <c r="G346" s="43"/>
    </row>
    <row r="347" spans="1:7" x14ac:dyDescent="0.3">
      <c r="A347" s="45"/>
      <c r="B347" s="45"/>
      <c r="C347" s="146"/>
      <c r="D347" s="45"/>
      <c r="E347" s="43"/>
      <c r="F347" s="43"/>
      <c r="G347" s="43"/>
    </row>
    <row r="348" spans="1:7" x14ac:dyDescent="0.3">
      <c r="A348" s="45"/>
      <c r="B348" s="45"/>
      <c r="C348" s="146"/>
      <c r="D348" s="45"/>
      <c r="E348" s="43"/>
      <c r="F348" s="43"/>
      <c r="G348" s="43"/>
    </row>
    <row r="349" spans="1:7" x14ac:dyDescent="0.3">
      <c r="A349" s="45"/>
      <c r="B349" s="45"/>
      <c r="C349" s="146"/>
      <c r="D349" s="45"/>
      <c r="E349" s="43"/>
      <c r="F349" s="43"/>
      <c r="G349" s="43"/>
    </row>
    <row r="350" spans="1:7" x14ac:dyDescent="0.3">
      <c r="A350" s="45"/>
      <c r="B350" s="45"/>
      <c r="C350" s="146"/>
      <c r="D350" s="45"/>
      <c r="E350" s="43"/>
      <c r="F350" s="43"/>
      <c r="G350" s="43"/>
    </row>
    <row r="351" spans="1:7" x14ac:dyDescent="0.3">
      <c r="A351" s="45"/>
      <c r="B351" s="45"/>
      <c r="C351" s="146"/>
      <c r="D351" s="45"/>
      <c r="E351" s="43"/>
      <c r="F351" s="43"/>
      <c r="G351" s="43"/>
    </row>
    <row r="352" spans="1:7" x14ac:dyDescent="0.3">
      <c r="A352" s="45"/>
      <c r="B352" s="45"/>
      <c r="C352" s="146"/>
      <c r="D352" s="45"/>
      <c r="E352" s="43"/>
      <c r="F352" s="43"/>
      <c r="G352" s="43"/>
    </row>
    <row r="353" spans="1:7" x14ac:dyDescent="0.3">
      <c r="A353" s="45"/>
      <c r="B353" s="45"/>
      <c r="C353" s="146"/>
      <c r="D353" s="45"/>
      <c r="E353" s="43"/>
      <c r="F353" s="43"/>
      <c r="G353" s="43"/>
    </row>
    <row r="354" spans="1:7" x14ac:dyDescent="0.3">
      <c r="A354" s="45"/>
      <c r="B354" s="45"/>
      <c r="C354" s="146"/>
      <c r="D354" s="45"/>
      <c r="E354" s="43"/>
      <c r="F354" s="43"/>
      <c r="G354" s="43"/>
    </row>
    <row r="355" spans="1:7" x14ac:dyDescent="0.3">
      <c r="A355" s="45"/>
      <c r="B355" s="45"/>
      <c r="C355" s="146"/>
      <c r="D355" s="45"/>
      <c r="E355" s="43"/>
      <c r="F355" s="43"/>
      <c r="G355" s="43"/>
    </row>
    <row r="356" spans="1:7" x14ac:dyDescent="0.3">
      <c r="A356" s="45"/>
      <c r="B356" s="45"/>
      <c r="C356" s="146"/>
      <c r="D356" s="45"/>
      <c r="E356" s="43"/>
      <c r="F356" s="43"/>
      <c r="G356" s="43"/>
    </row>
    <row r="357" spans="1:7" x14ac:dyDescent="0.3">
      <c r="A357" s="45"/>
      <c r="B357" s="45"/>
      <c r="C357" s="146"/>
      <c r="D357" s="45"/>
      <c r="E357" s="43"/>
      <c r="F357" s="43"/>
      <c r="G357" s="43"/>
    </row>
    <row r="358" spans="1:7" x14ac:dyDescent="0.3">
      <c r="A358" s="45"/>
      <c r="B358" s="45"/>
      <c r="C358" s="146"/>
      <c r="D358" s="45"/>
      <c r="E358" s="43"/>
      <c r="F358" s="43"/>
      <c r="G358" s="43"/>
    </row>
    <row r="359" spans="1:7" x14ac:dyDescent="0.3">
      <c r="A359" s="45"/>
      <c r="B359" s="45"/>
      <c r="C359" s="146"/>
      <c r="D359" s="45"/>
      <c r="E359" s="43"/>
      <c r="F359" s="43"/>
      <c r="G359" s="43"/>
    </row>
    <row r="360" spans="1:7" x14ac:dyDescent="0.3">
      <c r="A360" s="45"/>
      <c r="B360" s="45"/>
      <c r="C360" s="146"/>
      <c r="D360" s="45"/>
      <c r="E360" s="43"/>
      <c r="F360" s="43"/>
      <c r="G360" s="43"/>
    </row>
    <row r="361" spans="1:7" x14ac:dyDescent="0.3">
      <c r="A361" s="45"/>
      <c r="B361" s="45"/>
      <c r="C361" s="146"/>
      <c r="D361" s="45"/>
      <c r="E361" s="43"/>
      <c r="F361" s="43"/>
      <c r="G361" s="43"/>
    </row>
    <row r="362" spans="1:7" x14ac:dyDescent="0.3">
      <c r="A362" s="45"/>
      <c r="B362" s="45"/>
      <c r="C362" s="146"/>
      <c r="D362" s="45"/>
      <c r="E362" s="43"/>
      <c r="F362" s="43"/>
      <c r="G362" s="43"/>
    </row>
    <row r="363" spans="1:7" x14ac:dyDescent="0.3">
      <c r="A363" s="45"/>
      <c r="B363" s="45"/>
      <c r="C363" s="146"/>
      <c r="D363" s="45"/>
      <c r="E363" s="43"/>
      <c r="F363" s="43"/>
      <c r="G363" s="43"/>
    </row>
    <row r="364" spans="1:7" x14ac:dyDescent="0.3">
      <c r="A364" s="45"/>
      <c r="B364" s="45"/>
      <c r="C364" s="146"/>
      <c r="D364" s="45"/>
      <c r="E364" s="43"/>
      <c r="F364" s="43"/>
      <c r="G364" s="43"/>
    </row>
    <row r="365" spans="1:7" x14ac:dyDescent="0.3">
      <c r="A365" s="45"/>
      <c r="B365" s="45"/>
      <c r="C365" s="146"/>
      <c r="D365" s="45"/>
      <c r="E365" s="43"/>
      <c r="F365" s="43"/>
      <c r="G365" s="43"/>
    </row>
    <row r="366" spans="1:7" x14ac:dyDescent="0.3">
      <c r="A366" s="45"/>
      <c r="B366" s="45"/>
      <c r="C366" s="146"/>
      <c r="D366" s="45"/>
      <c r="E366" s="43"/>
      <c r="F366" s="43"/>
      <c r="G366" s="43"/>
    </row>
    <row r="367" spans="1:7" x14ac:dyDescent="0.3">
      <c r="A367" s="45"/>
      <c r="B367" s="45"/>
      <c r="C367" s="146"/>
      <c r="D367" s="45"/>
      <c r="E367" s="43"/>
      <c r="F367" s="43"/>
      <c r="G367" s="43"/>
    </row>
    <row r="368" spans="1:7" x14ac:dyDescent="0.3">
      <c r="A368" s="45"/>
      <c r="B368" s="45"/>
      <c r="C368" s="146"/>
      <c r="D368" s="45"/>
      <c r="E368" s="43"/>
      <c r="F368" s="43"/>
      <c r="G368" s="43"/>
    </row>
    <row r="369" spans="1:7" x14ac:dyDescent="0.3">
      <c r="A369" s="45"/>
      <c r="B369" s="45"/>
      <c r="C369" s="146"/>
      <c r="D369" s="45"/>
      <c r="E369" s="43"/>
      <c r="F369" s="43"/>
      <c r="G369" s="43"/>
    </row>
    <row r="370" spans="1:7" x14ac:dyDescent="0.3">
      <c r="A370" s="45"/>
      <c r="B370" s="45"/>
      <c r="C370" s="146"/>
      <c r="D370" s="45"/>
      <c r="E370" s="43"/>
      <c r="F370" s="43"/>
      <c r="G370" s="43"/>
    </row>
    <row r="371" spans="1:7" x14ac:dyDescent="0.3">
      <c r="A371" s="45"/>
      <c r="B371" s="45"/>
      <c r="C371" s="146"/>
      <c r="D371" s="45"/>
      <c r="E371" s="43"/>
      <c r="F371" s="43"/>
      <c r="G371" s="43"/>
    </row>
    <row r="372" spans="1:7" x14ac:dyDescent="0.3">
      <c r="A372" s="45"/>
      <c r="B372" s="45"/>
      <c r="C372" s="146"/>
      <c r="D372" s="45"/>
      <c r="E372" s="43"/>
      <c r="F372" s="43"/>
      <c r="G372" s="43"/>
    </row>
    <row r="373" spans="1:7" x14ac:dyDescent="0.3">
      <c r="A373" s="45"/>
      <c r="B373" s="45"/>
      <c r="C373" s="146"/>
      <c r="D373" s="45"/>
      <c r="E373" s="43"/>
      <c r="F373" s="43"/>
      <c r="G373" s="43"/>
    </row>
    <row r="374" spans="1:7" x14ac:dyDescent="0.3">
      <c r="A374" s="45"/>
      <c r="B374" s="45"/>
      <c r="C374" s="146"/>
      <c r="D374" s="45"/>
      <c r="E374" s="43"/>
      <c r="F374" s="43"/>
      <c r="G374" s="43"/>
    </row>
    <row r="375" spans="1:7" x14ac:dyDescent="0.3">
      <c r="A375" s="45"/>
      <c r="B375" s="45"/>
      <c r="C375" s="146"/>
      <c r="D375" s="45"/>
      <c r="E375" s="43"/>
      <c r="F375" s="43"/>
      <c r="G375" s="43"/>
    </row>
    <row r="376" spans="1:7" x14ac:dyDescent="0.3">
      <c r="A376" s="45"/>
      <c r="B376" s="45"/>
      <c r="C376" s="146"/>
      <c r="D376" s="45"/>
      <c r="E376" s="43"/>
      <c r="F376" s="43"/>
      <c r="G376" s="43"/>
    </row>
    <row r="377" spans="1:7" x14ac:dyDescent="0.3">
      <c r="A377" s="45"/>
      <c r="B377" s="45"/>
      <c r="C377" s="146"/>
      <c r="D377" s="45"/>
      <c r="E377" s="43"/>
      <c r="F377" s="43"/>
      <c r="G377" s="43"/>
    </row>
    <row r="378" spans="1:7" x14ac:dyDescent="0.3">
      <c r="A378" s="45"/>
      <c r="B378" s="45"/>
      <c r="C378" s="146"/>
      <c r="D378" s="45"/>
      <c r="E378" s="43"/>
      <c r="F378" s="43"/>
      <c r="G378" s="43"/>
    </row>
    <row r="379" spans="1:7" x14ac:dyDescent="0.3">
      <c r="A379" s="45"/>
      <c r="B379" s="45"/>
      <c r="C379" s="146"/>
      <c r="D379" s="45"/>
      <c r="E379" s="43"/>
      <c r="F379" s="43"/>
      <c r="G379" s="43"/>
    </row>
    <row r="380" spans="1:7" ht="18" x14ac:dyDescent="0.3">
      <c r="A380" s="117"/>
      <c r="B380" s="145"/>
      <c r="C380" s="117"/>
      <c r="D380" s="117"/>
      <c r="E380" s="117"/>
      <c r="F380" s="117"/>
      <c r="G380" s="117"/>
    </row>
    <row r="381" spans="1:7" x14ac:dyDescent="0.3">
      <c r="A381" s="64"/>
      <c r="B381" s="64"/>
      <c r="C381" s="64"/>
      <c r="D381" s="64"/>
      <c r="E381" s="64"/>
      <c r="F381" s="64"/>
      <c r="G381" s="64"/>
    </row>
    <row r="382" spans="1:7" x14ac:dyDescent="0.3">
      <c r="A382" s="45"/>
      <c r="B382" s="45"/>
      <c r="C382" s="126"/>
      <c r="D382" s="59"/>
      <c r="E382" s="59"/>
      <c r="F382" s="77"/>
      <c r="G382" s="77"/>
    </row>
    <row r="383" spans="1:7" x14ac:dyDescent="0.3">
      <c r="A383" s="59"/>
      <c r="B383" s="45"/>
      <c r="C383" s="45"/>
      <c r="D383" s="59"/>
      <c r="E383" s="59"/>
      <c r="F383" s="77"/>
      <c r="G383" s="77"/>
    </row>
    <row r="384" spans="1:7" x14ac:dyDescent="0.3">
      <c r="A384" s="45"/>
      <c r="B384" s="45"/>
      <c r="C384" s="45"/>
      <c r="D384" s="59"/>
      <c r="E384" s="59"/>
      <c r="F384" s="77"/>
      <c r="G384" s="77"/>
    </row>
    <row r="385" spans="1:7" x14ac:dyDescent="0.3">
      <c r="A385" s="45"/>
      <c r="B385" s="62"/>
      <c r="C385" s="126"/>
      <c r="D385" s="126"/>
      <c r="E385" s="59"/>
      <c r="F385" s="133"/>
      <c r="G385" s="133"/>
    </row>
    <row r="386" spans="1:7" x14ac:dyDescent="0.3">
      <c r="A386" s="45"/>
      <c r="B386" s="62"/>
      <c r="C386" s="126"/>
      <c r="D386" s="126"/>
      <c r="E386" s="59"/>
      <c r="F386" s="133"/>
      <c r="G386" s="133"/>
    </row>
    <row r="387" spans="1:7" x14ac:dyDescent="0.3">
      <c r="A387" s="45"/>
      <c r="B387" s="62"/>
      <c r="C387" s="126"/>
      <c r="D387" s="126"/>
      <c r="E387" s="59"/>
      <c r="F387" s="133"/>
      <c r="G387" s="133"/>
    </row>
    <row r="388" spans="1:7" x14ac:dyDescent="0.3">
      <c r="A388" s="45"/>
      <c r="B388" s="62"/>
      <c r="C388" s="126"/>
      <c r="D388" s="126"/>
      <c r="E388" s="59"/>
      <c r="F388" s="133"/>
      <c r="G388" s="133"/>
    </row>
    <row r="389" spans="1:7" x14ac:dyDescent="0.3">
      <c r="A389" s="45"/>
      <c r="B389" s="62"/>
      <c r="C389" s="126"/>
      <c r="D389" s="126"/>
      <c r="E389" s="59"/>
      <c r="F389" s="133"/>
      <c r="G389" s="133"/>
    </row>
    <row r="390" spans="1:7" x14ac:dyDescent="0.3">
      <c r="A390" s="45"/>
      <c r="B390" s="62"/>
      <c r="C390" s="126"/>
      <c r="D390" s="126"/>
      <c r="E390" s="59"/>
      <c r="F390" s="133"/>
      <c r="G390" s="133"/>
    </row>
    <row r="391" spans="1:7" x14ac:dyDescent="0.3">
      <c r="A391" s="45"/>
      <c r="B391" s="62"/>
      <c r="C391" s="126"/>
      <c r="D391" s="126"/>
      <c r="E391" s="59"/>
      <c r="F391" s="133"/>
      <c r="G391" s="133"/>
    </row>
    <row r="392" spans="1:7" x14ac:dyDescent="0.3">
      <c r="A392" s="45"/>
      <c r="B392" s="62"/>
      <c r="C392" s="126"/>
      <c r="D392" s="127"/>
      <c r="E392" s="59"/>
      <c r="F392" s="133"/>
      <c r="G392" s="133"/>
    </row>
    <row r="393" spans="1:7" x14ac:dyDescent="0.3">
      <c r="A393" s="45"/>
      <c r="B393" s="62"/>
      <c r="C393" s="126"/>
      <c r="D393" s="127"/>
      <c r="E393" s="59"/>
      <c r="F393" s="133"/>
      <c r="G393" s="133"/>
    </row>
    <row r="394" spans="1:7" x14ac:dyDescent="0.3">
      <c r="A394" s="45"/>
      <c r="B394" s="62"/>
      <c r="C394" s="126"/>
      <c r="D394" s="127"/>
      <c r="E394" s="62"/>
      <c r="F394" s="133"/>
      <c r="G394" s="133"/>
    </row>
    <row r="395" spans="1:7" x14ac:dyDescent="0.3">
      <c r="A395" s="45"/>
      <c r="B395" s="62"/>
      <c r="C395" s="126"/>
      <c r="D395" s="127"/>
      <c r="E395" s="62"/>
      <c r="F395" s="133"/>
      <c r="G395" s="133"/>
    </row>
    <row r="396" spans="1:7" x14ac:dyDescent="0.3">
      <c r="A396" s="45"/>
      <c r="B396" s="62"/>
      <c r="C396" s="126"/>
      <c r="D396" s="127"/>
      <c r="E396" s="62"/>
      <c r="F396" s="133"/>
      <c r="G396" s="133"/>
    </row>
    <row r="397" spans="1:7" x14ac:dyDescent="0.3">
      <c r="A397" s="45"/>
      <c r="B397" s="62"/>
      <c r="C397" s="126"/>
      <c r="D397" s="127"/>
      <c r="E397" s="62"/>
      <c r="F397" s="133"/>
      <c r="G397" s="133"/>
    </row>
    <row r="398" spans="1:7" x14ac:dyDescent="0.3">
      <c r="A398" s="45"/>
      <c r="B398" s="62"/>
      <c r="C398" s="126"/>
      <c r="D398" s="127"/>
      <c r="E398" s="62"/>
      <c r="F398" s="133"/>
      <c r="G398" s="133"/>
    </row>
    <row r="399" spans="1:7" x14ac:dyDescent="0.3">
      <c r="A399" s="45"/>
      <c r="B399" s="62"/>
      <c r="C399" s="126"/>
      <c r="D399" s="127"/>
      <c r="E399" s="62"/>
      <c r="F399" s="133"/>
      <c r="G399" s="133"/>
    </row>
    <row r="400" spans="1:7" x14ac:dyDescent="0.3">
      <c r="A400" s="45"/>
      <c r="B400" s="62"/>
      <c r="C400" s="126"/>
      <c r="D400" s="127"/>
      <c r="E400" s="45"/>
      <c r="F400" s="133"/>
      <c r="G400" s="133"/>
    </row>
    <row r="401" spans="1:7" x14ac:dyDescent="0.3">
      <c r="A401" s="45"/>
      <c r="B401" s="62"/>
      <c r="C401" s="126"/>
      <c r="D401" s="127"/>
      <c r="E401" s="167"/>
      <c r="F401" s="133"/>
      <c r="G401" s="133"/>
    </row>
    <row r="402" spans="1:7" x14ac:dyDescent="0.3">
      <c r="A402" s="45"/>
      <c r="B402" s="62"/>
      <c r="C402" s="126"/>
      <c r="D402" s="127"/>
      <c r="E402" s="167"/>
      <c r="F402" s="133"/>
      <c r="G402" s="133"/>
    </row>
    <row r="403" spans="1:7" x14ac:dyDescent="0.3">
      <c r="A403" s="45"/>
      <c r="B403" s="62"/>
      <c r="C403" s="126"/>
      <c r="D403" s="127"/>
      <c r="E403" s="167"/>
      <c r="F403" s="133"/>
      <c r="G403" s="133"/>
    </row>
    <row r="404" spans="1:7" x14ac:dyDescent="0.3">
      <c r="A404" s="45"/>
      <c r="B404" s="62"/>
      <c r="C404" s="126"/>
      <c r="D404" s="127"/>
      <c r="E404" s="167"/>
      <c r="F404" s="133"/>
      <c r="G404" s="133"/>
    </row>
    <row r="405" spans="1:7" x14ac:dyDescent="0.3">
      <c r="A405" s="45"/>
      <c r="B405" s="62"/>
      <c r="C405" s="126"/>
      <c r="D405" s="127"/>
      <c r="E405" s="167"/>
      <c r="F405" s="133"/>
      <c r="G405" s="133"/>
    </row>
    <row r="406" spans="1:7" x14ac:dyDescent="0.3">
      <c r="A406" s="45"/>
      <c r="B406" s="62"/>
      <c r="C406" s="126"/>
      <c r="D406" s="127"/>
      <c r="E406" s="167"/>
      <c r="F406" s="133"/>
      <c r="G406" s="133"/>
    </row>
    <row r="407" spans="1:7" x14ac:dyDescent="0.3">
      <c r="A407" s="45"/>
      <c r="B407" s="62"/>
      <c r="C407" s="126"/>
      <c r="D407" s="127"/>
      <c r="E407" s="167"/>
      <c r="F407" s="133"/>
      <c r="G407" s="133"/>
    </row>
    <row r="408" spans="1:7" x14ac:dyDescent="0.3">
      <c r="A408" s="45"/>
      <c r="B408" s="62"/>
      <c r="C408" s="126"/>
      <c r="D408" s="127"/>
      <c r="E408" s="167"/>
      <c r="F408" s="133"/>
      <c r="G408" s="133"/>
    </row>
    <row r="409" spans="1:7" x14ac:dyDescent="0.3">
      <c r="A409" s="45"/>
      <c r="B409" s="72"/>
      <c r="C409" s="128"/>
      <c r="D409" s="70"/>
      <c r="E409" s="167"/>
      <c r="F409" s="168"/>
      <c r="G409" s="168"/>
    </row>
    <row r="410" spans="1:7" x14ac:dyDescent="0.3">
      <c r="A410" s="64"/>
      <c r="B410" s="64"/>
      <c r="C410" s="64"/>
      <c r="D410" s="64"/>
      <c r="E410" s="64"/>
      <c r="F410" s="64"/>
      <c r="G410" s="64"/>
    </row>
    <row r="411" spans="1:7" x14ac:dyDescent="0.3">
      <c r="A411" s="45"/>
      <c r="B411" s="45"/>
      <c r="C411" s="146"/>
      <c r="D411" s="45"/>
      <c r="E411" s="45"/>
      <c r="F411" s="45"/>
      <c r="G411" s="45"/>
    </row>
    <row r="412" spans="1:7" x14ac:dyDescent="0.3">
      <c r="A412" s="45"/>
      <c r="B412" s="45"/>
      <c r="C412" s="45"/>
      <c r="D412" s="45"/>
      <c r="E412" s="45"/>
      <c r="F412" s="45"/>
      <c r="G412" s="45"/>
    </row>
    <row r="413" spans="1:7" x14ac:dyDescent="0.3">
      <c r="A413" s="45"/>
      <c r="B413" s="62"/>
      <c r="C413" s="45"/>
      <c r="D413" s="45"/>
      <c r="E413" s="45"/>
      <c r="F413" s="45"/>
      <c r="G413" s="45"/>
    </row>
    <row r="414" spans="1:7" x14ac:dyDescent="0.3">
      <c r="A414" s="45"/>
      <c r="B414" s="45"/>
      <c r="C414" s="126"/>
      <c r="D414" s="127"/>
      <c r="E414" s="45"/>
      <c r="F414" s="133"/>
      <c r="G414" s="133"/>
    </row>
    <row r="415" spans="1:7" x14ac:dyDescent="0.3">
      <c r="A415" s="45"/>
      <c r="B415" s="45"/>
      <c r="C415" s="126"/>
      <c r="D415" s="127"/>
      <c r="E415" s="45"/>
      <c r="F415" s="133"/>
      <c r="G415" s="133"/>
    </row>
    <row r="416" spans="1:7" x14ac:dyDescent="0.3">
      <c r="A416" s="45"/>
      <c r="B416" s="45"/>
      <c r="C416" s="126"/>
      <c r="D416" s="127"/>
      <c r="E416" s="45"/>
      <c r="F416" s="133"/>
      <c r="G416" s="133"/>
    </row>
    <row r="417" spans="1:7" x14ac:dyDescent="0.3">
      <c r="A417" s="45"/>
      <c r="B417" s="45"/>
      <c r="C417" s="126"/>
      <c r="D417" s="127"/>
      <c r="E417" s="45"/>
      <c r="F417" s="133"/>
      <c r="G417" s="133"/>
    </row>
    <row r="418" spans="1:7" x14ac:dyDescent="0.3">
      <c r="A418" s="45"/>
      <c r="B418" s="45"/>
      <c r="C418" s="126"/>
      <c r="D418" s="127"/>
      <c r="E418" s="45"/>
      <c r="F418" s="133"/>
      <c r="G418" s="133"/>
    </row>
    <row r="419" spans="1:7" x14ac:dyDescent="0.3">
      <c r="A419" s="45"/>
      <c r="B419" s="45"/>
      <c r="C419" s="126"/>
      <c r="D419" s="127"/>
      <c r="E419" s="45"/>
      <c r="F419" s="133"/>
      <c r="G419" s="133"/>
    </row>
    <row r="420" spans="1:7" x14ac:dyDescent="0.3">
      <c r="A420" s="45"/>
      <c r="B420" s="45"/>
      <c r="C420" s="126"/>
      <c r="D420" s="127"/>
      <c r="E420" s="45"/>
      <c r="F420" s="133"/>
      <c r="G420" s="133"/>
    </row>
    <row r="421" spans="1:7" x14ac:dyDescent="0.3">
      <c r="A421" s="45"/>
      <c r="B421" s="45"/>
      <c r="C421" s="126"/>
      <c r="D421" s="127"/>
      <c r="E421" s="45"/>
      <c r="F421" s="133"/>
      <c r="G421" s="133"/>
    </row>
    <row r="422" spans="1:7" x14ac:dyDescent="0.3">
      <c r="A422" s="45"/>
      <c r="B422" s="72"/>
      <c r="C422" s="126"/>
      <c r="D422" s="127"/>
      <c r="E422" s="45"/>
      <c r="F422" s="146"/>
      <c r="G422" s="146"/>
    </row>
    <row r="423" spans="1:7" x14ac:dyDescent="0.3">
      <c r="A423" s="45"/>
      <c r="B423" s="74"/>
      <c r="C423" s="126"/>
      <c r="D423" s="127"/>
      <c r="E423" s="45"/>
      <c r="F423" s="133"/>
      <c r="G423" s="133"/>
    </row>
    <row r="424" spans="1:7" x14ac:dyDescent="0.3">
      <c r="A424" s="45"/>
      <c r="B424" s="74"/>
      <c r="C424" s="126"/>
      <c r="D424" s="127"/>
      <c r="E424" s="45"/>
      <c r="F424" s="133"/>
      <c r="G424" s="133"/>
    </row>
    <row r="425" spans="1:7" x14ac:dyDescent="0.3">
      <c r="A425" s="45"/>
      <c r="B425" s="74"/>
      <c r="C425" s="126"/>
      <c r="D425" s="127"/>
      <c r="E425" s="45"/>
      <c r="F425" s="133"/>
      <c r="G425" s="133"/>
    </row>
    <row r="426" spans="1:7" x14ac:dyDescent="0.3">
      <c r="A426" s="45"/>
      <c r="B426" s="74"/>
      <c r="C426" s="126"/>
      <c r="D426" s="127"/>
      <c r="E426" s="45"/>
      <c r="F426" s="133"/>
      <c r="G426" s="133"/>
    </row>
    <row r="427" spans="1:7" x14ac:dyDescent="0.3">
      <c r="A427" s="45"/>
      <c r="B427" s="74"/>
      <c r="C427" s="126"/>
      <c r="D427" s="127"/>
      <c r="E427" s="45"/>
      <c r="F427" s="133"/>
      <c r="G427" s="133"/>
    </row>
    <row r="428" spans="1:7" x14ac:dyDescent="0.3">
      <c r="A428" s="45"/>
      <c r="B428" s="74"/>
      <c r="C428" s="126"/>
      <c r="D428" s="127"/>
      <c r="E428" s="45"/>
      <c r="F428" s="133"/>
      <c r="G428" s="133"/>
    </row>
    <row r="429" spans="1:7" x14ac:dyDescent="0.3">
      <c r="A429" s="45"/>
      <c r="B429" s="74"/>
      <c r="C429" s="45"/>
      <c r="D429" s="45"/>
      <c r="E429" s="45"/>
      <c r="F429" s="71"/>
      <c r="G429" s="71"/>
    </row>
    <row r="430" spans="1:7" x14ac:dyDescent="0.3">
      <c r="A430" s="45"/>
      <c r="B430" s="74"/>
      <c r="C430" s="45"/>
      <c r="D430" s="45"/>
      <c r="E430" s="45"/>
      <c r="F430" s="71"/>
      <c r="G430" s="71"/>
    </row>
    <row r="431" spans="1:7" x14ac:dyDescent="0.3">
      <c r="A431" s="45"/>
      <c r="B431" s="74"/>
      <c r="C431" s="45"/>
      <c r="D431" s="45"/>
      <c r="E431" s="45"/>
      <c r="F431" s="167"/>
      <c r="G431" s="167"/>
    </row>
    <row r="432" spans="1:7" x14ac:dyDescent="0.3">
      <c r="A432" s="64"/>
      <c r="B432" s="64"/>
      <c r="C432" s="64"/>
      <c r="D432" s="64"/>
      <c r="E432" s="64"/>
      <c r="F432" s="64"/>
      <c r="G432" s="64"/>
    </row>
    <row r="433" spans="1:7" x14ac:dyDescent="0.3">
      <c r="A433" s="45"/>
      <c r="B433" s="45"/>
      <c r="C433" s="146"/>
      <c r="D433" s="45"/>
      <c r="E433" s="45"/>
      <c r="F433" s="45"/>
      <c r="G433" s="45"/>
    </row>
    <row r="434" spans="1:7" x14ac:dyDescent="0.3">
      <c r="A434" s="45"/>
      <c r="B434" s="45"/>
      <c r="C434" s="45"/>
      <c r="D434" s="45"/>
      <c r="E434" s="45"/>
      <c r="F434" s="45"/>
      <c r="G434" s="45"/>
    </row>
    <row r="435" spans="1:7" x14ac:dyDescent="0.3">
      <c r="A435" s="45"/>
      <c r="B435" s="62"/>
      <c r="C435" s="45"/>
      <c r="D435" s="45"/>
      <c r="E435" s="45"/>
      <c r="F435" s="45"/>
      <c r="G435" s="45"/>
    </row>
    <row r="436" spans="1:7" x14ac:dyDescent="0.3">
      <c r="A436" s="45"/>
      <c r="B436" s="45"/>
      <c r="C436" s="126"/>
      <c r="D436" s="127"/>
      <c r="E436" s="45"/>
      <c r="F436" s="133"/>
      <c r="G436" s="133"/>
    </row>
    <row r="437" spans="1:7" x14ac:dyDescent="0.3">
      <c r="A437" s="45"/>
      <c r="B437" s="45"/>
      <c r="C437" s="126"/>
      <c r="D437" s="127"/>
      <c r="E437" s="45"/>
      <c r="F437" s="133"/>
      <c r="G437" s="133"/>
    </row>
    <row r="438" spans="1:7" x14ac:dyDescent="0.3">
      <c r="A438" s="45"/>
      <c r="B438" s="45"/>
      <c r="C438" s="126"/>
      <c r="D438" s="127"/>
      <c r="E438" s="45"/>
      <c r="F438" s="133"/>
      <c r="G438" s="133"/>
    </row>
    <row r="439" spans="1:7" x14ac:dyDescent="0.3">
      <c r="A439" s="45"/>
      <c r="B439" s="45"/>
      <c r="C439" s="126"/>
      <c r="D439" s="127"/>
      <c r="E439" s="45"/>
      <c r="F439" s="133"/>
      <c r="G439" s="133"/>
    </row>
    <row r="440" spans="1:7" x14ac:dyDescent="0.3">
      <c r="A440" s="45"/>
      <c r="B440" s="45"/>
      <c r="C440" s="126"/>
      <c r="D440" s="127"/>
      <c r="E440" s="45"/>
      <c r="F440" s="133"/>
      <c r="G440" s="133"/>
    </row>
    <row r="441" spans="1:7" x14ac:dyDescent="0.3">
      <c r="A441" s="45"/>
      <c r="B441" s="45"/>
      <c r="C441" s="126"/>
      <c r="D441" s="127"/>
      <c r="E441" s="45"/>
      <c r="F441" s="133"/>
      <c r="G441" s="133"/>
    </row>
    <row r="442" spans="1:7" x14ac:dyDescent="0.3">
      <c r="A442" s="45"/>
      <c r="B442" s="45"/>
      <c r="C442" s="126"/>
      <c r="D442" s="127"/>
      <c r="E442" s="45"/>
      <c r="F442" s="133"/>
      <c r="G442" s="133"/>
    </row>
    <row r="443" spans="1:7" x14ac:dyDescent="0.3">
      <c r="A443" s="45"/>
      <c r="B443" s="45"/>
      <c r="C443" s="126"/>
      <c r="D443" s="127"/>
      <c r="E443" s="45"/>
      <c r="F443" s="133"/>
      <c r="G443" s="133"/>
    </row>
    <row r="444" spans="1:7" x14ac:dyDescent="0.3">
      <c r="A444" s="45"/>
      <c r="B444" s="72"/>
      <c r="C444" s="126"/>
      <c r="D444" s="127"/>
      <c r="E444" s="45"/>
      <c r="F444" s="146"/>
      <c r="G444" s="146"/>
    </row>
    <row r="445" spans="1:7" x14ac:dyDescent="0.3">
      <c r="A445" s="45"/>
      <c r="B445" s="74"/>
      <c r="C445" s="126"/>
      <c r="D445" s="127"/>
      <c r="E445" s="45"/>
      <c r="F445" s="133"/>
      <c r="G445" s="133"/>
    </row>
    <row r="446" spans="1:7" x14ac:dyDescent="0.3">
      <c r="A446" s="45"/>
      <c r="B446" s="74"/>
      <c r="C446" s="126"/>
      <c r="D446" s="127"/>
      <c r="E446" s="45"/>
      <c r="F446" s="133"/>
      <c r="G446" s="133"/>
    </row>
    <row r="447" spans="1:7" x14ac:dyDescent="0.3">
      <c r="A447" s="45"/>
      <c r="B447" s="74"/>
      <c r="C447" s="126"/>
      <c r="D447" s="127"/>
      <c r="E447" s="45"/>
      <c r="F447" s="133"/>
      <c r="G447" s="133"/>
    </row>
    <row r="448" spans="1:7" x14ac:dyDescent="0.3">
      <c r="A448" s="45"/>
      <c r="B448" s="74"/>
      <c r="C448" s="126"/>
      <c r="D448" s="127"/>
      <c r="E448" s="45"/>
      <c r="F448" s="133"/>
      <c r="G448" s="133"/>
    </row>
    <row r="449" spans="1:7" x14ac:dyDescent="0.3">
      <c r="A449" s="45"/>
      <c r="B449" s="74"/>
      <c r="C449" s="126"/>
      <c r="D449" s="127"/>
      <c r="E449" s="45"/>
      <c r="F449" s="133"/>
      <c r="G449" s="133"/>
    </row>
    <row r="450" spans="1:7" x14ac:dyDescent="0.3">
      <c r="A450" s="45"/>
      <c r="B450" s="74"/>
      <c r="C450" s="126"/>
      <c r="D450" s="127"/>
      <c r="E450" s="45"/>
      <c r="F450" s="133"/>
      <c r="G450" s="133"/>
    </row>
    <row r="451" spans="1:7" x14ac:dyDescent="0.3">
      <c r="A451" s="45"/>
      <c r="B451" s="74"/>
      <c r="C451" s="45"/>
      <c r="D451" s="45"/>
      <c r="E451" s="45"/>
      <c r="F451" s="133"/>
      <c r="G451" s="133"/>
    </row>
    <row r="452" spans="1:7" x14ac:dyDescent="0.3">
      <c r="A452" s="45"/>
      <c r="B452" s="74"/>
      <c r="C452" s="45"/>
      <c r="D452" s="45"/>
      <c r="E452" s="45"/>
      <c r="F452" s="133"/>
      <c r="G452" s="133"/>
    </row>
    <row r="453" spans="1:7" x14ac:dyDescent="0.3">
      <c r="A453" s="45"/>
      <c r="B453" s="74"/>
      <c r="C453" s="45"/>
      <c r="D453" s="45"/>
      <c r="E453" s="45"/>
      <c r="F453" s="133"/>
      <c r="G453" s="146"/>
    </row>
    <row r="454" spans="1:7" x14ac:dyDescent="0.3">
      <c r="A454" s="64"/>
      <c r="B454" s="64"/>
      <c r="C454" s="64"/>
      <c r="D454" s="64"/>
      <c r="E454" s="64"/>
      <c r="F454" s="64"/>
      <c r="G454" s="64"/>
    </row>
    <row r="455" spans="1:7" x14ac:dyDescent="0.3">
      <c r="A455" s="45"/>
      <c r="B455" s="62"/>
      <c r="C455" s="146"/>
      <c r="D455" s="146"/>
      <c r="E455" s="45"/>
      <c r="F455" s="45"/>
      <c r="G455" s="45"/>
    </row>
    <row r="456" spans="1:7" x14ac:dyDescent="0.3">
      <c r="A456" s="45"/>
      <c r="B456" s="62"/>
      <c r="C456" s="146"/>
      <c r="D456" s="146"/>
      <c r="E456" s="45"/>
      <c r="F456" s="45"/>
      <c r="G456" s="45"/>
    </row>
    <row r="457" spans="1:7" x14ac:dyDescent="0.3">
      <c r="A457" s="45"/>
      <c r="B457" s="62"/>
      <c r="C457" s="146"/>
      <c r="D457" s="146"/>
      <c r="E457" s="45"/>
      <c r="F457" s="45"/>
      <c r="G457" s="45"/>
    </row>
    <row r="458" spans="1:7" x14ac:dyDescent="0.3">
      <c r="A458" s="45"/>
      <c r="B458" s="62"/>
      <c r="C458" s="146"/>
      <c r="D458" s="146"/>
      <c r="E458" s="45"/>
      <c r="F458" s="45"/>
      <c r="G458" s="45"/>
    </row>
    <row r="459" spans="1:7" x14ac:dyDescent="0.3">
      <c r="A459" s="45"/>
      <c r="B459" s="62"/>
      <c r="C459" s="146"/>
      <c r="D459" s="146"/>
      <c r="E459" s="45"/>
      <c r="F459" s="45"/>
      <c r="G459" s="45"/>
    </row>
    <row r="460" spans="1:7" x14ac:dyDescent="0.3">
      <c r="A460" s="45"/>
      <c r="B460" s="62"/>
      <c r="C460" s="146"/>
      <c r="D460" s="146"/>
      <c r="E460" s="45"/>
      <c r="F460" s="45"/>
      <c r="G460" s="45"/>
    </row>
    <row r="461" spans="1:7" x14ac:dyDescent="0.3">
      <c r="A461" s="45"/>
      <c r="B461" s="62"/>
      <c r="C461" s="146"/>
      <c r="D461" s="146"/>
      <c r="E461" s="45"/>
      <c r="F461" s="45"/>
      <c r="G461" s="45"/>
    </row>
    <row r="462" spans="1:7" x14ac:dyDescent="0.3">
      <c r="A462" s="45"/>
      <c r="B462" s="62"/>
      <c r="C462" s="146"/>
      <c r="D462" s="146"/>
      <c r="E462" s="45"/>
      <c r="F462" s="45"/>
      <c r="G462" s="45"/>
    </row>
    <row r="463" spans="1:7" x14ac:dyDescent="0.3">
      <c r="A463" s="45"/>
      <c r="B463" s="62"/>
      <c r="C463" s="146"/>
      <c r="D463" s="146"/>
      <c r="E463" s="45"/>
      <c r="F463" s="45"/>
      <c r="G463" s="45"/>
    </row>
    <row r="464" spans="1:7" x14ac:dyDescent="0.3">
      <c r="A464" s="45"/>
      <c r="B464" s="62"/>
      <c r="C464" s="146"/>
      <c r="D464" s="146"/>
      <c r="E464" s="45"/>
      <c r="F464" s="45"/>
      <c r="G464" s="45"/>
    </row>
    <row r="465" spans="1:7" x14ac:dyDescent="0.3">
      <c r="A465" s="45"/>
      <c r="B465" s="74"/>
      <c r="C465" s="146"/>
      <c r="D465" s="45"/>
      <c r="E465" s="45"/>
      <c r="F465" s="45"/>
      <c r="G465" s="45"/>
    </row>
    <row r="466" spans="1:7" x14ac:dyDescent="0.3">
      <c r="A466" s="45"/>
      <c r="B466" s="74"/>
      <c r="C466" s="146"/>
      <c r="D466" s="45"/>
      <c r="E466" s="45"/>
      <c r="F466" s="45"/>
      <c r="G466" s="45"/>
    </row>
    <row r="467" spans="1:7" x14ac:dyDescent="0.3">
      <c r="A467" s="45"/>
      <c r="B467" s="74"/>
      <c r="C467" s="146"/>
      <c r="D467" s="45"/>
      <c r="E467" s="45"/>
      <c r="F467" s="45"/>
      <c r="G467" s="45"/>
    </row>
    <row r="468" spans="1:7" x14ac:dyDescent="0.3">
      <c r="A468" s="45"/>
      <c r="B468" s="74"/>
      <c r="C468" s="146"/>
      <c r="D468" s="45"/>
      <c r="E468" s="45"/>
      <c r="F468" s="45"/>
      <c r="G468" s="45"/>
    </row>
    <row r="469" spans="1:7" x14ac:dyDescent="0.3">
      <c r="A469" s="45"/>
      <c r="B469" s="74"/>
      <c r="C469" s="146"/>
      <c r="D469" s="45"/>
      <c r="E469" s="45"/>
      <c r="F469" s="45"/>
      <c r="G469" s="45"/>
    </row>
    <row r="470" spans="1:7" x14ac:dyDescent="0.3">
      <c r="A470" s="45"/>
      <c r="B470" s="74"/>
      <c r="C470" s="146"/>
      <c r="D470" s="45"/>
      <c r="E470" s="45"/>
      <c r="F470" s="45"/>
      <c r="G470" s="45"/>
    </row>
    <row r="471" spans="1:7" x14ac:dyDescent="0.3">
      <c r="A471" s="45"/>
      <c r="B471" s="74"/>
      <c r="C471" s="146"/>
      <c r="D471" s="45"/>
      <c r="E471" s="45"/>
      <c r="F471" s="45"/>
      <c r="G471" s="45"/>
    </row>
    <row r="472" spans="1:7" x14ac:dyDescent="0.3">
      <c r="A472" s="45"/>
      <c r="B472" s="74"/>
      <c r="C472" s="146"/>
      <c r="D472" s="45"/>
      <c r="E472" s="45"/>
      <c r="F472" s="45"/>
      <c r="G472" s="45"/>
    </row>
    <row r="473" spans="1:7" x14ac:dyDescent="0.3">
      <c r="A473" s="45"/>
      <c r="B473" s="74"/>
      <c r="C473" s="146"/>
      <c r="D473" s="45"/>
      <c r="E473" s="45"/>
      <c r="F473" s="45"/>
      <c r="G473" s="45"/>
    </row>
    <row r="474" spans="1:7" x14ac:dyDescent="0.3">
      <c r="A474" s="45"/>
      <c r="B474" s="74"/>
      <c r="C474" s="146"/>
      <c r="D474" s="45"/>
      <c r="E474" s="45"/>
      <c r="F474" s="45"/>
      <c r="G474" s="45"/>
    </row>
    <row r="475" spans="1:7" x14ac:dyDescent="0.3">
      <c r="A475" s="45"/>
      <c r="B475" s="74"/>
      <c r="C475" s="146"/>
      <c r="D475" s="45"/>
      <c r="E475" s="45"/>
      <c r="F475" s="45"/>
      <c r="G475" s="45"/>
    </row>
    <row r="476" spans="1:7" x14ac:dyDescent="0.3">
      <c r="A476" s="45"/>
      <c r="B476" s="74"/>
      <c r="C476" s="146"/>
      <c r="D476" s="45"/>
      <c r="E476" s="45"/>
      <c r="F476" s="45"/>
      <c r="G476" s="43"/>
    </row>
    <row r="477" spans="1:7" x14ac:dyDescent="0.3">
      <c r="A477" s="45"/>
      <c r="B477" s="74"/>
      <c r="C477" s="146"/>
      <c r="D477" s="45"/>
      <c r="E477" s="45"/>
      <c r="F477" s="45"/>
      <c r="G477" s="43"/>
    </row>
    <row r="478" spans="1:7" x14ac:dyDescent="0.3">
      <c r="A478" s="45"/>
      <c r="B478" s="74"/>
      <c r="C478" s="146"/>
      <c r="D478" s="45"/>
      <c r="E478" s="45"/>
      <c r="F478" s="45"/>
      <c r="G478" s="43"/>
    </row>
    <row r="479" spans="1:7" x14ac:dyDescent="0.3">
      <c r="A479" s="45"/>
      <c r="B479" s="74"/>
      <c r="C479" s="146"/>
      <c r="D479" s="75"/>
      <c r="E479" s="75"/>
      <c r="F479" s="75"/>
      <c r="G479" s="75"/>
    </row>
    <row r="480" spans="1:7" x14ac:dyDescent="0.3">
      <c r="A480" s="45"/>
      <c r="B480" s="74"/>
      <c r="C480" s="146"/>
      <c r="D480" s="75"/>
      <c r="E480" s="75"/>
      <c r="F480" s="75"/>
      <c r="G480" s="75"/>
    </row>
    <row r="481" spans="1:7" x14ac:dyDescent="0.3">
      <c r="A481" s="45"/>
      <c r="B481" s="74"/>
      <c r="C481" s="146"/>
      <c r="D481" s="75"/>
      <c r="E481" s="75"/>
      <c r="F481" s="75"/>
      <c r="G481" s="75"/>
    </row>
    <row r="482" spans="1:7" x14ac:dyDescent="0.3">
      <c r="A482" s="64"/>
      <c r="B482" s="64"/>
      <c r="C482" s="64"/>
      <c r="D482" s="64"/>
      <c r="E482" s="64"/>
      <c r="F482" s="64"/>
      <c r="G482" s="64"/>
    </row>
    <row r="483" spans="1:7" x14ac:dyDescent="0.3">
      <c r="A483" s="45"/>
      <c r="B483" s="62"/>
      <c r="C483" s="45"/>
      <c r="D483" s="45"/>
      <c r="E483" s="51"/>
      <c r="F483" s="133"/>
      <c r="G483" s="133"/>
    </row>
    <row r="484" spans="1:7" x14ac:dyDescent="0.3">
      <c r="A484" s="45"/>
      <c r="B484" s="62"/>
      <c r="C484" s="45"/>
      <c r="D484" s="45"/>
      <c r="E484" s="51"/>
      <c r="F484" s="133"/>
      <c r="G484" s="133"/>
    </row>
    <row r="485" spans="1:7" x14ac:dyDescent="0.3">
      <c r="A485" s="45"/>
      <c r="B485" s="62"/>
      <c r="C485" s="45"/>
      <c r="D485" s="45"/>
      <c r="E485" s="51"/>
      <c r="F485" s="133"/>
      <c r="G485" s="133"/>
    </row>
    <row r="486" spans="1:7" x14ac:dyDescent="0.3">
      <c r="A486" s="45"/>
      <c r="B486" s="62"/>
      <c r="C486" s="45"/>
      <c r="D486" s="45"/>
      <c r="E486" s="51"/>
      <c r="F486" s="133"/>
      <c r="G486" s="133"/>
    </row>
    <row r="487" spans="1:7" x14ac:dyDescent="0.3">
      <c r="A487" s="45"/>
      <c r="B487" s="62"/>
      <c r="C487" s="45"/>
      <c r="D487" s="45"/>
      <c r="E487" s="51"/>
      <c r="F487" s="133"/>
      <c r="G487" s="133"/>
    </row>
    <row r="488" spans="1:7" x14ac:dyDescent="0.3">
      <c r="A488" s="45"/>
      <c r="B488" s="62"/>
      <c r="C488" s="45"/>
      <c r="D488" s="45"/>
      <c r="E488" s="51"/>
      <c r="F488" s="133"/>
      <c r="G488" s="133"/>
    </row>
    <row r="489" spans="1:7" x14ac:dyDescent="0.3">
      <c r="A489" s="45"/>
      <c r="B489" s="62"/>
      <c r="C489" s="45"/>
      <c r="D489" s="45"/>
      <c r="E489" s="51"/>
      <c r="F489" s="133"/>
      <c r="G489" s="133"/>
    </row>
    <row r="490" spans="1:7" x14ac:dyDescent="0.3">
      <c r="A490" s="45"/>
      <c r="B490" s="62"/>
      <c r="C490" s="45"/>
      <c r="D490" s="45"/>
      <c r="E490" s="51"/>
      <c r="F490" s="133"/>
      <c r="G490" s="133"/>
    </row>
    <row r="491" spans="1:7" x14ac:dyDescent="0.3">
      <c r="A491" s="45"/>
      <c r="B491" s="62"/>
      <c r="C491" s="45"/>
      <c r="D491" s="45"/>
      <c r="E491" s="51"/>
      <c r="F491" s="133"/>
      <c r="G491" s="133"/>
    </row>
    <row r="492" spans="1:7" x14ac:dyDescent="0.3">
      <c r="A492" s="45"/>
      <c r="B492" s="62"/>
      <c r="C492" s="45"/>
      <c r="D492" s="45"/>
      <c r="E492" s="51"/>
      <c r="F492" s="133"/>
      <c r="G492" s="133"/>
    </row>
    <row r="493" spans="1:7" x14ac:dyDescent="0.3">
      <c r="A493" s="45"/>
      <c r="B493" s="62"/>
      <c r="C493" s="45"/>
      <c r="D493" s="45"/>
      <c r="E493" s="51"/>
      <c r="F493" s="133"/>
      <c r="G493" s="133"/>
    </row>
    <row r="494" spans="1:7" x14ac:dyDescent="0.3">
      <c r="A494" s="45"/>
      <c r="B494" s="62"/>
      <c r="C494" s="45"/>
      <c r="D494" s="45"/>
      <c r="E494" s="51"/>
      <c r="F494" s="133"/>
      <c r="G494" s="133"/>
    </row>
    <row r="495" spans="1:7" x14ac:dyDescent="0.3">
      <c r="A495" s="45"/>
      <c r="B495" s="62"/>
      <c r="C495" s="45"/>
      <c r="D495" s="45"/>
      <c r="E495" s="51"/>
      <c r="F495" s="133"/>
      <c r="G495" s="133"/>
    </row>
    <row r="496" spans="1:7" x14ac:dyDescent="0.3">
      <c r="A496" s="45"/>
      <c r="B496" s="62"/>
      <c r="C496" s="45"/>
      <c r="D496" s="45"/>
      <c r="E496" s="51"/>
      <c r="F496" s="133"/>
      <c r="G496" s="133"/>
    </row>
    <row r="497" spans="1:7" x14ac:dyDescent="0.3">
      <c r="A497" s="45"/>
      <c r="B497" s="62"/>
      <c r="C497" s="45"/>
      <c r="D497" s="45"/>
      <c r="E497" s="51"/>
      <c r="F497" s="133"/>
      <c r="G497" s="133"/>
    </row>
    <row r="498" spans="1:7" x14ac:dyDescent="0.3">
      <c r="A498" s="45"/>
      <c r="B498" s="62"/>
      <c r="C498" s="45"/>
      <c r="D498" s="45"/>
      <c r="E498" s="51"/>
      <c r="F498" s="133"/>
      <c r="G498" s="133"/>
    </row>
    <row r="499" spans="1:7" x14ac:dyDescent="0.3">
      <c r="A499" s="45"/>
      <c r="B499" s="62"/>
      <c r="C499" s="45"/>
      <c r="D499" s="45"/>
      <c r="E499" s="51"/>
      <c r="F499" s="133"/>
      <c r="G499" s="133"/>
    </row>
    <row r="500" spans="1:7" x14ac:dyDescent="0.3">
      <c r="A500" s="45"/>
      <c r="B500" s="62"/>
      <c r="C500" s="45"/>
      <c r="D500" s="45"/>
      <c r="E500" s="51"/>
      <c r="F500" s="133"/>
      <c r="G500" s="133"/>
    </row>
    <row r="501" spans="1:7" x14ac:dyDescent="0.3">
      <c r="A501" s="45"/>
      <c r="B501" s="62"/>
      <c r="C501" s="45"/>
      <c r="D501" s="45"/>
      <c r="E501" s="51"/>
      <c r="F501" s="51"/>
      <c r="G501" s="51"/>
    </row>
    <row r="502" spans="1:7" x14ac:dyDescent="0.3">
      <c r="A502" s="45"/>
      <c r="B502" s="62"/>
      <c r="C502" s="45"/>
      <c r="D502" s="45"/>
      <c r="E502" s="51"/>
      <c r="F502" s="51"/>
      <c r="G502" s="51"/>
    </row>
    <row r="503" spans="1:7" x14ac:dyDescent="0.3">
      <c r="A503" s="45"/>
      <c r="B503" s="62"/>
      <c r="C503" s="45"/>
      <c r="D503" s="45"/>
      <c r="E503" s="51"/>
      <c r="F503" s="51"/>
      <c r="G503" s="51"/>
    </row>
    <row r="504" spans="1:7" x14ac:dyDescent="0.3">
      <c r="A504" s="45"/>
      <c r="B504" s="62"/>
      <c r="C504" s="45"/>
      <c r="D504" s="45"/>
      <c r="E504" s="51"/>
      <c r="F504" s="51"/>
      <c r="G504" s="51"/>
    </row>
    <row r="505" spans="1:7" x14ac:dyDescent="0.3">
      <c r="A505" s="64"/>
      <c r="B505" s="64"/>
      <c r="C505" s="64"/>
      <c r="D505" s="64"/>
      <c r="E505" s="64"/>
      <c r="F505" s="64"/>
      <c r="G505" s="64"/>
    </row>
    <row r="506" spans="1:7" x14ac:dyDescent="0.3">
      <c r="A506" s="45"/>
      <c r="B506" s="62"/>
      <c r="C506" s="45"/>
      <c r="D506" s="45"/>
      <c r="E506" s="51"/>
      <c r="F506" s="133"/>
      <c r="G506" s="133"/>
    </row>
    <row r="507" spans="1:7" x14ac:dyDescent="0.3">
      <c r="A507" s="45"/>
      <c r="B507" s="62"/>
      <c r="C507" s="45"/>
      <c r="D507" s="45"/>
      <c r="E507" s="51"/>
      <c r="F507" s="133"/>
      <c r="G507" s="133"/>
    </row>
    <row r="508" spans="1:7" x14ac:dyDescent="0.3">
      <c r="A508" s="45"/>
      <c r="B508" s="62"/>
      <c r="C508" s="45"/>
      <c r="D508" s="45"/>
      <c r="E508" s="51"/>
      <c r="F508" s="133"/>
      <c r="G508" s="133"/>
    </row>
    <row r="509" spans="1:7" x14ac:dyDescent="0.3">
      <c r="A509" s="45"/>
      <c r="B509" s="62"/>
      <c r="C509" s="45"/>
      <c r="D509" s="45"/>
      <c r="E509" s="51"/>
      <c r="F509" s="133"/>
      <c r="G509" s="133"/>
    </row>
    <row r="510" spans="1:7" x14ac:dyDescent="0.3">
      <c r="A510" s="45"/>
      <c r="B510" s="62"/>
      <c r="C510" s="45"/>
      <c r="D510" s="45"/>
      <c r="E510" s="51"/>
      <c r="F510" s="133"/>
      <c r="G510" s="133"/>
    </row>
    <row r="511" spans="1:7" x14ac:dyDescent="0.3">
      <c r="A511" s="45"/>
      <c r="B511" s="62"/>
      <c r="C511" s="45"/>
      <c r="D511" s="45"/>
      <c r="E511" s="51"/>
      <c r="F511" s="133"/>
      <c r="G511" s="133"/>
    </row>
    <row r="512" spans="1:7" x14ac:dyDescent="0.3">
      <c r="A512" s="45"/>
      <c r="B512" s="62"/>
      <c r="C512" s="45"/>
      <c r="D512" s="45"/>
      <c r="E512" s="51"/>
      <c r="F512" s="133"/>
      <c r="G512" s="133"/>
    </row>
    <row r="513" spans="1:7" x14ac:dyDescent="0.3">
      <c r="A513" s="45"/>
      <c r="B513" s="62"/>
      <c r="C513" s="45"/>
      <c r="D513" s="45"/>
      <c r="E513" s="51"/>
      <c r="F513" s="133"/>
      <c r="G513" s="133"/>
    </row>
    <row r="514" spans="1:7" x14ac:dyDescent="0.3">
      <c r="A514" s="45"/>
      <c r="B514" s="62"/>
      <c r="C514" s="45"/>
      <c r="D514" s="45"/>
      <c r="E514" s="51"/>
      <c r="F514" s="133"/>
      <c r="G514" s="133"/>
    </row>
    <row r="515" spans="1:7" x14ac:dyDescent="0.3">
      <c r="A515" s="45"/>
      <c r="B515" s="62"/>
      <c r="C515" s="45"/>
      <c r="D515" s="45"/>
      <c r="E515" s="51"/>
      <c r="F515" s="51"/>
      <c r="G515" s="51"/>
    </row>
  </sheetData>
  <sheetProtection algorithmName="SHA-512" hashValue="a7LkJXY+xCQdJ9C9LQEFqHZWTfXrhHZx7sWn9ReIynVvekRBPHxKHFGUIMjMVvm5G410/DLqrb6FSARhgmZxBw==" saltValue="B6SGpxcAVh2W4fH0djgM0A==" spinCount="100000" sheet="1" formatCells="0" formatColumns="0" formatRows="0" insertHyperlinks="0" sort="0" autoFilter="0" pivotTables="0"/>
  <protectedRanges>
    <protectedRange sqref="C5 B83:E120 E23:G25 C52:D61 C65:D80 C63:D63 C33:D50 C16:D25 C27:D31 C26:H26" name="Optional ECBECAIs_2"/>
  </protectedRanges>
  <mergeCells count="13">
    <mergeCell ref="E13:F13"/>
    <mergeCell ref="G13:H13"/>
    <mergeCell ref="B15:D15"/>
    <mergeCell ref="B20:D20"/>
    <mergeCell ref="A1:B1"/>
    <mergeCell ref="E5:F5"/>
    <mergeCell ref="B7:C7"/>
    <mergeCell ref="E7:H7"/>
    <mergeCell ref="B8:C8"/>
    <mergeCell ref="E8:H12"/>
    <mergeCell ref="B9:C9"/>
    <mergeCell ref="B10:C10"/>
    <mergeCell ref="B11:C11"/>
  </mergeCells>
  <phoneticPr fontId="46" type="noConversion"/>
  <hyperlinks>
    <hyperlink ref="E6:F6" r:id="rId1" display="RESPONSE DYNAMIC MONITORING REPORT" xr:uid="{565ECBB5-0C0B-4188-BD1D-26CCC43A6E95}"/>
    <hyperlink ref="G5" r:id="rId2" xr:uid="{BC00DB34-7E2C-4544-810A-8EFD9AC96975}"/>
    <hyperlink ref="B8:C8" location="'Temp. Optional COVID 19 impact'!B14" display="1.  Share of assets affected by payment holidays caused by COVID 19" xr:uid="{B1286628-8C5D-4238-8B46-BF5E1B536A55}"/>
    <hyperlink ref="B9:C9" location="'Temp. Optional COVID 19 impact'!B19" display="2. Additional information on the cover pool section affected by payment holidays" xr:uid="{582BECC1-916B-4BD7-B53A-39C29B74DE3A}"/>
  </hyperlinks>
  <pageMargins left="0.7" right="0.7" top="0.75" bottom="0.75" header="0.3" footer="0.3"/>
  <pageSetup paperSize="9" orientation="portrait"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dimension ref="A1"/>
  <sheetViews>
    <sheetView zoomScale="80" zoomScaleNormal="80" workbookViewId="0">
      <selection activeCell="F1" sqref="F1"/>
    </sheetView>
  </sheetViews>
  <sheetFormatPr defaultRowHeight="14.4" x14ac:dyDescent="0.3"/>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847A75"/>
  </sheetPr>
  <dimension ref="B1:J43"/>
  <sheetViews>
    <sheetView tabSelected="1" zoomScale="80" zoomScaleNormal="80" workbookViewId="0"/>
  </sheetViews>
  <sheetFormatPr defaultRowHeight="14.4" x14ac:dyDescent="0.3"/>
  <cols>
    <col min="2" max="10" width="12.44140625" customWidth="1"/>
  </cols>
  <sheetData>
    <row r="1" spans="2:10" ht="15" thickBot="1" x14ac:dyDescent="0.35"/>
    <row r="2" spans="2:10" x14ac:dyDescent="0.3">
      <c r="B2" s="2"/>
      <c r="C2" s="3"/>
      <c r="D2" s="3"/>
      <c r="E2" s="3"/>
      <c r="F2" s="3"/>
      <c r="G2" s="3"/>
      <c r="H2" s="3"/>
      <c r="I2" s="3"/>
      <c r="J2" s="4"/>
    </row>
    <row r="3" spans="2:10" x14ac:dyDescent="0.3">
      <c r="B3" s="5"/>
      <c r="C3" s="6"/>
      <c r="D3" s="6"/>
      <c r="E3" s="6"/>
      <c r="F3" s="6"/>
      <c r="G3" s="6"/>
      <c r="H3" s="6"/>
      <c r="I3" s="6"/>
      <c r="J3" s="7"/>
    </row>
    <row r="4" spans="2:10" x14ac:dyDescent="0.3">
      <c r="B4" s="5"/>
      <c r="C4" s="6"/>
      <c r="D4" s="6"/>
      <c r="E4" s="6"/>
      <c r="F4" s="6"/>
      <c r="G4" s="6"/>
      <c r="H4" s="6"/>
      <c r="I4" s="6"/>
      <c r="J4" s="7"/>
    </row>
    <row r="5" spans="2:10" ht="31.2" x14ac:dyDescent="0.35">
      <c r="B5" s="5"/>
      <c r="C5" s="6"/>
      <c r="D5" s="6"/>
      <c r="E5" s="8"/>
      <c r="F5" s="9" t="s">
        <v>12</v>
      </c>
      <c r="G5" s="6"/>
      <c r="H5" s="6"/>
      <c r="I5" s="6"/>
      <c r="J5" s="7"/>
    </row>
    <row r="6" spans="2:10" ht="41.25" customHeight="1" x14ac:dyDescent="0.3">
      <c r="B6" s="5"/>
      <c r="C6" s="6"/>
      <c r="D6" s="459" t="s">
        <v>3009</v>
      </c>
      <c r="E6" s="459"/>
      <c r="F6" s="459"/>
      <c r="G6" s="459"/>
      <c r="H6" s="459"/>
      <c r="I6" s="6"/>
      <c r="J6" s="7"/>
    </row>
    <row r="7" spans="2:10" ht="25.8" x14ac:dyDescent="0.3">
      <c r="B7" s="5"/>
      <c r="C7" s="6"/>
      <c r="D7" s="6"/>
      <c r="E7" s="6"/>
      <c r="F7" s="10" t="s">
        <v>3112</v>
      </c>
      <c r="G7" s="6"/>
      <c r="H7" s="6"/>
      <c r="I7" s="6"/>
      <c r="J7" s="7"/>
    </row>
    <row r="8" spans="2:10" ht="25.8" x14ac:dyDescent="0.3">
      <c r="B8" s="5"/>
      <c r="C8" s="6"/>
      <c r="D8" s="6"/>
      <c r="E8" s="6"/>
      <c r="F8" s="10" t="s">
        <v>3576</v>
      </c>
      <c r="G8" s="6"/>
      <c r="H8" s="6"/>
      <c r="I8" s="6"/>
      <c r="J8" s="7"/>
    </row>
    <row r="9" spans="2:10" ht="21" x14ac:dyDescent="0.3">
      <c r="B9" s="5"/>
      <c r="C9" s="6"/>
      <c r="D9" s="6"/>
      <c r="E9" s="6"/>
      <c r="F9" s="11" t="s">
        <v>3577</v>
      </c>
      <c r="G9" s="6"/>
      <c r="H9" s="6"/>
      <c r="I9" s="6"/>
      <c r="J9" s="7"/>
    </row>
    <row r="10" spans="2:10" ht="21" x14ac:dyDescent="0.3">
      <c r="B10" s="5"/>
      <c r="C10" s="6"/>
      <c r="D10" s="6"/>
      <c r="E10" s="6"/>
      <c r="F10" s="11" t="s">
        <v>3578</v>
      </c>
      <c r="G10" s="6"/>
      <c r="H10" s="6"/>
      <c r="I10" s="6"/>
      <c r="J10" s="7"/>
    </row>
    <row r="11" spans="2:10" ht="21" x14ac:dyDescent="0.3">
      <c r="B11" s="5"/>
      <c r="C11" s="6"/>
      <c r="D11" s="6"/>
      <c r="E11" s="6"/>
      <c r="F11" s="11"/>
      <c r="G11" s="6"/>
      <c r="H11" s="6"/>
      <c r="I11" s="6"/>
      <c r="J11" s="7"/>
    </row>
    <row r="12" spans="2:10" x14ac:dyDescent="0.3">
      <c r="B12" s="5"/>
      <c r="C12" s="6"/>
      <c r="D12" s="6"/>
      <c r="E12" s="6"/>
      <c r="F12" s="6"/>
      <c r="G12" s="6"/>
      <c r="H12" s="6"/>
      <c r="I12" s="6"/>
      <c r="J12" s="7"/>
    </row>
    <row r="13" spans="2:10" x14ac:dyDescent="0.3">
      <c r="B13" s="5"/>
      <c r="C13" s="6"/>
      <c r="D13" s="6"/>
      <c r="E13" s="6"/>
      <c r="F13" s="6"/>
      <c r="G13" s="6"/>
      <c r="H13" s="6"/>
      <c r="I13" s="6"/>
      <c r="J13" s="7"/>
    </row>
    <row r="14" spans="2:10" x14ac:dyDescent="0.3">
      <c r="B14" s="5"/>
      <c r="C14" s="6"/>
      <c r="D14" s="6"/>
      <c r="E14" s="6"/>
      <c r="F14" s="6"/>
      <c r="G14" s="6"/>
      <c r="H14" s="6"/>
      <c r="I14" s="6"/>
      <c r="J14" s="7"/>
    </row>
    <row r="15" spans="2:10" x14ac:dyDescent="0.3">
      <c r="B15" s="5"/>
      <c r="C15" s="6"/>
      <c r="D15" s="6"/>
      <c r="E15" s="6"/>
      <c r="F15" s="6"/>
      <c r="G15" s="6"/>
      <c r="H15" s="6"/>
      <c r="I15" s="6"/>
      <c r="J15" s="7"/>
    </row>
    <row r="16" spans="2:10" x14ac:dyDescent="0.3">
      <c r="B16" s="5"/>
      <c r="C16" s="6"/>
      <c r="D16" s="6"/>
      <c r="E16" s="6"/>
      <c r="F16" s="6"/>
      <c r="G16" s="6"/>
      <c r="H16" s="6"/>
      <c r="I16" s="6"/>
      <c r="J16" s="7"/>
    </row>
    <row r="17" spans="2:10" x14ac:dyDescent="0.3">
      <c r="B17" s="5"/>
      <c r="C17" s="6"/>
      <c r="D17" s="6"/>
      <c r="E17" s="6"/>
      <c r="F17" s="6"/>
      <c r="G17" s="6"/>
      <c r="H17" s="6"/>
      <c r="I17" s="6"/>
      <c r="J17" s="7"/>
    </row>
    <row r="18" spans="2:10" x14ac:dyDescent="0.3">
      <c r="B18" s="5"/>
      <c r="C18" s="6"/>
      <c r="D18" s="6"/>
      <c r="E18" s="6"/>
      <c r="F18" s="6"/>
      <c r="G18" s="6"/>
      <c r="H18" s="6"/>
      <c r="I18" s="6"/>
      <c r="J18" s="7"/>
    </row>
    <row r="19" spans="2:10" x14ac:dyDescent="0.3">
      <c r="B19" s="5"/>
      <c r="C19" s="6"/>
      <c r="D19" s="6"/>
      <c r="E19" s="6"/>
      <c r="F19" s="6"/>
      <c r="G19" s="6"/>
      <c r="H19" s="6"/>
      <c r="I19" s="6"/>
      <c r="J19" s="7"/>
    </row>
    <row r="20" spans="2:10" x14ac:dyDescent="0.3">
      <c r="B20" s="5"/>
      <c r="C20" s="6"/>
      <c r="D20" s="6"/>
      <c r="E20" s="6"/>
      <c r="F20" s="6"/>
      <c r="G20" s="6"/>
      <c r="H20" s="6"/>
      <c r="I20" s="6"/>
      <c r="J20" s="7"/>
    </row>
    <row r="21" spans="2:10" x14ac:dyDescent="0.3">
      <c r="B21" s="5"/>
      <c r="C21" s="6"/>
      <c r="D21" s="6"/>
      <c r="E21" s="6"/>
      <c r="F21" s="6"/>
      <c r="G21" s="6"/>
      <c r="H21" s="6"/>
      <c r="I21" s="6"/>
      <c r="J21" s="7"/>
    </row>
    <row r="22" spans="2:10" x14ac:dyDescent="0.3">
      <c r="B22" s="5"/>
      <c r="C22" s="6"/>
      <c r="D22" s="6"/>
      <c r="E22" s="6"/>
      <c r="F22" s="12" t="s">
        <v>13</v>
      </c>
      <c r="G22" s="6"/>
      <c r="H22" s="6"/>
      <c r="I22" s="6"/>
      <c r="J22" s="7"/>
    </row>
    <row r="23" spans="2:10" x14ac:dyDescent="0.3">
      <c r="B23" s="5"/>
      <c r="C23" s="6"/>
      <c r="D23" s="6"/>
      <c r="E23" s="6"/>
      <c r="F23" s="13"/>
      <c r="G23" s="6"/>
      <c r="H23" s="6"/>
      <c r="I23" s="6"/>
      <c r="J23" s="7"/>
    </row>
    <row r="24" spans="2:10" x14ac:dyDescent="0.3">
      <c r="B24" s="5"/>
      <c r="C24" s="6"/>
      <c r="D24" s="462" t="s">
        <v>14</v>
      </c>
      <c r="E24" s="463" t="s">
        <v>15</v>
      </c>
      <c r="F24" s="463"/>
      <c r="G24" s="463"/>
      <c r="H24" s="463"/>
      <c r="I24" s="6"/>
      <c r="J24" s="7"/>
    </row>
    <row r="25" spans="2:10" x14ac:dyDescent="0.3">
      <c r="B25" s="5"/>
      <c r="C25" s="6"/>
      <c r="D25" s="6"/>
      <c r="H25" s="6"/>
      <c r="I25" s="6"/>
      <c r="J25" s="7"/>
    </row>
    <row r="26" spans="2:10" x14ac:dyDescent="0.3">
      <c r="B26" s="5"/>
      <c r="C26" s="6"/>
      <c r="D26" s="462" t="s">
        <v>16</v>
      </c>
      <c r="E26" s="463"/>
      <c r="F26" s="463"/>
      <c r="G26" s="463"/>
      <c r="H26" s="463"/>
      <c r="I26" s="6"/>
      <c r="J26" s="7"/>
    </row>
    <row r="27" spans="2:10" x14ac:dyDescent="0.3">
      <c r="B27" s="5"/>
      <c r="C27" s="6"/>
      <c r="D27" s="14"/>
      <c r="E27" s="14"/>
      <c r="F27" s="14"/>
      <c r="G27" s="14"/>
      <c r="H27" s="14"/>
      <c r="I27" s="6"/>
      <c r="J27" s="7"/>
    </row>
    <row r="28" spans="2:10" x14ac:dyDescent="0.3">
      <c r="B28" s="5"/>
      <c r="C28" s="6"/>
      <c r="D28" s="462" t="s">
        <v>17</v>
      </c>
      <c r="E28" s="463" t="s">
        <v>15</v>
      </c>
      <c r="F28" s="463"/>
      <c r="G28" s="463"/>
      <c r="H28" s="463"/>
      <c r="I28" s="6"/>
      <c r="J28" s="7"/>
    </row>
    <row r="29" spans="2:10" x14ac:dyDescent="0.3">
      <c r="B29" s="5"/>
      <c r="C29" s="6"/>
      <c r="D29" s="14"/>
      <c r="E29" s="14"/>
      <c r="F29" s="14"/>
      <c r="G29" s="14"/>
      <c r="H29" s="14"/>
      <c r="I29" s="6"/>
      <c r="J29" s="7"/>
    </row>
    <row r="30" spans="2:10" x14ac:dyDescent="0.3">
      <c r="B30" s="5"/>
      <c r="C30" s="6"/>
      <c r="D30" s="462" t="s">
        <v>18</v>
      </c>
      <c r="E30" s="463" t="s">
        <v>15</v>
      </c>
      <c r="F30" s="463"/>
      <c r="G30" s="463"/>
      <c r="H30" s="463"/>
      <c r="I30" s="6"/>
      <c r="J30" s="7"/>
    </row>
    <row r="31" spans="2:10" x14ac:dyDescent="0.3">
      <c r="B31" s="5"/>
      <c r="C31" s="6"/>
      <c r="D31" s="14"/>
      <c r="E31" s="14"/>
      <c r="F31" s="14"/>
      <c r="G31" s="14"/>
      <c r="H31" s="14"/>
      <c r="I31" s="6"/>
      <c r="J31" s="7"/>
    </row>
    <row r="32" spans="2:10" x14ac:dyDescent="0.3">
      <c r="B32" s="5"/>
      <c r="C32" s="6"/>
      <c r="D32" s="462" t="s">
        <v>19</v>
      </c>
      <c r="E32" s="463" t="s">
        <v>15</v>
      </c>
      <c r="F32" s="463"/>
      <c r="G32" s="463"/>
      <c r="H32" s="463"/>
      <c r="I32" s="6"/>
      <c r="J32" s="7"/>
    </row>
    <row r="33" spans="2:10" x14ac:dyDescent="0.3">
      <c r="B33" s="5"/>
      <c r="C33" s="6"/>
      <c r="I33" s="6"/>
      <c r="J33" s="7"/>
    </row>
    <row r="34" spans="2:10" x14ac:dyDescent="0.3">
      <c r="B34" s="5"/>
      <c r="C34" s="6"/>
      <c r="D34" s="462" t="s">
        <v>20</v>
      </c>
      <c r="E34" s="463" t="s">
        <v>15</v>
      </c>
      <c r="F34" s="463"/>
      <c r="G34" s="463"/>
      <c r="H34" s="463"/>
      <c r="I34" s="6"/>
      <c r="J34" s="7"/>
    </row>
    <row r="35" spans="2:10" x14ac:dyDescent="0.3">
      <c r="B35" s="5"/>
      <c r="C35" s="6"/>
      <c r="D35" s="6"/>
      <c r="E35" s="6"/>
      <c r="F35" s="6"/>
      <c r="G35" s="6"/>
      <c r="H35" s="6"/>
      <c r="I35" s="6"/>
      <c r="J35" s="7"/>
    </row>
    <row r="36" spans="2:10" x14ac:dyDescent="0.3">
      <c r="B36" s="5"/>
      <c r="C36" s="6"/>
      <c r="D36" s="460" t="s">
        <v>21</v>
      </c>
      <c r="E36" s="461"/>
      <c r="F36" s="461"/>
      <c r="G36" s="461"/>
      <c r="H36" s="461"/>
      <c r="I36" s="6"/>
      <c r="J36" s="7"/>
    </row>
    <row r="37" spans="2:10" x14ac:dyDescent="0.3">
      <c r="B37" s="5"/>
      <c r="C37" s="6"/>
      <c r="D37" s="6"/>
      <c r="E37" s="6"/>
      <c r="F37" s="13"/>
      <c r="G37" s="6"/>
      <c r="H37" s="6"/>
      <c r="I37" s="6"/>
      <c r="J37" s="7"/>
    </row>
    <row r="38" spans="2:10" x14ac:dyDescent="0.3">
      <c r="B38" s="5"/>
      <c r="C38" s="6"/>
      <c r="D38" s="460" t="s">
        <v>1476</v>
      </c>
      <c r="E38" s="461"/>
      <c r="F38" s="461"/>
      <c r="G38" s="461"/>
      <c r="H38" s="461"/>
      <c r="I38" s="6"/>
      <c r="J38" s="7"/>
    </row>
    <row r="39" spans="2:10" x14ac:dyDescent="0.3">
      <c r="B39" s="5"/>
      <c r="C39" s="6"/>
      <c r="I39" s="6"/>
      <c r="J39" s="7"/>
    </row>
    <row r="40" spans="2:10" x14ac:dyDescent="0.3">
      <c r="B40" s="5"/>
      <c r="C40" s="6"/>
      <c r="D40" s="460" t="s">
        <v>2697</v>
      </c>
      <c r="E40" s="461" t="s">
        <v>15</v>
      </c>
      <c r="F40" s="461"/>
      <c r="G40" s="461"/>
      <c r="H40" s="461"/>
      <c r="I40" s="6"/>
      <c r="J40" s="7"/>
    </row>
    <row r="41" spans="2:10" x14ac:dyDescent="0.3">
      <c r="B41" s="5"/>
      <c r="C41" s="6"/>
      <c r="D41" s="6"/>
      <c r="E41" s="14"/>
      <c r="F41" s="14"/>
      <c r="G41" s="14"/>
      <c r="H41" s="14"/>
      <c r="I41" s="6"/>
      <c r="J41" s="7"/>
    </row>
    <row r="42" spans="2:10" x14ac:dyDescent="0.3">
      <c r="B42" s="5"/>
      <c r="C42" s="6"/>
      <c r="D42" s="460" t="s">
        <v>2698</v>
      </c>
      <c r="E42" s="461"/>
      <c r="F42" s="461"/>
      <c r="G42" s="461"/>
      <c r="H42" s="461"/>
      <c r="I42" s="6"/>
      <c r="J42" s="7"/>
    </row>
    <row r="43" spans="2:10" ht="15" thickBot="1" x14ac:dyDescent="0.35">
      <c r="B43" s="15"/>
      <c r="C43" s="16"/>
      <c r="D43" s="16"/>
      <c r="E43" s="16"/>
      <c r="F43" s="16"/>
      <c r="G43" s="16"/>
      <c r="H43" s="16"/>
      <c r="I43" s="16"/>
      <c r="J43" s="17"/>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dimension ref="A1"/>
  <sheetViews>
    <sheetView zoomScale="80" zoomScaleNormal="80" workbookViewId="0">
      <selection activeCell="F1" sqref="F1"/>
    </sheetView>
  </sheetViews>
  <sheetFormatPr defaultRowHeight="14.4" x14ac:dyDescent="0.3"/>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847A75"/>
  </sheetPr>
  <dimension ref="A1:AE36"/>
  <sheetViews>
    <sheetView zoomScale="78" zoomScaleNormal="130" workbookViewId="0">
      <selection activeCell="C19" activeCellId="1" sqref="C36 C19"/>
    </sheetView>
  </sheetViews>
  <sheetFormatPr defaultRowHeight="14.4" x14ac:dyDescent="0.3"/>
  <cols>
    <col min="1" max="1" width="4.5546875" style="40" customWidth="1"/>
    <col min="2" max="2" width="16.88671875" style="23" bestFit="1" customWidth="1"/>
    <col min="3" max="3" width="162.44140625" style="24" customWidth="1"/>
    <col min="4" max="31" width="9.109375" style="20" customWidth="1"/>
    <col min="247" max="247" width="4.5546875" customWidth="1"/>
    <col min="248" max="248" width="16.88671875" bestFit="1" customWidth="1"/>
    <col min="249" max="249" width="127.5546875" customWidth="1"/>
    <col min="250" max="250" width="46.5546875" customWidth="1"/>
    <col min="251" max="287" width="9.109375" customWidth="1"/>
    <col min="503" max="503" width="4.5546875" customWidth="1"/>
    <col min="504" max="504" width="16.88671875" bestFit="1" customWidth="1"/>
    <col min="505" max="505" width="127.5546875" customWidth="1"/>
    <col min="506" max="506" width="46.5546875" customWidth="1"/>
    <col min="507" max="543" width="9.109375" customWidth="1"/>
    <col min="759" max="759" width="4.5546875" customWidth="1"/>
    <col min="760" max="760" width="16.88671875" bestFit="1" customWidth="1"/>
    <col min="761" max="761" width="127.5546875" customWidth="1"/>
    <col min="762" max="762" width="46.5546875" customWidth="1"/>
    <col min="763" max="799" width="9.109375" customWidth="1"/>
    <col min="1015" max="1015" width="4.5546875" customWidth="1"/>
    <col min="1016" max="1016" width="16.88671875" bestFit="1" customWidth="1"/>
    <col min="1017" max="1017" width="127.5546875" customWidth="1"/>
    <col min="1018" max="1018" width="46.5546875" customWidth="1"/>
    <col min="1019" max="1055" width="9.109375" customWidth="1"/>
    <col min="1271" max="1271" width="4.5546875" customWidth="1"/>
    <col min="1272" max="1272" width="16.88671875" bestFit="1" customWidth="1"/>
    <col min="1273" max="1273" width="127.5546875" customWidth="1"/>
    <col min="1274" max="1274" width="46.5546875" customWidth="1"/>
    <col min="1275" max="1311" width="9.109375" customWidth="1"/>
    <col min="1527" max="1527" width="4.5546875" customWidth="1"/>
    <col min="1528" max="1528" width="16.88671875" bestFit="1" customWidth="1"/>
    <col min="1529" max="1529" width="127.5546875" customWidth="1"/>
    <col min="1530" max="1530" width="46.5546875" customWidth="1"/>
    <col min="1531" max="1567" width="9.109375" customWidth="1"/>
    <col min="1783" max="1783" width="4.5546875" customWidth="1"/>
    <col min="1784" max="1784" width="16.88671875" bestFit="1" customWidth="1"/>
    <col min="1785" max="1785" width="127.5546875" customWidth="1"/>
    <col min="1786" max="1786" width="46.5546875" customWidth="1"/>
    <col min="1787" max="1823" width="9.109375" customWidth="1"/>
    <col min="2039" max="2039" width="4.5546875" customWidth="1"/>
    <col min="2040" max="2040" width="16.88671875" bestFit="1" customWidth="1"/>
    <col min="2041" max="2041" width="127.5546875" customWidth="1"/>
    <col min="2042" max="2042" width="46.5546875" customWidth="1"/>
    <col min="2043" max="2079" width="9.109375" customWidth="1"/>
    <col min="2295" max="2295" width="4.5546875" customWidth="1"/>
    <col min="2296" max="2296" width="16.88671875" bestFit="1" customWidth="1"/>
    <col min="2297" max="2297" width="127.5546875" customWidth="1"/>
    <col min="2298" max="2298" width="46.5546875" customWidth="1"/>
    <col min="2299" max="2335" width="9.109375" customWidth="1"/>
    <col min="2551" max="2551" width="4.5546875" customWidth="1"/>
    <col min="2552" max="2552" width="16.88671875" bestFit="1" customWidth="1"/>
    <col min="2553" max="2553" width="127.5546875" customWidth="1"/>
    <col min="2554" max="2554" width="46.5546875" customWidth="1"/>
    <col min="2555" max="2591" width="9.109375" customWidth="1"/>
    <col min="2807" max="2807" width="4.5546875" customWidth="1"/>
    <col min="2808" max="2808" width="16.88671875" bestFit="1" customWidth="1"/>
    <col min="2809" max="2809" width="127.5546875" customWidth="1"/>
    <col min="2810" max="2810" width="46.5546875" customWidth="1"/>
    <col min="2811" max="2847" width="9.109375" customWidth="1"/>
    <col min="3063" max="3063" width="4.5546875" customWidth="1"/>
    <col min="3064" max="3064" width="16.88671875" bestFit="1" customWidth="1"/>
    <col min="3065" max="3065" width="127.5546875" customWidth="1"/>
    <col min="3066" max="3066" width="46.5546875" customWidth="1"/>
    <col min="3067" max="3103" width="9.109375" customWidth="1"/>
    <col min="3319" max="3319" width="4.5546875" customWidth="1"/>
    <col min="3320" max="3320" width="16.88671875" bestFit="1" customWidth="1"/>
    <col min="3321" max="3321" width="127.5546875" customWidth="1"/>
    <col min="3322" max="3322" width="46.5546875" customWidth="1"/>
    <col min="3323" max="3359" width="9.109375" customWidth="1"/>
    <col min="3575" max="3575" width="4.5546875" customWidth="1"/>
    <col min="3576" max="3576" width="16.88671875" bestFit="1" customWidth="1"/>
    <col min="3577" max="3577" width="127.5546875" customWidth="1"/>
    <col min="3578" max="3578" width="46.5546875" customWidth="1"/>
    <col min="3579" max="3615" width="9.109375" customWidth="1"/>
    <col min="3831" max="3831" width="4.5546875" customWidth="1"/>
    <col min="3832" max="3832" width="16.88671875" bestFit="1" customWidth="1"/>
    <col min="3833" max="3833" width="127.5546875" customWidth="1"/>
    <col min="3834" max="3834" width="46.5546875" customWidth="1"/>
    <col min="3835" max="3871" width="9.109375" customWidth="1"/>
    <col min="4087" max="4087" width="4.5546875" customWidth="1"/>
    <col min="4088" max="4088" width="16.88671875" bestFit="1" customWidth="1"/>
    <col min="4089" max="4089" width="127.5546875" customWidth="1"/>
    <col min="4090" max="4090" width="46.5546875" customWidth="1"/>
    <col min="4091" max="4127" width="9.109375" customWidth="1"/>
    <col min="4343" max="4343" width="4.5546875" customWidth="1"/>
    <col min="4344" max="4344" width="16.88671875" bestFit="1" customWidth="1"/>
    <col min="4345" max="4345" width="127.5546875" customWidth="1"/>
    <col min="4346" max="4346" width="46.5546875" customWidth="1"/>
    <col min="4347" max="4383" width="9.109375" customWidth="1"/>
    <col min="4599" max="4599" width="4.5546875" customWidth="1"/>
    <col min="4600" max="4600" width="16.88671875" bestFit="1" customWidth="1"/>
    <col min="4601" max="4601" width="127.5546875" customWidth="1"/>
    <col min="4602" max="4602" width="46.5546875" customWidth="1"/>
    <col min="4603" max="4639" width="9.109375" customWidth="1"/>
    <col min="4855" max="4855" width="4.5546875" customWidth="1"/>
    <col min="4856" max="4856" width="16.88671875" bestFit="1" customWidth="1"/>
    <col min="4857" max="4857" width="127.5546875" customWidth="1"/>
    <col min="4858" max="4858" width="46.5546875" customWidth="1"/>
    <col min="4859" max="4895" width="9.109375" customWidth="1"/>
    <col min="5111" max="5111" width="4.5546875" customWidth="1"/>
    <col min="5112" max="5112" width="16.88671875" bestFit="1" customWidth="1"/>
    <col min="5113" max="5113" width="127.5546875" customWidth="1"/>
    <col min="5114" max="5114" width="46.5546875" customWidth="1"/>
    <col min="5115" max="5151" width="9.109375" customWidth="1"/>
    <col min="5367" max="5367" width="4.5546875" customWidth="1"/>
    <col min="5368" max="5368" width="16.88671875" bestFit="1" customWidth="1"/>
    <col min="5369" max="5369" width="127.5546875" customWidth="1"/>
    <col min="5370" max="5370" width="46.5546875" customWidth="1"/>
    <col min="5371" max="5407" width="9.109375" customWidth="1"/>
    <col min="5623" max="5623" width="4.5546875" customWidth="1"/>
    <col min="5624" max="5624" width="16.88671875" bestFit="1" customWidth="1"/>
    <col min="5625" max="5625" width="127.5546875" customWidth="1"/>
    <col min="5626" max="5626" width="46.5546875" customWidth="1"/>
    <col min="5627" max="5663" width="9.109375" customWidth="1"/>
    <col min="5879" max="5879" width="4.5546875" customWidth="1"/>
    <col min="5880" max="5880" width="16.88671875" bestFit="1" customWidth="1"/>
    <col min="5881" max="5881" width="127.5546875" customWidth="1"/>
    <col min="5882" max="5882" width="46.5546875" customWidth="1"/>
    <col min="5883" max="5919" width="9.109375" customWidth="1"/>
    <col min="6135" max="6135" width="4.5546875" customWidth="1"/>
    <col min="6136" max="6136" width="16.88671875" bestFit="1" customWidth="1"/>
    <col min="6137" max="6137" width="127.5546875" customWidth="1"/>
    <col min="6138" max="6138" width="46.5546875" customWidth="1"/>
    <col min="6139" max="6175" width="9.109375" customWidth="1"/>
    <col min="6391" max="6391" width="4.5546875" customWidth="1"/>
    <col min="6392" max="6392" width="16.88671875" bestFit="1" customWidth="1"/>
    <col min="6393" max="6393" width="127.5546875" customWidth="1"/>
    <col min="6394" max="6394" width="46.5546875" customWidth="1"/>
    <col min="6395" max="6431" width="9.109375" customWidth="1"/>
    <col min="6647" max="6647" width="4.5546875" customWidth="1"/>
    <col min="6648" max="6648" width="16.88671875" bestFit="1" customWidth="1"/>
    <col min="6649" max="6649" width="127.5546875" customWidth="1"/>
    <col min="6650" max="6650" width="46.5546875" customWidth="1"/>
    <col min="6651" max="6687" width="9.109375" customWidth="1"/>
    <col min="6903" max="6903" width="4.5546875" customWidth="1"/>
    <col min="6904" max="6904" width="16.88671875" bestFit="1" customWidth="1"/>
    <col min="6905" max="6905" width="127.5546875" customWidth="1"/>
    <col min="6906" max="6906" width="46.5546875" customWidth="1"/>
    <col min="6907" max="6943" width="9.109375" customWidth="1"/>
    <col min="7159" max="7159" width="4.5546875" customWidth="1"/>
    <col min="7160" max="7160" width="16.88671875" bestFit="1" customWidth="1"/>
    <col min="7161" max="7161" width="127.5546875" customWidth="1"/>
    <col min="7162" max="7162" width="46.5546875" customWidth="1"/>
    <col min="7163" max="7199" width="9.109375" customWidth="1"/>
    <col min="7415" max="7415" width="4.5546875" customWidth="1"/>
    <col min="7416" max="7416" width="16.88671875" bestFit="1" customWidth="1"/>
    <col min="7417" max="7417" width="127.5546875" customWidth="1"/>
    <col min="7418" max="7418" width="46.5546875" customWidth="1"/>
    <col min="7419" max="7455" width="9.109375" customWidth="1"/>
    <col min="7671" max="7671" width="4.5546875" customWidth="1"/>
    <col min="7672" max="7672" width="16.88671875" bestFit="1" customWidth="1"/>
    <col min="7673" max="7673" width="127.5546875" customWidth="1"/>
    <col min="7674" max="7674" width="46.5546875" customWidth="1"/>
    <col min="7675" max="7711" width="9.109375" customWidth="1"/>
    <col min="7927" max="7927" width="4.5546875" customWidth="1"/>
    <col min="7928" max="7928" width="16.88671875" bestFit="1" customWidth="1"/>
    <col min="7929" max="7929" width="127.5546875" customWidth="1"/>
    <col min="7930" max="7930" width="46.5546875" customWidth="1"/>
    <col min="7931" max="7967" width="9.109375" customWidth="1"/>
    <col min="8183" max="8183" width="4.5546875" customWidth="1"/>
    <col min="8184" max="8184" width="16.88671875" bestFit="1" customWidth="1"/>
    <col min="8185" max="8185" width="127.5546875" customWidth="1"/>
    <col min="8186" max="8186" width="46.5546875" customWidth="1"/>
    <col min="8187" max="8223" width="9.109375" customWidth="1"/>
    <col min="8439" max="8439" width="4.5546875" customWidth="1"/>
    <col min="8440" max="8440" width="16.88671875" bestFit="1" customWidth="1"/>
    <col min="8441" max="8441" width="127.5546875" customWidth="1"/>
    <col min="8442" max="8442" width="46.5546875" customWidth="1"/>
    <col min="8443" max="8479" width="9.109375" customWidth="1"/>
    <col min="8695" max="8695" width="4.5546875" customWidth="1"/>
    <col min="8696" max="8696" width="16.88671875" bestFit="1" customWidth="1"/>
    <col min="8697" max="8697" width="127.5546875" customWidth="1"/>
    <col min="8698" max="8698" width="46.5546875" customWidth="1"/>
    <col min="8699" max="8735" width="9.109375" customWidth="1"/>
    <col min="8951" max="8951" width="4.5546875" customWidth="1"/>
    <col min="8952" max="8952" width="16.88671875" bestFit="1" customWidth="1"/>
    <col min="8953" max="8953" width="127.5546875" customWidth="1"/>
    <col min="8954" max="8954" width="46.5546875" customWidth="1"/>
    <col min="8955" max="8991" width="9.109375" customWidth="1"/>
    <col min="9207" max="9207" width="4.5546875" customWidth="1"/>
    <col min="9208" max="9208" width="16.88671875" bestFit="1" customWidth="1"/>
    <col min="9209" max="9209" width="127.5546875" customWidth="1"/>
    <col min="9210" max="9210" width="46.5546875" customWidth="1"/>
    <col min="9211" max="9247" width="9.109375" customWidth="1"/>
    <col min="9463" max="9463" width="4.5546875" customWidth="1"/>
    <col min="9464" max="9464" width="16.88671875" bestFit="1" customWidth="1"/>
    <col min="9465" max="9465" width="127.5546875" customWidth="1"/>
    <col min="9466" max="9466" width="46.5546875" customWidth="1"/>
    <col min="9467" max="9503" width="9.109375" customWidth="1"/>
    <col min="9719" max="9719" width="4.5546875" customWidth="1"/>
    <col min="9720" max="9720" width="16.88671875" bestFit="1" customWidth="1"/>
    <col min="9721" max="9721" width="127.5546875" customWidth="1"/>
    <col min="9722" max="9722" width="46.5546875" customWidth="1"/>
    <col min="9723" max="9759" width="9.109375" customWidth="1"/>
    <col min="9975" max="9975" width="4.5546875" customWidth="1"/>
    <col min="9976" max="9976" width="16.88671875" bestFit="1" customWidth="1"/>
    <col min="9977" max="9977" width="127.5546875" customWidth="1"/>
    <col min="9978" max="9978" width="46.5546875" customWidth="1"/>
    <col min="9979" max="10015" width="9.109375" customWidth="1"/>
    <col min="10231" max="10231" width="4.5546875" customWidth="1"/>
    <col min="10232" max="10232" width="16.88671875" bestFit="1" customWidth="1"/>
    <col min="10233" max="10233" width="127.5546875" customWidth="1"/>
    <col min="10234" max="10234" width="46.5546875" customWidth="1"/>
    <col min="10235" max="10271" width="9.109375" customWidth="1"/>
    <col min="10487" max="10487" width="4.5546875" customWidth="1"/>
    <col min="10488" max="10488" width="16.88671875" bestFit="1" customWidth="1"/>
    <col min="10489" max="10489" width="127.5546875" customWidth="1"/>
    <col min="10490" max="10490" width="46.5546875" customWidth="1"/>
    <col min="10491" max="10527" width="9.109375" customWidth="1"/>
    <col min="10743" max="10743" width="4.5546875" customWidth="1"/>
    <col min="10744" max="10744" width="16.88671875" bestFit="1" customWidth="1"/>
    <col min="10745" max="10745" width="127.5546875" customWidth="1"/>
    <col min="10746" max="10746" width="46.5546875" customWidth="1"/>
    <col min="10747" max="10783" width="9.109375" customWidth="1"/>
    <col min="10999" max="10999" width="4.5546875" customWidth="1"/>
    <col min="11000" max="11000" width="16.88671875" bestFit="1" customWidth="1"/>
    <col min="11001" max="11001" width="127.5546875" customWidth="1"/>
    <col min="11002" max="11002" width="46.5546875" customWidth="1"/>
    <col min="11003" max="11039" width="9.109375" customWidth="1"/>
    <col min="11255" max="11255" width="4.5546875" customWidth="1"/>
    <col min="11256" max="11256" width="16.88671875" bestFit="1" customWidth="1"/>
    <col min="11257" max="11257" width="127.5546875" customWidth="1"/>
    <col min="11258" max="11258" width="46.5546875" customWidth="1"/>
    <col min="11259" max="11295" width="9.109375" customWidth="1"/>
    <col min="11511" max="11511" width="4.5546875" customWidth="1"/>
    <col min="11512" max="11512" width="16.88671875" bestFit="1" customWidth="1"/>
    <col min="11513" max="11513" width="127.5546875" customWidth="1"/>
    <col min="11514" max="11514" width="46.5546875" customWidth="1"/>
    <col min="11515" max="11551" width="9.109375" customWidth="1"/>
    <col min="11767" max="11767" width="4.5546875" customWidth="1"/>
    <col min="11768" max="11768" width="16.88671875" bestFit="1" customWidth="1"/>
    <col min="11769" max="11769" width="127.5546875" customWidth="1"/>
    <col min="11770" max="11770" width="46.5546875" customWidth="1"/>
    <col min="11771" max="11807" width="9.109375" customWidth="1"/>
    <col min="12023" max="12023" width="4.5546875" customWidth="1"/>
    <col min="12024" max="12024" width="16.88671875" bestFit="1" customWidth="1"/>
    <col min="12025" max="12025" width="127.5546875" customWidth="1"/>
    <col min="12026" max="12026" width="46.5546875" customWidth="1"/>
    <col min="12027" max="12063" width="9.109375" customWidth="1"/>
    <col min="12279" max="12279" width="4.5546875" customWidth="1"/>
    <col min="12280" max="12280" width="16.88671875" bestFit="1" customWidth="1"/>
    <col min="12281" max="12281" width="127.5546875" customWidth="1"/>
    <col min="12282" max="12282" width="46.5546875" customWidth="1"/>
    <col min="12283" max="12319" width="9.109375" customWidth="1"/>
    <col min="12535" max="12535" width="4.5546875" customWidth="1"/>
    <col min="12536" max="12536" width="16.88671875" bestFit="1" customWidth="1"/>
    <col min="12537" max="12537" width="127.5546875" customWidth="1"/>
    <col min="12538" max="12538" width="46.5546875" customWidth="1"/>
    <col min="12539" max="12575" width="9.109375" customWidth="1"/>
    <col min="12791" max="12791" width="4.5546875" customWidth="1"/>
    <col min="12792" max="12792" width="16.88671875" bestFit="1" customWidth="1"/>
    <col min="12793" max="12793" width="127.5546875" customWidth="1"/>
    <col min="12794" max="12794" width="46.5546875" customWidth="1"/>
    <col min="12795" max="12831" width="9.109375" customWidth="1"/>
    <col min="13047" max="13047" width="4.5546875" customWidth="1"/>
    <col min="13048" max="13048" width="16.88671875" bestFit="1" customWidth="1"/>
    <col min="13049" max="13049" width="127.5546875" customWidth="1"/>
    <col min="13050" max="13050" width="46.5546875" customWidth="1"/>
    <col min="13051" max="13087" width="9.109375" customWidth="1"/>
    <col min="13303" max="13303" width="4.5546875" customWidth="1"/>
    <col min="13304" max="13304" width="16.88671875" bestFit="1" customWidth="1"/>
    <col min="13305" max="13305" width="127.5546875" customWidth="1"/>
    <col min="13306" max="13306" width="46.5546875" customWidth="1"/>
    <col min="13307" max="13343" width="9.109375" customWidth="1"/>
    <col min="13559" max="13559" width="4.5546875" customWidth="1"/>
    <col min="13560" max="13560" width="16.88671875" bestFit="1" customWidth="1"/>
    <col min="13561" max="13561" width="127.5546875" customWidth="1"/>
    <col min="13562" max="13562" width="46.5546875" customWidth="1"/>
    <col min="13563" max="13599" width="9.109375" customWidth="1"/>
    <col min="13815" max="13815" width="4.5546875" customWidth="1"/>
    <col min="13816" max="13816" width="16.88671875" bestFit="1" customWidth="1"/>
    <col min="13817" max="13817" width="127.5546875" customWidth="1"/>
    <col min="13818" max="13818" width="46.5546875" customWidth="1"/>
    <col min="13819" max="13855" width="9.109375" customWidth="1"/>
    <col min="14071" max="14071" width="4.5546875" customWidth="1"/>
    <col min="14072" max="14072" width="16.88671875" bestFit="1" customWidth="1"/>
    <col min="14073" max="14073" width="127.5546875" customWidth="1"/>
    <col min="14074" max="14074" width="46.5546875" customWidth="1"/>
    <col min="14075" max="14111" width="9.109375" customWidth="1"/>
    <col min="14327" max="14327" width="4.5546875" customWidth="1"/>
    <col min="14328" max="14328" width="16.88671875" bestFit="1" customWidth="1"/>
    <col min="14329" max="14329" width="127.5546875" customWidth="1"/>
    <col min="14330" max="14330" width="46.5546875" customWidth="1"/>
    <col min="14331" max="14367" width="9.109375" customWidth="1"/>
    <col min="14583" max="14583" width="4.5546875" customWidth="1"/>
    <col min="14584" max="14584" width="16.88671875" bestFit="1" customWidth="1"/>
    <col min="14585" max="14585" width="127.5546875" customWidth="1"/>
    <col min="14586" max="14586" width="46.5546875" customWidth="1"/>
    <col min="14587" max="14623" width="9.109375" customWidth="1"/>
    <col min="14839" max="14839" width="4.5546875" customWidth="1"/>
    <col min="14840" max="14840" width="16.88671875" bestFit="1" customWidth="1"/>
    <col min="14841" max="14841" width="127.5546875" customWidth="1"/>
    <col min="14842" max="14842" width="46.5546875" customWidth="1"/>
    <col min="14843" max="14879" width="9.109375" customWidth="1"/>
    <col min="15095" max="15095" width="4.5546875" customWidth="1"/>
    <col min="15096" max="15096" width="16.88671875" bestFit="1" customWidth="1"/>
    <col min="15097" max="15097" width="127.5546875" customWidth="1"/>
    <col min="15098" max="15098" width="46.5546875" customWidth="1"/>
    <col min="15099" max="15135" width="9.109375" customWidth="1"/>
    <col min="15351" max="15351" width="4.5546875" customWidth="1"/>
    <col min="15352" max="15352" width="16.88671875" bestFit="1" customWidth="1"/>
    <col min="15353" max="15353" width="127.5546875" customWidth="1"/>
    <col min="15354" max="15354" width="46.5546875" customWidth="1"/>
    <col min="15355" max="15391" width="9.109375" customWidth="1"/>
    <col min="15607" max="15607" width="4.5546875" customWidth="1"/>
    <col min="15608" max="15608" width="16.88671875" bestFit="1" customWidth="1"/>
    <col min="15609" max="15609" width="127.5546875" customWidth="1"/>
    <col min="15610" max="15610" width="46.5546875" customWidth="1"/>
    <col min="15611" max="15647" width="9.109375" customWidth="1"/>
    <col min="15863" max="15863" width="4.5546875" customWidth="1"/>
    <col min="15864" max="15864" width="16.88671875" bestFit="1" customWidth="1"/>
    <col min="15865" max="15865" width="127.5546875" customWidth="1"/>
    <col min="15866" max="15866" width="46.5546875" customWidth="1"/>
    <col min="15867" max="15903" width="9.109375" customWidth="1"/>
    <col min="16119" max="16119" width="4.5546875" customWidth="1"/>
    <col min="16120" max="16120" width="16.88671875" bestFit="1" customWidth="1"/>
    <col min="16121" max="16121" width="127.5546875" customWidth="1"/>
    <col min="16122" max="16122" width="46.5546875" customWidth="1"/>
    <col min="16123" max="16159" width="9.109375" customWidth="1"/>
  </cols>
  <sheetData>
    <row r="1" spans="1:31" ht="31.2" x14ac:dyDescent="0.6">
      <c r="A1" s="464" t="s">
        <v>23</v>
      </c>
      <c r="B1" s="465"/>
      <c r="C1" s="465"/>
    </row>
    <row r="2" spans="1:31" ht="31.2" x14ac:dyDescent="0.6">
      <c r="A2" s="21" t="s">
        <v>22</v>
      </c>
      <c r="B2" s="22"/>
      <c r="C2" s="22"/>
    </row>
    <row r="3" spans="1:31" x14ac:dyDescent="0.3">
      <c r="A3" s="18"/>
    </row>
    <row r="4" spans="1:31" s="19" customFormat="1" ht="18" x14ac:dyDescent="0.3">
      <c r="A4" s="25"/>
      <c r="B4" s="26"/>
      <c r="C4" s="27" t="s">
        <v>24</v>
      </c>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row>
    <row r="5" spans="1:31" ht="18" x14ac:dyDescent="0.3">
      <c r="A5" s="29" t="s">
        <v>25</v>
      </c>
      <c r="B5" s="30"/>
      <c r="C5" s="31"/>
    </row>
    <row r="6" spans="1:31" ht="14.4" customHeight="1" x14ac:dyDescent="0.3">
      <c r="A6" s="32" t="s">
        <v>26</v>
      </c>
      <c r="B6" s="32"/>
      <c r="C6" s="33"/>
    </row>
    <row r="7" spans="1:31" ht="57.6" x14ac:dyDescent="0.3">
      <c r="A7" s="34"/>
      <c r="B7" s="35" t="s">
        <v>27</v>
      </c>
      <c r="C7" s="36" t="s">
        <v>28</v>
      </c>
    </row>
    <row r="8" spans="1:31" ht="14.4" customHeight="1" x14ac:dyDescent="0.3">
      <c r="A8" s="32" t="s">
        <v>29</v>
      </c>
      <c r="B8" s="32"/>
      <c r="C8" s="33"/>
    </row>
    <row r="9" spans="1:31" ht="23.25" customHeight="1" x14ac:dyDescent="0.3">
      <c r="A9" s="37"/>
      <c r="B9" s="35" t="s">
        <v>30</v>
      </c>
      <c r="C9" s="38" t="s">
        <v>1520</v>
      </c>
    </row>
    <row r="10" spans="1:31" ht="14.4" customHeight="1" x14ac:dyDescent="0.3">
      <c r="A10" s="32" t="s">
        <v>31</v>
      </c>
      <c r="B10" s="32"/>
      <c r="C10" s="33"/>
    </row>
    <row r="11" spans="1:31" ht="23.25" customHeight="1" x14ac:dyDescent="0.3">
      <c r="A11" s="37"/>
      <c r="B11" s="35" t="s">
        <v>32</v>
      </c>
      <c r="C11" s="38" t="s">
        <v>33</v>
      </c>
    </row>
    <row r="12" spans="1:31" ht="14.4" customHeight="1" x14ac:dyDescent="0.3">
      <c r="A12" s="32" t="s">
        <v>34</v>
      </c>
      <c r="B12" s="32"/>
      <c r="C12" s="33"/>
    </row>
    <row r="13" spans="1:31" x14ac:dyDescent="0.3">
      <c r="A13" s="34"/>
      <c r="B13" s="35" t="s">
        <v>35</v>
      </c>
      <c r="C13" s="36" t="s">
        <v>36</v>
      </c>
    </row>
    <row r="14" spans="1:31" ht="14.4" customHeight="1" x14ac:dyDescent="0.3">
      <c r="A14" s="32" t="s">
        <v>37</v>
      </c>
      <c r="B14" s="32"/>
      <c r="C14" s="33"/>
    </row>
    <row r="15" spans="1:31" ht="38.25" customHeight="1" x14ac:dyDescent="0.3">
      <c r="A15" s="34"/>
      <c r="B15" s="35" t="s">
        <v>38</v>
      </c>
      <c r="C15" s="38" t="s">
        <v>39</v>
      </c>
    </row>
    <row r="16" spans="1:31" ht="14.4" customHeight="1" x14ac:dyDescent="0.3">
      <c r="A16" s="32" t="s">
        <v>40</v>
      </c>
      <c r="B16" s="32"/>
      <c r="C16" s="33"/>
    </row>
    <row r="17" spans="1:3" ht="26.25" customHeight="1" x14ac:dyDescent="0.3">
      <c r="A17" s="34"/>
      <c r="B17" s="35" t="s">
        <v>41</v>
      </c>
      <c r="C17" s="38" t="s">
        <v>42</v>
      </c>
    </row>
    <row r="18" spans="1:3" ht="14.4" customHeight="1" x14ac:dyDescent="0.3">
      <c r="A18" s="32" t="s">
        <v>43</v>
      </c>
      <c r="B18" s="32"/>
      <c r="C18" s="33"/>
    </row>
    <row r="19" spans="1:3" ht="40.5" customHeight="1" x14ac:dyDescent="0.3">
      <c r="A19" s="34"/>
      <c r="B19" s="35" t="s">
        <v>44</v>
      </c>
      <c r="C19" s="36" t="s">
        <v>3002</v>
      </c>
    </row>
    <row r="20" spans="1:3" ht="18" x14ac:dyDescent="0.3">
      <c r="A20" s="29" t="s">
        <v>45</v>
      </c>
      <c r="B20" s="30"/>
      <c r="C20" s="39"/>
    </row>
    <row r="21" spans="1:3" ht="14.4" customHeight="1" x14ac:dyDescent="0.3">
      <c r="A21" s="32" t="s">
        <v>46</v>
      </c>
      <c r="B21" s="32"/>
      <c r="C21" s="33"/>
    </row>
    <row r="22" spans="1:3" ht="42.75" customHeight="1" x14ac:dyDescent="0.3">
      <c r="A22" s="37"/>
      <c r="B22" s="35" t="s">
        <v>47</v>
      </c>
      <c r="C22" s="36" t="s">
        <v>48</v>
      </c>
    </row>
    <row r="23" spans="1:3" ht="14.4" customHeight="1" x14ac:dyDescent="0.3">
      <c r="A23" s="32" t="s">
        <v>49</v>
      </c>
      <c r="B23" s="32"/>
      <c r="C23" s="33"/>
    </row>
    <row r="24" spans="1:3" x14ac:dyDescent="0.3">
      <c r="A24" s="34"/>
      <c r="B24" s="35" t="s">
        <v>50</v>
      </c>
      <c r="C24" s="38" t="s">
        <v>2069</v>
      </c>
    </row>
    <row r="25" spans="1:3" ht="14.4" customHeight="1" x14ac:dyDescent="0.3">
      <c r="A25" s="32" t="s">
        <v>1526</v>
      </c>
      <c r="B25" s="32"/>
      <c r="C25" s="33"/>
    </row>
    <row r="26" spans="1:3" ht="38.25" customHeight="1" x14ac:dyDescent="0.3">
      <c r="A26" s="34"/>
      <c r="B26" s="35" t="s">
        <v>51</v>
      </c>
      <c r="C26" s="38" t="s">
        <v>52</v>
      </c>
    </row>
    <row r="27" spans="1:3" ht="14.4" customHeight="1" x14ac:dyDescent="0.3">
      <c r="A27" s="32" t="s">
        <v>53</v>
      </c>
      <c r="B27" s="32"/>
      <c r="C27" s="33"/>
    </row>
    <row r="28" spans="1:3" ht="34.5" customHeight="1" x14ac:dyDescent="0.3">
      <c r="A28" s="34"/>
      <c r="B28" s="35" t="s">
        <v>54</v>
      </c>
      <c r="C28" s="38" t="s">
        <v>55</v>
      </c>
    </row>
    <row r="29" spans="1:3" x14ac:dyDescent="0.3">
      <c r="A29" s="32" t="s">
        <v>1523</v>
      </c>
      <c r="B29" s="32"/>
      <c r="C29" s="33"/>
    </row>
    <row r="30" spans="1:3" ht="57.6" x14ac:dyDescent="0.3">
      <c r="A30" s="34"/>
      <c r="B30" s="35" t="s">
        <v>1521</v>
      </c>
      <c r="C30" s="38" t="s">
        <v>2070</v>
      </c>
    </row>
    <row r="31" spans="1:3" x14ac:dyDescent="0.3">
      <c r="A31" s="32" t="s">
        <v>1522</v>
      </c>
      <c r="B31" s="32"/>
      <c r="C31" s="33"/>
    </row>
    <row r="32" spans="1:3" ht="28.8" x14ac:dyDescent="0.3">
      <c r="A32" s="34"/>
      <c r="B32" s="35" t="s">
        <v>1524</v>
      </c>
      <c r="C32" s="38" t="s">
        <v>1525</v>
      </c>
    </row>
    <row r="33" spans="1:3" x14ac:dyDescent="0.3">
      <c r="A33" s="32" t="s">
        <v>1527</v>
      </c>
      <c r="B33" s="32"/>
      <c r="C33" s="33"/>
    </row>
    <row r="34" spans="1:3" x14ac:dyDescent="0.3">
      <c r="A34" s="34"/>
      <c r="B34" s="35" t="s">
        <v>1531</v>
      </c>
      <c r="C34" s="38" t="s">
        <v>1530</v>
      </c>
    </row>
    <row r="35" spans="1:3" x14ac:dyDescent="0.3">
      <c r="A35" s="466" t="s">
        <v>3005</v>
      </c>
      <c r="B35" s="467"/>
      <c r="C35" s="468"/>
    </row>
    <row r="36" spans="1:3" ht="43.2" x14ac:dyDescent="0.3">
      <c r="B36" s="35" t="s">
        <v>3004</v>
      </c>
      <c r="C36" s="38" t="s">
        <v>3007</v>
      </c>
    </row>
  </sheetData>
  <mergeCells count="2">
    <mergeCell ref="A1:C1"/>
    <mergeCell ref="A35:C35"/>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E36E00"/>
  </sheetPr>
  <dimension ref="A1:U413"/>
  <sheetViews>
    <sheetView zoomScale="73" zoomScaleNormal="75" workbookViewId="0"/>
  </sheetViews>
  <sheetFormatPr defaultColWidth="8.88671875" defaultRowHeight="14.4" outlineLevelRow="1" x14ac:dyDescent="0.3"/>
  <cols>
    <col min="1" max="1" width="13.44140625" style="45" customWidth="1"/>
    <col min="2" max="2" width="60.5546875" style="45" customWidth="1"/>
    <col min="3" max="3" width="39.109375" style="45" bestFit="1" customWidth="1"/>
    <col min="4" max="4" width="35.109375" style="45" bestFit="1" customWidth="1"/>
    <col min="5" max="5" width="6.5546875" style="45" customWidth="1"/>
    <col min="6" max="6" width="41.5546875" style="45" customWidth="1"/>
    <col min="7" max="7" width="41.5546875" style="43" customWidth="1"/>
    <col min="8" max="8" width="7.44140625" style="45" customWidth="1"/>
    <col min="9" max="10" width="38.109375" style="45" customWidth="1"/>
    <col min="11" max="11" width="47.5546875" style="45" customWidth="1"/>
    <col min="12" max="12" width="7.44140625" style="45" customWidth="1"/>
    <col min="13" max="13" width="25.5546875" style="45" customWidth="1"/>
    <col min="14" max="14" width="25.5546875" style="43" customWidth="1"/>
    <col min="15" max="16384" width="8.88671875" style="75"/>
  </cols>
  <sheetData>
    <row r="1" spans="1:13" ht="31.2" x14ac:dyDescent="0.3">
      <c r="A1" s="42" t="s">
        <v>1477</v>
      </c>
      <c r="B1" s="42"/>
      <c r="C1" s="43"/>
      <c r="D1" s="43"/>
      <c r="E1" s="43"/>
      <c r="F1" s="202" t="s">
        <v>3010</v>
      </c>
      <c r="H1" s="43"/>
      <c r="I1" s="42"/>
      <c r="J1" s="43"/>
      <c r="K1" s="43"/>
      <c r="L1" s="43"/>
      <c r="M1" s="43"/>
    </row>
    <row r="2" spans="1:13" ht="15" thickBot="1" x14ac:dyDescent="0.35">
      <c r="A2" s="43"/>
      <c r="B2" s="44"/>
      <c r="C2" s="44"/>
      <c r="D2" s="43"/>
      <c r="E2" s="43"/>
      <c r="F2" s="43"/>
      <c r="H2" s="43"/>
      <c r="L2" s="43"/>
      <c r="M2" s="43"/>
    </row>
    <row r="3" spans="1:13" ht="18.600000000000001" thickBot="1" x14ac:dyDescent="0.35">
      <c r="A3" s="46"/>
      <c r="B3" s="47" t="s">
        <v>56</v>
      </c>
      <c r="C3" s="48" t="s">
        <v>203</v>
      </c>
      <c r="D3" s="46"/>
      <c r="E3" s="46"/>
      <c r="F3" s="43"/>
      <c r="G3" s="46"/>
      <c r="H3" s="43"/>
      <c r="L3" s="43"/>
      <c r="M3" s="43"/>
    </row>
    <row r="4" spans="1:13" ht="15" thickBot="1" x14ac:dyDescent="0.35">
      <c r="H4" s="43"/>
      <c r="L4" s="43"/>
      <c r="M4" s="43"/>
    </row>
    <row r="5" spans="1:13" ht="18" x14ac:dyDescent="0.3">
      <c r="A5" s="49"/>
      <c r="B5" s="50" t="s">
        <v>58</v>
      </c>
      <c r="C5" s="49"/>
      <c r="E5" s="51"/>
      <c r="F5" s="51"/>
      <c r="H5" s="43"/>
      <c r="L5" s="43"/>
      <c r="M5" s="43"/>
    </row>
    <row r="6" spans="1:13" x14ac:dyDescent="0.3">
      <c r="B6" s="53" t="s">
        <v>59</v>
      </c>
      <c r="C6" s="51"/>
      <c r="D6" s="51"/>
      <c r="H6" s="43"/>
      <c r="L6" s="43"/>
      <c r="M6" s="43"/>
    </row>
    <row r="7" spans="1:13" x14ac:dyDescent="0.3">
      <c r="B7" s="52" t="s">
        <v>60</v>
      </c>
      <c r="C7" s="51"/>
      <c r="D7" s="51"/>
      <c r="H7" s="43"/>
      <c r="L7" s="43"/>
      <c r="M7" s="43"/>
    </row>
    <row r="8" spans="1:13" x14ac:dyDescent="0.3">
      <c r="B8" s="52" t="s">
        <v>61</v>
      </c>
      <c r="C8" s="51"/>
      <c r="D8" s="51"/>
      <c r="F8" s="45" t="s">
        <v>62</v>
      </c>
      <c r="H8" s="43"/>
      <c r="L8" s="43"/>
      <c r="M8" s="43"/>
    </row>
    <row r="9" spans="1:13" x14ac:dyDescent="0.3">
      <c r="B9" s="53" t="s">
        <v>2573</v>
      </c>
      <c r="H9" s="43"/>
      <c r="L9" s="43"/>
      <c r="M9" s="43"/>
    </row>
    <row r="10" spans="1:13" x14ac:dyDescent="0.3">
      <c r="B10" s="53" t="s">
        <v>63</v>
      </c>
      <c r="H10" s="43"/>
      <c r="L10" s="43"/>
      <c r="M10" s="43"/>
    </row>
    <row r="11" spans="1:13" ht="15" thickBot="1" x14ac:dyDescent="0.35">
      <c r="B11" s="54" t="s">
        <v>64</v>
      </c>
      <c r="H11" s="43"/>
      <c r="L11" s="43"/>
      <c r="M11" s="43"/>
    </row>
    <row r="12" spans="1:13" x14ac:dyDescent="0.3">
      <c r="B12" s="55"/>
      <c r="H12" s="43"/>
      <c r="L12" s="43"/>
      <c r="M12" s="43"/>
    </row>
    <row r="13" spans="1:13" ht="36" x14ac:dyDescent="0.3">
      <c r="A13" s="56" t="s">
        <v>65</v>
      </c>
      <c r="B13" s="56" t="s">
        <v>59</v>
      </c>
      <c r="C13" s="57"/>
      <c r="D13" s="57"/>
      <c r="E13" s="57"/>
      <c r="F13" s="57"/>
      <c r="G13" s="58"/>
      <c r="H13" s="43"/>
      <c r="L13" s="43"/>
      <c r="M13" s="43"/>
    </row>
    <row r="14" spans="1:13" x14ac:dyDescent="0.3">
      <c r="A14" s="45" t="s">
        <v>66</v>
      </c>
      <c r="B14" s="59" t="s">
        <v>0</v>
      </c>
      <c r="C14" s="45" t="s">
        <v>491</v>
      </c>
      <c r="E14" s="51"/>
      <c r="F14" s="51"/>
      <c r="H14" s="43"/>
      <c r="L14" s="43"/>
      <c r="M14" s="43"/>
    </row>
    <row r="15" spans="1:13" x14ac:dyDescent="0.3">
      <c r="A15" s="45" t="s">
        <v>68</v>
      </c>
      <c r="B15" s="59" t="s">
        <v>69</v>
      </c>
      <c r="C15" s="45" t="s">
        <v>3025</v>
      </c>
      <c r="E15" s="51"/>
      <c r="F15" s="51"/>
      <c r="H15" s="43"/>
      <c r="L15" s="43"/>
      <c r="M15" s="43"/>
    </row>
    <row r="16" spans="1:13" x14ac:dyDescent="0.3">
      <c r="A16" s="45" t="s">
        <v>70</v>
      </c>
      <c r="B16" s="59" t="s">
        <v>2931</v>
      </c>
      <c r="C16" s="45" t="str" cm="1">
        <f t="array" ref="C16">"Capital Cener "&amp;Table1[Kapitalcenter]</f>
        <v>Capital Cener H</v>
      </c>
      <c r="E16" s="51"/>
      <c r="F16" s="51"/>
      <c r="H16" s="43"/>
      <c r="L16" s="43"/>
      <c r="M16" s="43"/>
    </row>
    <row r="17" spans="1:21" x14ac:dyDescent="0.3">
      <c r="A17" s="45" t="s">
        <v>72</v>
      </c>
      <c r="B17" s="59" t="s">
        <v>71</v>
      </c>
      <c r="C17" s="45" t="s">
        <v>3026</v>
      </c>
      <c r="E17" s="51"/>
      <c r="F17" s="51"/>
      <c r="H17" s="43"/>
      <c r="L17" s="43"/>
      <c r="M17" s="43"/>
    </row>
    <row r="18" spans="1:21" outlineLevel="1" x14ac:dyDescent="0.3">
      <c r="A18" s="45" t="s">
        <v>2930</v>
      </c>
      <c r="B18" s="59" t="s">
        <v>73</v>
      </c>
      <c r="C18" s="217" t="str" cm="1">
        <f t="array" ref="C18">Table1[Cut-off date]</f>
        <v>31/03/25</v>
      </c>
      <c r="E18" s="51"/>
      <c r="F18" s="51"/>
      <c r="H18" s="43"/>
      <c r="L18" s="43"/>
      <c r="M18" s="43"/>
    </row>
    <row r="19" spans="1:21" outlineLevel="1" x14ac:dyDescent="0.3">
      <c r="A19" s="45" t="s">
        <v>3000</v>
      </c>
      <c r="B19" s="59" t="s">
        <v>3008</v>
      </c>
      <c r="C19" s="45" t="s">
        <v>67</v>
      </c>
      <c r="E19" s="51"/>
      <c r="F19" s="51"/>
      <c r="H19" s="43"/>
      <c r="L19" s="43"/>
      <c r="M19" s="43"/>
    </row>
    <row r="20" spans="1:21" outlineLevel="1" x14ac:dyDescent="0.3">
      <c r="A20" s="45" t="s">
        <v>75</v>
      </c>
      <c r="B20" s="60" t="s">
        <v>74</v>
      </c>
      <c r="E20" s="51"/>
      <c r="F20" s="51"/>
      <c r="H20" s="43"/>
      <c r="L20" s="43"/>
      <c r="M20" s="43"/>
    </row>
    <row r="21" spans="1:21" outlineLevel="1" x14ac:dyDescent="0.3">
      <c r="A21" s="45" t="s">
        <v>77</v>
      </c>
      <c r="B21" s="60" t="s">
        <v>76</v>
      </c>
      <c r="E21" s="51"/>
      <c r="F21" s="51"/>
      <c r="H21" s="43"/>
      <c r="L21" s="43"/>
      <c r="M21" s="43"/>
    </row>
    <row r="22" spans="1:21" outlineLevel="1" x14ac:dyDescent="0.3">
      <c r="A22" s="45" t="s">
        <v>78</v>
      </c>
      <c r="B22" s="60"/>
      <c r="E22" s="51"/>
      <c r="F22" s="51"/>
      <c r="H22" s="43"/>
      <c r="L22" s="43"/>
      <c r="M22" s="43"/>
    </row>
    <row r="23" spans="1:21" outlineLevel="1" x14ac:dyDescent="0.3">
      <c r="A23" s="45" t="s">
        <v>79</v>
      </c>
      <c r="B23" s="60"/>
      <c r="E23" s="51"/>
      <c r="F23" s="51"/>
      <c r="H23" s="43"/>
      <c r="L23" s="43"/>
      <c r="M23" s="43"/>
    </row>
    <row r="24" spans="1:21" outlineLevel="1" x14ac:dyDescent="0.3">
      <c r="A24" s="45" t="s">
        <v>80</v>
      </c>
      <c r="B24" s="60"/>
      <c r="E24" s="51"/>
      <c r="F24" s="51"/>
      <c r="H24" s="43"/>
      <c r="L24" s="43"/>
      <c r="M24" s="43"/>
    </row>
    <row r="25" spans="1:21" outlineLevel="1" x14ac:dyDescent="0.3">
      <c r="A25" s="45" t="s">
        <v>81</v>
      </c>
      <c r="B25" s="60"/>
      <c r="E25" s="51"/>
      <c r="F25" s="51"/>
      <c r="H25" s="43"/>
      <c r="L25" s="43"/>
      <c r="M25" s="43"/>
    </row>
    <row r="26" spans="1:21" ht="18" x14ac:dyDescent="0.3">
      <c r="A26" s="57"/>
      <c r="B26" s="56" t="s">
        <v>60</v>
      </c>
      <c r="C26" s="57"/>
      <c r="D26" s="57"/>
      <c r="E26" s="57"/>
      <c r="F26" s="57"/>
      <c r="G26" s="58"/>
      <c r="H26" s="43"/>
      <c r="L26" s="43"/>
      <c r="M26" s="43"/>
    </row>
    <row r="27" spans="1:21" x14ac:dyDescent="0.3">
      <c r="A27" s="45" t="s">
        <v>82</v>
      </c>
      <c r="B27" s="61" t="s">
        <v>2998</v>
      </c>
      <c r="C27" s="45" t="s">
        <v>3050</v>
      </c>
      <c r="D27" s="62"/>
      <c r="E27" s="62"/>
      <c r="F27" s="62"/>
      <c r="H27" s="43"/>
      <c r="L27" s="43"/>
      <c r="M27" s="43"/>
    </row>
    <row r="28" spans="1:21" x14ac:dyDescent="0.3">
      <c r="A28" s="45" t="s">
        <v>83</v>
      </c>
      <c r="B28" s="186" t="s">
        <v>2694</v>
      </c>
      <c r="C28" s="158" t="s">
        <v>3050</v>
      </c>
      <c r="D28" s="62"/>
      <c r="E28" s="62"/>
      <c r="F28" s="62"/>
      <c r="H28" s="43"/>
      <c r="L28" s="43"/>
      <c r="U28" s="62" t="s">
        <v>3011</v>
      </c>
    </row>
    <row r="29" spans="1:21" x14ac:dyDescent="0.3">
      <c r="A29" s="45" t="s">
        <v>85</v>
      </c>
      <c r="B29" s="61" t="s">
        <v>84</v>
      </c>
      <c r="C29" s="45" t="s">
        <v>3050</v>
      </c>
      <c r="E29" s="62"/>
      <c r="F29" s="62"/>
      <c r="H29" s="43"/>
      <c r="L29" s="43"/>
      <c r="U29" s="45" t="s">
        <v>3012</v>
      </c>
    </row>
    <row r="30" spans="1:21" ht="72" outlineLevel="1" x14ac:dyDescent="0.3">
      <c r="A30" s="45" t="s">
        <v>87</v>
      </c>
      <c r="B30" s="61" t="s">
        <v>86</v>
      </c>
      <c r="C30" s="45" t="s">
        <v>3051</v>
      </c>
      <c r="E30" s="62"/>
      <c r="F30" s="62"/>
      <c r="H30" s="43"/>
      <c r="L30" s="43"/>
      <c r="U30" s="158" t="s">
        <v>3013</v>
      </c>
    </row>
    <row r="31" spans="1:21" outlineLevel="1" x14ac:dyDescent="0.3">
      <c r="A31" s="45" t="s">
        <v>88</v>
      </c>
      <c r="B31" s="61"/>
      <c r="E31" s="62"/>
      <c r="F31" s="62"/>
      <c r="H31" s="43"/>
      <c r="L31" s="43"/>
      <c r="M31" s="43"/>
    </row>
    <row r="32" spans="1:21" outlineLevel="1" x14ac:dyDescent="0.3">
      <c r="A32" s="45" t="s">
        <v>89</v>
      </c>
      <c r="B32" s="61"/>
      <c r="E32" s="62"/>
      <c r="F32" s="62"/>
      <c r="H32" s="43"/>
      <c r="L32" s="43"/>
      <c r="M32" s="43"/>
    </row>
    <row r="33" spans="1:14" outlineLevel="1" x14ac:dyDescent="0.3">
      <c r="A33" s="45" t="s">
        <v>90</v>
      </c>
      <c r="B33" s="61"/>
      <c r="E33" s="62"/>
      <c r="F33" s="62"/>
      <c r="H33" s="43"/>
      <c r="L33" s="43"/>
      <c r="M33" s="43"/>
    </row>
    <row r="34" spans="1:14" outlineLevel="1" x14ac:dyDescent="0.3">
      <c r="A34" s="45" t="s">
        <v>91</v>
      </c>
      <c r="B34" s="61"/>
      <c r="E34" s="62"/>
      <c r="F34" s="62"/>
      <c r="H34" s="43"/>
      <c r="L34" s="43"/>
      <c r="M34" s="43"/>
    </row>
    <row r="35" spans="1:14" outlineLevel="1" x14ac:dyDescent="0.3">
      <c r="A35" s="45" t="s">
        <v>92</v>
      </c>
      <c r="B35" s="63"/>
      <c r="E35" s="62"/>
      <c r="F35" s="62"/>
      <c r="H35" s="43"/>
      <c r="L35" s="43"/>
      <c r="M35" s="43"/>
    </row>
    <row r="36" spans="1:14" ht="18" x14ac:dyDescent="0.3">
      <c r="A36" s="56"/>
      <c r="B36" s="56" t="s">
        <v>61</v>
      </c>
      <c r="C36" s="56"/>
      <c r="D36" s="57"/>
      <c r="E36" s="57"/>
      <c r="F36" s="57"/>
      <c r="G36" s="58"/>
      <c r="H36" s="43"/>
      <c r="L36" s="43"/>
      <c r="M36" s="43"/>
    </row>
    <row r="37" spans="1:14" ht="15" customHeight="1" x14ac:dyDescent="0.3">
      <c r="A37" s="64"/>
      <c r="B37" s="65" t="s">
        <v>93</v>
      </c>
      <c r="C37" s="64" t="s">
        <v>94</v>
      </c>
      <c r="D37" s="66"/>
      <c r="E37" s="66"/>
      <c r="F37" s="66"/>
      <c r="G37" s="67"/>
      <c r="H37" s="43"/>
      <c r="L37" s="43"/>
      <c r="M37" s="43"/>
    </row>
    <row r="38" spans="1:14" x14ac:dyDescent="0.3">
      <c r="A38" s="45" t="s">
        <v>3</v>
      </c>
      <c r="B38" s="62" t="s">
        <v>1356</v>
      </c>
      <c r="C38" s="126">
        <f>C39+C56</f>
        <v>828345.70025891974</v>
      </c>
      <c r="F38" s="62"/>
      <c r="H38" s="43"/>
      <c r="L38" s="43"/>
      <c r="M38" s="43"/>
    </row>
    <row r="39" spans="1:14" x14ac:dyDescent="0.3">
      <c r="A39" s="45" t="s">
        <v>95</v>
      </c>
      <c r="B39" s="62" t="s">
        <v>96</v>
      </c>
      <c r="C39" s="126">
        <f>C77</f>
        <v>797199.90192918445</v>
      </c>
      <c r="F39" s="62"/>
      <c r="H39" s="43"/>
      <c r="L39" s="43"/>
      <c r="M39" s="43"/>
      <c r="N39" s="75"/>
    </row>
    <row r="40" spans="1:14" outlineLevel="1" x14ac:dyDescent="0.3">
      <c r="A40" s="45" t="s">
        <v>97</v>
      </c>
      <c r="B40" s="68" t="s">
        <v>98</v>
      </c>
      <c r="C40" s="126" t="s">
        <v>99</v>
      </c>
      <c r="F40" s="62"/>
      <c r="H40" s="43"/>
      <c r="L40" s="43"/>
      <c r="M40" s="43"/>
      <c r="N40" s="75"/>
    </row>
    <row r="41" spans="1:14" outlineLevel="1" x14ac:dyDescent="0.3">
      <c r="A41" s="45" t="s">
        <v>100</v>
      </c>
      <c r="B41" s="68" t="s">
        <v>101</v>
      </c>
      <c r="C41" s="126" t="s">
        <v>99</v>
      </c>
      <c r="F41" s="62"/>
      <c r="H41" s="43"/>
      <c r="L41" s="43"/>
      <c r="M41" s="43"/>
      <c r="N41" s="75"/>
    </row>
    <row r="42" spans="1:14" outlineLevel="1" x14ac:dyDescent="0.3">
      <c r="A42" s="45" t="s">
        <v>102</v>
      </c>
      <c r="B42" s="68"/>
      <c r="C42" s="126"/>
      <c r="F42" s="62"/>
      <c r="H42" s="43"/>
      <c r="L42" s="43"/>
      <c r="M42" s="43"/>
      <c r="N42" s="75"/>
    </row>
    <row r="43" spans="1:14" outlineLevel="1" x14ac:dyDescent="0.3">
      <c r="A43" s="43" t="s">
        <v>1532</v>
      </c>
      <c r="B43" s="62"/>
      <c r="F43" s="62"/>
      <c r="H43" s="43"/>
      <c r="L43" s="43"/>
      <c r="M43" s="43"/>
      <c r="N43" s="75"/>
    </row>
    <row r="44" spans="1:14" ht="15" customHeight="1" x14ac:dyDescent="0.3">
      <c r="A44" s="64"/>
      <c r="B44" s="64" t="s">
        <v>103</v>
      </c>
      <c r="C44" s="64" t="s">
        <v>2609</v>
      </c>
      <c r="D44" s="64" t="s">
        <v>2677</v>
      </c>
      <c r="E44" s="64"/>
      <c r="F44" s="64" t="s">
        <v>2676</v>
      </c>
      <c r="G44" s="64" t="s">
        <v>104</v>
      </c>
      <c r="I44" s="43"/>
      <c r="J44" s="43"/>
      <c r="K44" s="75"/>
      <c r="L44" s="75"/>
      <c r="M44" s="75"/>
      <c r="N44" s="75"/>
    </row>
    <row r="45" spans="1:14" x14ac:dyDescent="0.3">
      <c r="A45" s="45" t="s">
        <v>7</v>
      </c>
      <c r="B45" s="62" t="s">
        <v>105</v>
      </c>
      <c r="C45" s="123">
        <v>0.02</v>
      </c>
      <c r="D45" s="123">
        <f>IF(OR(C38="[For completion]",C39="[For completion]"),"Please complete G.3.1.1 and G.3.1.2",(C38/C39-1-MAX(C45,F45)))</f>
        <v>1.9068994181213456E-2</v>
      </c>
      <c r="E45" s="123"/>
      <c r="F45" s="123" t="s">
        <v>67</v>
      </c>
      <c r="G45" s="45" t="s">
        <v>99</v>
      </c>
      <c r="H45" s="43"/>
      <c r="L45" s="43"/>
      <c r="M45" s="43"/>
      <c r="N45" s="75"/>
    </row>
    <row r="46" spans="1:14" outlineLevel="1" x14ac:dyDescent="0.3">
      <c r="C46" s="123"/>
      <c r="D46" s="123"/>
      <c r="E46" s="123"/>
      <c r="F46" s="123"/>
      <c r="G46" s="81"/>
      <c r="H46" s="43"/>
      <c r="L46" s="43"/>
      <c r="M46" s="43"/>
      <c r="N46" s="75"/>
    </row>
    <row r="47" spans="1:14" outlineLevel="1" x14ac:dyDescent="0.3">
      <c r="A47" s="199" t="s">
        <v>2932</v>
      </c>
      <c r="B47" s="199" t="s">
        <v>2933</v>
      </c>
      <c r="C47" s="203">
        <f>IF(OR(C38="[For completion]",C39="[For completion]"),"", C38-C39)</f>
        <v>31145.798329735291</v>
      </c>
      <c r="D47" s="123"/>
      <c r="E47" s="123"/>
      <c r="F47" s="123"/>
      <c r="G47" s="81"/>
      <c r="H47" s="43"/>
      <c r="L47" s="43"/>
      <c r="M47" s="43"/>
      <c r="N47" s="75"/>
    </row>
    <row r="48" spans="1:14" outlineLevel="1" x14ac:dyDescent="0.3">
      <c r="A48" s="45" t="s">
        <v>106</v>
      </c>
      <c r="C48" s="81"/>
      <c r="D48" s="81"/>
      <c r="E48" s="81"/>
      <c r="F48" s="81"/>
      <c r="G48" s="81"/>
      <c r="H48" s="43"/>
      <c r="L48" s="43"/>
      <c r="M48" s="43"/>
      <c r="N48" s="75"/>
    </row>
    <row r="49" spans="1:14" outlineLevel="1" x14ac:dyDescent="0.3">
      <c r="A49" s="45" t="s">
        <v>108</v>
      </c>
      <c r="B49" s="60" t="s">
        <v>107</v>
      </c>
      <c r="C49" s="81"/>
      <c r="D49" s="81"/>
      <c r="E49" s="81"/>
      <c r="F49" s="81"/>
      <c r="G49" s="81"/>
      <c r="H49" s="43"/>
      <c r="L49" s="43"/>
      <c r="M49" s="43"/>
      <c r="N49" s="75"/>
    </row>
    <row r="50" spans="1:14" outlineLevel="1" x14ac:dyDescent="0.3">
      <c r="A50" s="45" t="s">
        <v>110</v>
      </c>
      <c r="B50" s="60" t="s">
        <v>109</v>
      </c>
      <c r="C50" s="81"/>
      <c r="D50" s="81"/>
      <c r="E50" s="81"/>
      <c r="F50" s="81"/>
      <c r="G50" s="81"/>
      <c r="H50" s="43"/>
      <c r="L50" s="43"/>
      <c r="M50" s="43"/>
      <c r="N50" s="75"/>
    </row>
    <row r="51" spans="1:14" outlineLevel="1" x14ac:dyDescent="0.3">
      <c r="A51" s="45" t="s">
        <v>111</v>
      </c>
      <c r="B51" s="60"/>
      <c r="C51" s="81"/>
      <c r="D51" s="81"/>
      <c r="E51" s="81"/>
      <c r="F51" s="81"/>
      <c r="G51" s="81"/>
      <c r="H51" s="43"/>
      <c r="L51" s="43"/>
      <c r="M51" s="43"/>
      <c r="N51" s="75"/>
    </row>
    <row r="52" spans="1:14" ht="15" customHeight="1" x14ac:dyDescent="0.3">
      <c r="A52" s="64"/>
      <c r="B52" s="65" t="s">
        <v>112</v>
      </c>
      <c r="C52" s="64" t="s">
        <v>94</v>
      </c>
      <c r="D52" s="64"/>
      <c r="E52" s="66"/>
      <c r="F52" s="67" t="s">
        <v>113</v>
      </c>
      <c r="G52" s="67"/>
      <c r="H52" s="43"/>
      <c r="L52" s="43"/>
      <c r="M52" s="43"/>
      <c r="N52" s="75"/>
    </row>
    <row r="53" spans="1:14" x14ac:dyDescent="0.3">
      <c r="A53" s="45" t="s">
        <v>114</v>
      </c>
      <c r="B53" s="62" t="s">
        <v>115</v>
      </c>
      <c r="C53" s="126">
        <f>C39</f>
        <v>797199.90192918445</v>
      </c>
      <c r="E53" s="70"/>
      <c r="F53" s="133">
        <f>IF($C$58=0,"",IF(C53="[for completion]","",C53/$C$58))</f>
        <v>0.96240000000000014</v>
      </c>
      <c r="G53" s="71"/>
      <c r="H53" s="43"/>
      <c r="L53" s="43"/>
      <c r="M53" s="43"/>
      <c r="N53" s="75"/>
    </row>
    <row r="54" spans="1:14" x14ac:dyDescent="0.3">
      <c r="A54" s="45" t="s">
        <v>116</v>
      </c>
      <c r="B54" s="62" t="s">
        <v>117</v>
      </c>
      <c r="C54" s="126">
        <v>0</v>
      </c>
      <c r="E54" s="70"/>
      <c r="F54" s="133">
        <f>IF($C$58=0,"",IF(C54="[for completion]","",C54/$C$58))</f>
        <v>0</v>
      </c>
      <c r="G54" s="71"/>
      <c r="H54" s="43"/>
      <c r="L54" s="43"/>
      <c r="M54" s="43"/>
      <c r="N54" s="75"/>
    </row>
    <row r="55" spans="1:14" x14ac:dyDescent="0.3">
      <c r="A55" s="45" t="s">
        <v>118</v>
      </c>
      <c r="B55" s="62" t="s">
        <v>119</v>
      </c>
      <c r="C55" s="126">
        <v>0</v>
      </c>
      <c r="E55" s="70"/>
      <c r="F55" s="133">
        <f>IF($C$58=0,"",IF(C55="[for completion]","",C55/$C$58))</f>
        <v>0</v>
      </c>
      <c r="G55" s="71"/>
      <c r="H55" s="43"/>
      <c r="L55" s="43"/>
      <c r="M55" s="43"/>
      <c r="N55" s="75"/>
    </row>
    <row r="56" spans="1:14" x14ac:dyDescent="0.3">
      <c r="A56" s="45" t="s">
        <v>120</v>
      </c>
      <c r="B56" s="62" t="s">
        <v>121</v>
      </c>
      <c r="C56" s="126">
        <f>C179</f>
        <v>31145.798329735328</v>
      </c>
      <c r="E56" s="70"/>
      <c r="F56" s="133">
        <f>IF($C$58=0,"",IF(C56="[for completion]","",C56/$C$58))</f>
        <v>3.7599999999999932E-2</v>
      </c>
      <c r="G56" s="71"/>
      <c r="H56" s="43"/>
      <c r="L56" s="43"/>
      <c r="M56" s="43"/>
      <c r="N56" s="75"/>
    </row>
    <row r="57" spans="1:14" x14ac:dyDescent="0.3">
      <c r="A57" s="45" t="s">
        <v>122</v>
      </c>
      <c r="B57" s="45" t="s">
        <v>123</v>
      </c>
      <c r="C57" s="126">
        <v>0</v>
      </c>
      <c r="E57" s="70"/>
      <c r="F57" s="133">
        <f>IF($C$58=0,"",IF(C57="[for completion]","",C57/$C$58))</f>
        <v>0</v>
      </c>
      <c r="G57" s="71"/>
      <c r="H57" s="43"/>
      <c r="L57" s="43"/>
      <c r="M57" s="43"/>
      <c r="N57" s="75"/>
    </row>
    <row r="58" spans="1:14" x14ac:dyDescent="0.3">
      <c r="A58" s="45" t="s">
        <v>124</v>
      </c>
      <c r="B58" s="72" t="s">
        <v>125</v>
      </c>
      <c r="C58" s="128">
        <f>SUM(C53:C57)</f>
        <v>828345.70025891974</v>
      </c>
      <c r="D58" s="70"/>
      <c r="E58" s="70"/>
      <c r="F58" s="134">
        <f>SUM(F53:F57)</f>
        <v>1</v>
      </c>
      <c r="G58" s="71"/>
      <c r="H58" s="43"/>
      <c r="L58" s="43"/>
      <c r="M58" s="43"/>
      <c r="N58" s="75"/>
    </row>
    <row r="59" spans="1:14" outlineLevel="1" x14ac:dyDescent="0.3">
      <c r="A59" s="45" t="s">
        <v>126</v>
      </c>
      <c r="B59" s="74" t="s">
        <v>127</v>
      </c>
      <c r="C59" s="126"/>
      <c r="E59" s="70"/>
      <c r="F59" s="133">
        <f t="shared" ref="F59:F64" si="0">IF($C$58=0,"",IF(C59="[for completion]","",C59/$C$58))</f>
        <v>0</v>
      </c>
      <c r="G59" s="71"/>
      <c r="H59" s="43"/>
      <c r="L59" s="43"/>
      <c r="M59" s="43"/>
      <c r="N59" s="75"/>
    </row>
    <row r="60" spans="1:14" outlineLevel="1" x14ac:dyDescent="0.3">
      <c r="A60" s="45" t="s">
        <v>128</v>
      </c>
      <c r="B60" s="74" t="s">
        <v>127</v>
      </c>
      <c r="C60" s="126"/>
      <c r="E60" s="70"/>
      <c r="F60" s="133">
        <f t="shared" si="0"/>
        <v>0</v>
      </c>
      <c r="G60" s="71"/>
      <c r="H60" s="43"/>
      <c r="L60" s="43"/>
      <c r="M60" s="43"/>
      <c r="N60" s="75"/>
    </row>
    <row r="61" spans="1:14" outlineLevel="1" x14ac:dyDescent="0.3">
      <c r="A61" s="45" t="s">
        <v>129</v>
      </c>
      <c r="B61" s="74" t="s">
        <v>127</v>
      </c>
      <c r="C61" s="126"/>
      <c r="E61" s="70"/>
      <c r="F61" s="133">
        <f t="shared" si="0"/>
        <v>0</v>
      </c>
      <c r="G61" s="71"/>
      <c r="H61" s="43"/>
      <c r="L61" s="43"/>
      <c r="M61" s="43"/>
      <c r="N61" s="75"/>
    </row>
    <row r="62" spans="1:14" outlineLevel="1" x14ac:dyDescent="0.3">
      <c r="A62" s="45" t="s">
        <v>130</v>
      </c>
      <c r="B62" s="74" t="s">
        <v>127</v>
      </c>
      <c r="C62" s="126"/>
      <c r="E62" s="70"/>
      <c r="F62" s="133">
        <f t="shared" si="0"/>
        <v>0</v>
      </c>
      <c r="G62" s="71"/>
      <c r="H62" s="43"/>
      <c r="L62" s="43"/>
      <c r="M62" s="43"/>
      <c r="N62" s="75"/>
    </row>
    <row r="63" spans="1:14" outlineLevel="1" x14ac:dyDescent="0.3">
      <c r="A63" s="45" t="s">
        <v>131</v>
      </c>
      <c r="B63" s="74" t="s">
        <v>127</v>
      </c>
      <c r="C63" s="126"/>
      <c r="E63" s="70"/>
      <c r="F63" s="133">
        <f t="shared" si="0"/>
        <v>0</v>
      </c>
      <c r="G63" s="71"/>
      <c r="H63" s="43"/>
      <c r="L63" s="43"/>
      <c r="M63" s="43"/>
      <c r="N63" s="75"/>
    </row>
    <row r="64" spans="1:14" outlineLevel="1" x14ac:dyDescent="0.3">
      <c r="A64" s="45" t="s">
        <v>132</v>
      </c>
      <c r="B64" s="74" t="s">
        <v>127</v>
      </c>
      <c r="C64" s="129"/>
      <c r="D64" s="75"/>
      <c r="E64" s="75"/>
      <c r="F64" s="133">
        <f t="shared" si="0"/>
        <v>0</v>
      </c>
      <c r="G64" s="73"/>
      <c r="H64" s="43"/>
      <c r="L64" s="43"/>
      <c r="M64" s="43"/>
      <c r="N64" s="75"/>
    </row>
    <row r="65" spans="1:14" ht="15" customHeight="1" x14ac:dyDescent="0.3">
      <c r="A65" s="64"/>
      <c r="B65" s="65" t="s">
        <v>133</v>
      </c>
      <c r="C65" s="109" t="s">
        <v>1367</v>
      </c>
      <c r="D65" s="109" t="s">
        <v>1368</v>
      </c>
      <c r="E65" s="66"/>
      <c r="F65" s="67" t="s">
        <v>134</v>
      </c>
      <c r="G65" s="67" t="s">
        <v>135</v>
      </c>
      <c r="H65" s="43"/>
      <c r="L65" s="43"/>
      <c r="M65" s="43"/>
      <c r="N65" s="75"/>
    </row>
    <row r="66" spans="1:14" x14ac:dyDescent="0.3">
      <c r="A66" s="45" t="s">
        <v>136</v>
      </c>
      <c r="B66" s="62" t="s">
        <v>1416</v>
      </c>
      <c r="C66" s="130">
        <v>27.049376831709118</v>
      </c>
      <c r="D66" s="130" t="s">
        <v>1183</v>
      </c>
      <c r="E66" s="59"/>
      <c r="F66" s="76"/>
      <c r="G66" s="77"/>
      <c r="H66" s="43"/>
      <c r="L66" s="43"/>
      <c r="M66" s="43"/>
      <c r="N66" s="75"/>
    </row>
    <row r="67" spans="1:14" x14ac:dyDescent="0.3">
      <c r="B67" s="62"/>
      <c r="E67" s="59"/>
      <c r="F67" s="76"/>
      <c r="G67" s="77"/>
      <c r="H67" s="43"/>
      <c r="L67" s="43"/>
      <c r="M67" s="43"/>
      <c r="N67" s="75"/>
    </row>
    <row r="68" spans="1:14" x14ac:dyDescent="0.3">
      <c r="B68" s="62" t="s">
        <v>1361</v>
      </c>
      <c r="C68" s="59"/>
      <c r="D68" s="59"/>
      <c r="E68" s="59"/>
      <c r="F68" s="77"/>
      <c r="G68" s="77"/>
      <c r="H68" s="43"/>
      <c r="L68" s="43"/>
      <c r="M68" s="43"/>
      <c r="N68" s="75"/>
    </row>
    <row r="69" spans="1:14" x14ac:dyDescent="0.3">
      <c r="B69" s="62" t="s">
        <v>138</v>
      </c>
      <c r="E69" s="59"/>
      <c r="F69" s="77"/>
      <c r="G69" s="77"/>
      <c r="H69" s="43"/>
      <c r="L69" s="43"/>
      <c r="M69" s="43"/>
      <c r="N69" s="75"/>
    </row>
    <row r="70" spans="1:14" x14ac:dyDescent="0.3">
      <c r="A70" s="45" t="s">
        <v>139</v>
      </c>
      <c r="B70" s="41" t="s">
        <v>1497</v>
      </c>
      <c r="C70" s="126">
        <v>0</v>
      </c>
      <c r="D70" s="126" t="s">
        <v>1183</v>
      </c>
      <c r="E70" s="41"/>
      <c r="F70" s="133">
        <f t="shared" ref="F70:F76" si="1">IF($C$77=0,"",IF(C70="[for completion]","",C70/$C$77))</f>
        <v>0</v>
      </c>
      <c r="G70" s="133" t="str">
        <f>IF($D$77=0,"",IF(D70="[Mark as ND1 if not relevant]","",D70/$D$77))</f>
        <v/>
      </c>
      <c r="H70" s="43"/>
      <c r="L70" s="43"/>
      <c r="M70" s="43"/>
      <c r="N70" s="75"/>
    </row>
    <row r="71" spans="1:14" x14ac:dyDescent="0.3">
      <c r="A71" s="45" t="s">
        <v>140</v>
      </c>
      <c r="B71" s="41" t="s">
        <v>1498</v>
      </c>
      <c r="C71" s="126">
        <v>11.30013885</v>
      </c>
      <c r="D71" s="126" t="s">
        <v>1183</v>
      </c>
      <c r="E71" s="41"/>
      <c r="F71" s="133">
        <f t="shared" si="1"/>
        <v>1.4174787054858161E-5</v>
      </c>
      <c r="G71" s="133" t="str">
        <f t="shared" ref="G71:G76" si="2">IF($D$77=0,"",IF(D71="[Mark as ND1 if not relevant]","",D71/$D$77))</f>
        <v/>
      </c>
      <c r="H71" s="43"/>
      <c r="L71" s="43"/>
      <c r="M71" s="43"/>
      <c r="N71" s="75"/>
    </row>
    <row r="72" spans="1:14" x14ac:dyDescent="0.3">
      <c r="A72" s="45" t="s">
        <v>141</v>
      </c>
      <c r="B72" s="41" t="s">
        <v>1499</v>
      </c>
      <c r="C72" s="126">
        <v>218.0913295</v>
      </c>
      <c r="D72" s="126" t="s">
        <v>1183</v>
      </c>
      <c r="E72" s="41"/>
      <c r="F72" s="133">
        <f t="shared" si="1"/>
        <v>2.7357169634897063E-4</v>
      </c>
      <c r="G72" s="133" t="str">
        <f t="shared" si="2"/>
        <v/>
      </c>
      <c r="H72" s="43"/>
      <c r="L72" s="43"/>
      <c r="M72" s="43"/>
      <c r="N72" s="75"/>
    </row>
    <row r="73" spans="1:14" x14ac:dyDescent="0.3">
      <c r="A73" s="45" t="s">
        <v>142</v>
      </c>
      <c r="B73" s="41" t="s">
        <v>1500</v>
      </c>
      <c r="C73" s="126">
        <v>780.69096748999993</v>
      </c>
      <c r="D73" s="126" t="s">
        <v>1183</v>
      </c>
      <c r="E73" s="41"/>
      <c r="F73" s="133">
        <f t="shared" si="1"/>
        <v>9.7929134913434662E-4</v>
      </c>
      <c r="G73" s="133" t="str">
        <f t="shared" si="2"/>
        <v/>
      </c>
      <c r="H73" s="43"/>
      <c r="L73" s="43"/>
      <c r="M73" s="43"/>
      <c r="N73" s="75"/>
    </row>
    <row r="74" spans="1:14" x14ac:dyDescent="0.3">
      <c r="A74" s="45" t="s">
        <v>143</v>
      </c>
      <c r="B74" s="41" t="s">
        <v>1501</v>
      </c>
      <c r="C74" s="126">
        <v>106.06358090000001</v>
      </c>
      <c r="D74" s="126" t="s">
        <v>1183</v>
      </c>
      <c r="E74" s="41"/>
      <c r="F74" s="133">
        <f t="shared" si="1"/>
        <v>1.3304515046142301E-4</v>
      </c>
      <c r="G74" s="133" t="str">
        <f t="shared" si="2"/>
        <v/>
      </c>
      <c r="H74" s="43"/>
      <c r="L74" s="43"/>
      <c r="M74" s="43"/>
      <c r="N74" s="75"/>
    </row>
    <row r="75" spans="1:14" x14ac:dyDescent="0.3">
      <c r="A75" s="45" t="s">
        <v>144</v>
      </c>
      <c r="B75" s="41" t="s">
        <v>1502</v>
      </c>
      <c r="C75" s="126">
        <v>14156.498314520008</v>
      </c>
      <c r="D75" s="126" t="s">
        <v>1183</v>
      </c>
      <c r="E75" s="41"/>
      <c r="F75" s="133">
        <f t="shared" si="1"/>
        <v>1.7757777290566618E-2</v>
      </c>
      <c r="G75" s="133" t="str">
        <f t="shared" si="2"/>
        <v/>
      </c>
      <c r="H75" s="43"/>
      <c r="L75" s="43"/>
      <c r="M75" s="43"/>
      <c r="N75" s="75"/>
    </row>
    <row r="76" spans="1:14" x14ac:dyDescent="0.3">
      <c r="A76" s="45" t="s">
        <v>145</v>
      </c>
      <c r="B76" s="41" t="s">
        <v>1503</v>
      </c>
      <c r="C76" s="126">
        <v>781927.25759792444</v>
      </c>
      <c r="D76" s="126" t="s">
        <v>1183</v>
      </c>
      <c r="E76" s="41"/>
      <c r="F76" s="133">
        <f t="shared" si="1"/>
        <v>0.98084213972643375</v>
      </c>
      <c r="G76" s="133" t="str">
        <f t="shared" si="2"/>
        <v/>
      </c>
      <c r="H76" s="43"/>
      <c r="L76" s="43"/>
      <c r="M76" s="43"/>
      <c r="N76" s="75"/>
    </row>
    <row r="77" spans="1:14" x14ac:dyDescent="0.3">
      <c r="A77" s="45" t="s">
        <v>146</v>
      </c>
      <c r="B77" s="78" t="s">
        <v>125</v>
      </c>
      <c r="C77" s="128">
        <f>SUM(C70:C76)</f>
        <v>797199.90192918445</v>
      </c>
      <c r="D77" s="128">
        <f>SUM(D70:D76)</f>
        <v>0</v>
      </c>
      <c r="E77" s="62"/>
      <c r="F77" s="134">
        <f>SUM(F70:F76)</f>
        <v>1</v>
      </c>
      <c r="G77" s="134">
        <f>SUM(G70:G76)</f>
        <v>0</v>
      </c>
      <c r="H77" s="43"/>
      <c r="L77" s="43"/>
      <c r="M77" s="43"/>
      <c r="N77" s="75"/>
    </row>
    <row r="78" spans="1:14" outlineLevel="1" x14ac:dyDescent="0.3">
      <c r="A78" s="45" t="s">
        <v>147</v>
      </c>
      <c r="B78" s="79" t="s">
        <v>148</v>
      </c>
      <c r="C78" s="128"/>
      <c r="D78" s="128"/>
      <c r="E78" s="62"/>
      <c r="F78" s="133">
        <f>IF($C$77=0,"",IF(C78="[for completion]","",C78/$C$77))</f>
        <v>0</v>
      </c>
      <c r="G78" s="133" t="str">
        <f t="shared" ref="G78:G87" si="3">IF($D$77=0,"",IF(D78="[for completion]","",D78/$D$77))</f>
        <v/>
      </c>
      <c r="H78" s="43"/>
      <c r="L78" s="43"/>
      <c r="M78" s="43"/>
      <c r="N78" s="75"/>
    </row>
    <row r="79" spans="1:14" outlineLevel="1" x14ac:dyDescent="0.3">
      <c r="A79" s="45" t="s">
        <v>149</v>
      </c>
      <c r="B79" s="79" t="s">
        <v>150</v>
      </c>
      <c r="C79" s="128"/>
      <c r="D79" s="128"/>
      <c r="E79" s="62"/>
      <c r="F79" s="133">
        <f t="shared" ref="F79:F87" si="4">IF($C$77=0,"",IF(C79="[for completion]","",C79/$C$77))</f>
        <v>0</v>
      </c>
      <c r="G79" s="133" t="str">
        <f t="shared" si="3"/>
        <v/>
      </c>
      <c r="H79" s="43"/>
      <c r="L79" s="43"/>
      <c r="M79" s="43"/>
      <c r="N79" s="75"/>
    </row>
    <row r="80" spans="1:14" outlineLevel="1" x14ac:dyDescent="0.3">
      <c r="A80" s="45" t="s">
        <v>151</v>
      </c>
      <c r="B80" s="79" t="s">
        <v>152</v>
      </c>
      <c r="C80" s="128"/>
      <c r="D80" s="128"/>
      <c r="E80" s="62"/>
      <c r="F80" s="133">
        <f t="shared" si="4"/>
        <v>0</v>
      </c>
      <c r="G80" s="133" t="str">
        <f t="shared" si="3"/>
        <v/>
      </c>
      <c r="H80" s="43"/>
      <c r="L80" s="43"/>
      <c r="M80" s="43"/>
      <c r="N80" s="75"/>
    </row>
    <row r="81" spans="1:14" outlineLevel="1" x14ac:dyDescent="0.3">
      <c r="A81" s="45" t="s">
        <v>153</v>
      </c>
      <c r="B81" s="79" t="s">
        <v>154</v>
      </c>
      <c r="C81" s="128"/>
      <c r="D81" s="128"/>
      <c r="E81" s="62"/>
      <c r="F81" s="133">
        <f t="shared" si="4"/>
        <v>0</v>
      </c>
      <c r="G81" s="133" t="str">
        <f t="shared" si="3"/>
        <v/>
      </c>
      <c r="H81" s="43"/>
      <c r="L81" s="43"/>
      <c r="M81" s="43"/>
      <c r="N81" s="75"/>
    </row>
    <row r="82" spans="1:14" outlineLevel="1" x14ac:dyDescent="0.3">
      <c r="A82" s="45" t="s">
        <v>155</v>
      </c>
      <c r="B82" s="79" t="s">
        <v>156</v>
      </c>
      <c r="C82" s="128"/>
      <c r="D82" s="128"/>
      <c r="E82" s="62"/>
      <c r="F82" s="133">
        <f t="shared" si="4"/>
        <v>0</v>
      </c>
      <c r="G82" s="133" t="str">
        <f t="shared" si="3"/>
        <v/>
      </c>
      <c r="H82" s="43"/>
      <c r="L82" s="43"/>
      <c r="M82" s="43"/>
      <c r="N82" s="75"/>
    </row>
    <row r="83" spans="1:14" outlineLevel="1" x14ac:dyDescent="0.3">
      <c r="A83" s="45" t="s">
        <v>157</v>
      </c>
      <c r="B83" s="79"/>
      <c r="C83" s="70"/>
      <c r="D83" s="70"/>
      <c r="E83" s="62"/>
      <c r="F83" s="71"/>
      <c r="G83" s="71"/>
      <c r="H83" s="43"/>
      <c r="L83" s="43"/>
      <c r="M83" s="43"/>
      <c r="N83" s="75"/>
    </row>
    <row r="84" spans="1:14" outlineLevel="1" x14ac:dyDescent="0.3">
      <c r="A84" s="45" t="s">
        <v>158</v>
      </c>
      <c r="B84" s="79"/>
      <c r="C84" s="70"/>
      <c r="D84" s="70"/>
      <c r="E84" s="62"/>
      <c r="F84" s="71"/>
      <c r="G84" s="71"/>
      <c r="H84" s="43"/>
      <c r="L84" s="43"/>
      <c r="M84" s="43"/>
      <c r="N84" s="75"/>
    </row>
    <row r="85" spans="1:14" outlineLevel="1" x14ac:dyDescent="0.3">
      <c r="A85" s="45" t="s">
        <v>159</v>
      </c>
      <c r="B85" s="79"/>
      <c r="C85" s="70"/>
      <c r="D85" s="70"/>
      <c r="E85" s="62"/>
      <c r="F85" s="71"/>
      <c r="G85" s="71"/>
      <c r="H85" s="43"/>
      <c r="L85" s="43"/>
      <c r="M85" s="43"/>
      <c r="N85" s="75"/>
    </row>
    <row r="86" spans="1:14" outlineLevel="1" x14ac:dyDescent="0.3">
      <c r="A86" s="45" t="s">
        <v>160</v>
      </c>
      <c r="B86" s="78"/>
      <c r="C86" s="70"/>
      <c r="D86" s="70"/>
      <c r="E86" s="62"/>
      <c r="F86" s="71">
        <f t="shared" si="4"/>
        <v>0</v>
      </c>
      <c r="G86" s="71" t="str">
        <f t="shared" si="3"/>
        <v/>
      </c>
      <c r="H86" s="43"/>
      <c r="L86" s="43"/>
      <c r="M86" s="43"/>
      <c r="N86" s="75"/>
    </row>
    <row r="87" spans="1:14" outlineLevel="1" x14ac:dyDescent="0.3">
      <c r="A87" s="45" t="s">
        <v>161</v>
      </c>
      <c r="B87" s="79"/>
      <c r="C87" s="70"/>
      <c r="D87" s="70"/>
      <c r="E87" s="62"/>
      <c r="F87" s="71">
        <f t="shared" si="4"/>
        <v>0</v>
      </c>
      <c r="G87" s="71" t="str">
        <f t="shared" si="3"/>
        <v/>
      </c>
      <c r="H87" s="43"/>
      <c r="L87" s="43"/>
      <c r="M87" s="43"/>
      <c r="N87" s="75"/>
    </row>
    <row r="88" spans="1:14" ht="15" customHeight="1" x14ac:dyDescent="0.3">
      <c r="A88" s="64"/>
      <c r="B88" s="65" t="s">
        <v>162</v>
      </c>
      <c r="C88" s="109" t="s">
        <v>1369</v>
      </c>
      <c r="D88" s="109" t="s">
        <v>1370</v>
      </c>
      <c r="E88" s="66"/>
      <c r="F88" s="67" t="s">
        <v>163</v>
      </c>
      <c r="G88" s="64" t="s">
        <v>164</v>
      </c>
      <c r="H88" s="43"/>
      <c r="L88" s="43"/>
      <c r="M88" s="43"/>
      <c r="N88" s="75"/>
    </row>
    <row r="89" spans="1:14" x14ac:dyDescent="0.3">
      <c r="A89" s="45" t="s">
        <v>165</v>
      </c>
      <c r="B89" s="62" t="s">
        <v>137</v>
      </c>
      <c r="C89" s="130">
        <v>4.6487643215816412</v>
      </c>
      <c r="D89" s="130" t="s">
        <v>1183</v>
      </c>
      <c r="E89" s="59"/>
      <c r="F89" s="139"/>
      <c r="G89" s="140"/>
      <c r="H89" s="43"/>
      <c r="L89" s="43"/>
      <c r="M89" s="43"/>
      <c r="N89" s="75"/>
    </row>
    <row r="90" spans="1:14" x14ac:dyDescent="0.3">
      <c r="B90" s="62"/>
      <c r="C90" s="130"/>
      <c r="D90" s="130"/>
      <c r="E90" s="59"/>
      <c r="F90" s="139"/>
      <c r="G90" s="140"/>
      <c r="H90" s="43"/>
      <c r="L90" s="43"/>
      <c r="M90" s="43"/>
      <c r="N90" s="75"/>
    </row>
    <row r="91" spans="1:14" x14ac:dyDescent="0.3">
      <c r="B91" s="62" t="s">
        <v>1362</v>
      </c>
      <c r="C91" s="138"/>
      <c r="D91" s="138"/>
      <c r="E91" s="59"/>
      <c r="F91" s="140"/>
      <c r="G91" s="140"/>
      <c r="H91" s="43"/>
      <c r="L91" s="43"/>
      <c r="M91" s="43"/>
      <c r="N91" s="75"/>
    </row>
    <row r="92" spans="1:14" x14ac:dyDescent="0.3">
      <c r="A92" s="45" t="s">
        <v>166</v>
      </c>
      <c r="B92" s="62" t="s">
        <v>138</v>
      </c>
      <c r="C92" s="130"/>
      <c r="D92" s="130"/>
      <c r="E92" s="59"/>
      <c r="F92" s="140"/>
      <c r="G92" s="140"/>
      <c r="H92" s="43"/>
      <c r="L92" s="43"/>
      <c r="M92" s="43"/>
      <c r="N92" s="75"/>
    </row>
    <row r="93" spans="1:14" x14ac:dyDescent="0.3">
      <c r="A93" s="45" t="s">
        <v>167</v>
      </c>
      <c r="B93" s="41" t="s">
        <v>1497</v>
      </c>
      <c r="C93" s="126">
        <v>39.196643570000006</v>
      </c>
      <c r="D93" s="126" t="s">
        <v>1183</v>
      </c>
      <c r="E93" s="41"/>
      <c r="F93" s="133">
        <f>IF($C$100=0,"",IF(C93="[for completion]","",IF(C93="","",C93/$C$100)))</f>
        <v>4.9167898133388446E-5</v>
      </c>
      <c r="G93" s="133" t="str">
        <f>IF($D$100=0,"",IF(D93="[Mark as ND1 if not relevant]","",IF(D93="","",D93/$D$100)))</f>
        <v/>
      </c>
      <c r="H93" s="43"/>
      <c r="L93" s="43"/>
      <c r="M93" s="43"/>
      <c r="N93" s="75"/>
    </row>
    <row r="94" spans="1:14" x14ac:dyDescent="0.3">
      <c r="A94" s="45" t="s">
        <v>168</v>
      </c>
      <c r="B94" s="41" t="s">
        <v>1498</v>
      </c>
      <c r="C94" s="126">
        <v>27930.857806819819</v>
      </c>
      <c r="D94" s="126" t="s">
        <v>1183</v>
      </c>
      <c r="E94" s="41"/>
      <c r="F94" s="133">
        <f t="shared" ref="F94:F99" si="5">IF($C$100=0,"",IF(C94="[for completion]","",IF(C94="","",C94/$C$100)))</f>
        <v>3.5036203264989768E-2</v>
      </c>
      <c r="G94" s="133" t="str">
        <f t="shared" ref="G94:G99" si="6">IF($D$100=0,"",IF(D94="[Mark as ND1 if not relevant]","",IF(D94="","",D94/$D$100)))</f>
        <v/>
      </c>
      <c r="H94" s="43"/>
      <c r="L94" s="43"/>
      <c r="M94" s="43"/>
      <c r="N94" s="75"/>
    </row>
    <row r="95" spans="1:14" x14ac:dyDescent="0.3">
      <c r="A95" s="45" t="s">
        <v>169</v>
      </c>
      <c r="B95" s="41" t="s">
        <v>1499</v>
      </c>
      <c r="C95" s="126">
        <v>98233.137942090514</v>
      </c>
      <c r="D95" s="126" t="s">
        <v>1183</v>
      </c>
      <c r="E95" s="41"/>
      <c r="F95" s="133">
        <f t="shared" si="5"/>
        <v>0.12322271704295831</v>
      </c>
      <c r="G95" s="133" t="str">
        <f t="shared" si="6"/>
        <v/>
      </c>
      <c r="H95" s="43"/>
      <c r="L95" s="43"/>
      <c r="M95" s="43"/>
      <c r="N95" s="75"/>
    </row>
    <row r="96" spans="1:14" x14ac:dyDescent="0.3">
      <c r="A96" s="45" t="s">
        <v>170</v>
      </c>
      <c r="B96" s="41" t="s">
        <v>1500</v>
      </c>
      <c r="C96" s="126">
        <v>357278.41711617284</v>
      </c>
      <c r="D96" s="126" t="s">
        <v>1183</v>
      </c>
      <c r="E96" s="41"/>
      <c r="F96" s="133">
        <f t="shared" si="5"/>
        <v>0.44816665964407348</v>
      </c>
      <c r="G96" s="133" t="str">
        <f t="shared" si="6"/>
        <v/>
      </c>
      <c r="H96" s="43"/>
      <c r="L96" s="43"/>
      <c r="M96" s="43"/>
      <c r="N96" s="75"/>
    </row>
    <row r="97" spans="1:14" x14ac:dyDescent="0.3">
      <c r="A97" s="45" t="s">
        <v>171</v>
      </c>
      <c r="B97" s="41" t="s">
        <v>1501</v>
      </c>
      <c r="C97" s="126">
        <v>88194.359506721288</v>
      </c>
      <c r="D97" s="126" t="s">
        <v>1183</v>
      </c>
      <c r="E97" s="41"/>
      <c r="F97" s="133">
        <f t="shared" si="5"/>
        <v>0.11063016853526754</v>
      </c>
      <c r="G97" s="133" t="str">
        <f t="shared" si="6"/>
        <v/>
      </c>
      <c r="H97" s="43"/>
      <c r="L97" s="43"/>
      <c r="M97" s="43"/>
    </row>
    <row r="98" spans="1:14" x14ac:dyDescent="0.3">
      <c r="A98" s="45" t="s">
        <v>172</v>
      </c>
      <c r="B98" s="41" t="s">
        <v>1502</v>
      </c>
      <c r="C98" s="126">
        <v>177371.84162924151</v>
      </c>
      <c r="D98" s="126" t="s">
        <v>1183</v>
      </c>
      <c r="E98" s="41"/>
      <c r="F98" s="133">
        <f t="shared" si="5"/>
        <v>0.2224935567603768</v>
      </c>
      <c r="G98" s="133" t="str">
        <f t="shared" si="6"/>
        <v/>
      </c>
      <c r="H98" s="43"/>
      <c r="L98" s="43"/>
      <c r="M98" s="43"/>
    </row>
    <row r="99" spans="1:14" x14ac:dyDescent="0.3">
      <c r="A99" s="45" t="s">
        <v>173</v>
      </c>
      <c r="B99" s="41" t="s">
        <v>1503</v>
      </c>
      <c r="C99" s="126">
        <v>48152.09128454014</v>
      </c>
      <c r="D99" s="126" t="s">
        <v>1183</v>
      </c>
      <c r="E99" s="41"/>
      <c r="F99" s="133">
        <f t="shared" si="5"/>
        <v>6.040152685420077E-2</v>
      </c>
      <c r="G99" s="133" t="str">
        <f t="shared" si="6"/>
        <v/>
      </c>
      <c r="H99" s="43"/>
      <c r="L99" s="43"/>
      <c r="M99" s="43"/>
    </row>
    <row r="100" spans="1:14" x14ac:dyDescent="0.3">
      <c r="A100" s="45" t="s">
        <v>174</v>
      </c>
      <c r="B100" s="78" t="s">
        <v>125</v>
      </c>
      <c r="C100" s="128">
        <f>SUM(C93:C99)</f>
        <v>797199.90192915604</v>
      </c>
      <c r="D100" s="128">
        <f>SUM(D93:D99)</f>
        <v>0</v>
      </c>
      <c r="E100" s="62"/>
      <c r="F100" s="134">
        <f>SUM(F93:F99)</f>
        <v>1.0000000000000002</v>
      </c>
      <c r="G100" s="134">
        <f>SUM(G93:G99)</f>
        <v>0</v>
      </c>
      <c r="H100" s="43"/>
      <c r="L100" s="43"/>
      <c r="M100" s="43"/>
    </row>
    <row r="101" spans="1:14" outlineLevel="1" x14ac:dyDescent="0.3">
      <c r="A101" s="45" t="s">
        <v>175</v>
      </c>
      <c r="B101" s="79" t="s">
        <v>148</v>
      </c>
      <c r="C101" s="128"/>
      <c r="D101" s="128"/>
      <c r="E101" s="62"/>
      <c r="F101" s="133">
        <f>IF($C$100=0,"",IF(C101="[for completion]","",C101/$C$100))</f>
        <v>0</v>
      </c>
      <c r="G101" s="133" t="str">
        <f>IF($D$100=0,"",IF(D101="[for completion]","",D101/$D$100))</f>
        <v/>
      </c>
      <c r="H101" s="43"/>
      <c r="L101" s="43"/>
      <c r="M101" s="43"/>
    </row>
    <row r="102" spans="1:14" outlineLevel="1" x14ac:dyDescent="0.3">
      <c r="A102" s="45" t="s">
        <v>176</v>
      </c>
      <c r="B102" s="79" t="s">
        <v>150</v>
      </c>
      <c r="C102" s="128"/>
      <c r="D102" s="128"/>
      <c r="E102" s="62"/>
      <c r="F102" s="133">
        <f>IF($C$100=0,"",IF(C102="[for completion]","",C102/$C$100))</f>
        <v>0</v>
      </c>
      <c r="G102" s="133" t="str">
        <f>IF($D$100=0,"",IF(D102="[for completion]","",D102/$D$100))</f>
        <v/>
      </c>
      <c r="H102" s="43"/>
      <c r="L102" s="43"/>
      <c r="M102" s="43"/>
    </row>
    <row r="103" spans="1:14" outlineLevel="1" x14ac:dyDescent="0.3">
      <c r="A103" s="45" t="s">
        <v>177</v>
      </c>
      <c r="B103" s="79" t="s">
        <v>152</v>
      </c>
      <c r="C103" s="128"/>
      <c r="D103" s="128"/>
      <c r="E103" s="62"/>
      <c r="F103" s="133">
        <f>IF($C$100=0,"",IF(C103="[for completion]","",C103/$C$100))</f>
        <v>0</v>
      </c>
      <c r="G103" s="133" t="str">
        <f>IF($D$100=0,"",IF(D103="[for completion]","",D103/$D$100))</f>
        <v/>
      </c>
      <c r="H103" s="43"/>
      <c r="L103" s="43"/>
      <c r="M103" s="43"/>
    </row>
    <row r="104" spans="1:14" outlineLevel="1" x14ac:dyDescent="0.3">
      <c r="A104" s="45" t="s">
        <v>178</v>
      </c>
      <c r="B104" s="79" t="s">
        <v>154</v>
      </c>
      <c r="C104" s="128"/>
      <c r="D104" s="128"/>
      <c r="E104" s="62"/>
      <c r="F104" s="133">
        <f>IF($C$100=0,"",IF(C104="[for completion]","",C104/$C$100))</f>
        <v>0</v>
      </c>
      <c r="G104" s="133" t="str">
        <f>IF($D$100=0,"",IF(D104="[for completion]","",D104/$D$100))</f>
        <v/>
      </c>
      <c r="H104" s="43"/>
      <c r="L104" s="43"/>
      <c r="M104" s="43"/>
    </row>
    <row r="105" spans="1:14" outlineLevel="1" x14ac:dyDescent="0.3">
      <c r="A105" s="45" t="s">
        <v>179</v>
      </c>
      <c r="B105" s="79" t="s">
        <v>156</v>
      </c>
      <c r="C105" s="128"/>
      <c r="D105" s="128"/>
      <c r="E105" s="62"/>
      <c r="F105" s="133">
        <f>IF($C$100=0,"",IF(C105="[for completion]","",C105/$C$100))</f>
        <v>0</v>
      </c>
      <c r="G105" s="133" t="str">
        <f>IF($D$100=0,"",IF(D105="[for completion]","",D105/$D$100))</f>
        <v/>
      </c>
      <c r="H105" s="43"/>
      <c r="L105" s="43"/>
      <c r="M105" s="43"/>
    </row>
    <row r="106" spans="1:14" outlineLevel="1" x14ac:dyDescent="0.3">
      <c r="A106" s="45" t="s">
        <v>180</v>
      </c>
      <c r="B106" s="79"/>
      <c r="C106" s="70"/>
      <c r="D106" s="70"/>
      <c r="E106" s="62"/>
      <c r="F106" s="71"/>
      <c r="G106" s="71"/>
      <c r="H106" s="43"/>
      <c r="L106" s="43"/>
      <c r="M106" s="43"/>
    </row>
    <row r="107" spans="1:14" outlineLevel="1" x14ac:dyDescent="0.3">
      <c r="A107" s="45" t="s">
        <v>181</v>
      </c>
      <c r="B107" s="79"/>
      <c r="C107" s="70"/>
      <c r="D107" s="70"/>
      <c r="E107" s="62"/>
      <c r="F107" s="71"/>
      <c r="G107" s="71"/>
      <c r="H107" s="43"/>
      <c r="L107" s="43"/>
      <c r="M107" s="43"/>
    </row>
    <row r="108" spans="1:14" outlineLevel="1" x14ac:dyDescent="0.3">
      <c r="A108" s="45" t="s">
        <v>182</v>
      </c>
      <c r="B108" s="78"/>
      <c r="C108" s="70"/>
      <c r="D108" s="70"/>
      <c r="E108" s="62"/>
      <c r="F108" s="71"/>
      <c r="G108" s="71"/>
      <c r="H108" s="43"/>
      <c r="L108" s="43"/>
      <c r="M108" s="43"/>
    </row>
    <row r="109" spans="1:14" outlineLevel="1" x14ac:dyDescent="0.3">
      <c r="A109" s="45" t="s">
        <v>183</v>
      </c>
      <c r="B109" s="79"/>
      <c r="C109" s="70"/>
      <c r="D109" s="70"/>
      <c r="E109" s="62"/>
      <c r="F109" s="71"/>
      <c r="G109" s="71"/>
      <c r="H109" s="43"/>
      <c r="L109" s="43"/>
      <c r="M109" s="43"/>
    </row>
    <row r="110" spans="1:14" outlineLevel="1" x14ac:dyDescent="0.3">
      <c r="A110" s="45" t="s">
        <v>184</v>
      </c>
      <c r="B110" s="79"/>
      <c r="C110" s="70"/>
      <c r="D110" s="70"/>
      <c r="E110" s="62"/>
      <c r="F110" s="71"/>
      <c r="G110" s="71"/>
      <c r="H110" s="43"/>
      <c r="L110" s="43"/>
      <c r="M110" s="43"/>
    </row>
    <row r="111" spans="1:14" ht="15" customHeight="1" x14ac:dyDescent="0.3">
      <c r="A111" s="64"/>
      <c r="B111" s="131" t="s">
        <v>1528</v>
      </c>
      <c r="C111" s="67" t="s">
        <v>185</v>
      </c>
      <c r="D111" s="67" t="s">
        <v>186</v>
      </c>
      <c r="E111" s="66"/>
      <c r="F111" s="67" t="s">
        <v>187</v>
      </c>
      <c r="G111" s="67" t="s">
        <v>188</v>
      </c>
      <c r="H111" s="43"/>
      <c r="L111" s="43"/>
      <c r="M111" s="43"/>
    </row>
    <row r="112" spans="1:14" s="80" customFormat="1" x14ac:dyDescent="0.3">
      <c r="A112" s="45" t="s">
        <v>189</v>
      </c>
      <c r="B112" s="62" t="s">
        <v>190</v>
      </c>
      <c r="C112" s="126">
        <v>30976.782963070087</v>
      </c>
      <c r="D112" s="126">
        <f>C112</f>
        <v>30976.782963070087</v>
      </c>
      <c r="E112" s="71"/>
      <c r="F112" s="133">
        <f t="shared" ref="F112:F116" si="7">IF($C$131=0,"",IF(C112="[for completion]","",IF(C112="","",C112/$C$131)))</f>
        <v>3.8856982907433515E-2</v>
      </c>
      <c r="G112" s="133">
        <f t="shared" ref="G112:G116" si="8">IF($D$131=0,"",IF(D112="[for completion]","",IF(D112="","",D112/$D$131)))</f>
        <v>3.8856982907433515E-2</v>
      </c>
      <c r="I112" s="45"/>
      <c r="J112" s="45"/>
      <c r="K112" s="45"/>
      <c r="L112" s="43" t="s">
        <v>1506</v>
      </c>
      <c r="M112" s="43"/>
      <c r="N112" s="43"/>
    </row>
    <row r="113" spans="1:14" s="80" customFormat="1" x14ac:dyDescent="0.3">
      <c r="A113" s="45" t="s">
        <v>191</v>
      </c>
      <c r="B113" s="62" t="s">
        <v>1507</v>
      </c>
      <c r="C113" s="126">
        <v>0</v>
      </c>
      <c r="D113" s="126">
        <f t="shared" ref="D113:D129" si="9">C113</f>
        <v>0</v>
      </c>
      <c r="E113" s="71"/>
      <c r="F113" s="133">
        <f t="shared" si="7"/>
        <v>0</v>
      </c>
      <c r="G113" s="133">
        <f t="shared" si="8"/>
        <v>0</v>
      </c>
      <c r="I113" s="45"/>
      <c r="J113" s="45"/>
      <c r="K113" s="45"/>
      <c r="L113" s="62" t="s">
        <v>1507</v>
      </c>
      <c r="M113" s="43"/>
      <c r="N113" s="43"/>
    </row>
    <row r="114" spans="1:14" s="80" customFormat="1" x14ac:dyDescent="0.3">
      <c r="A114" s="45" t="s">
        <v>192</v>
      </c>
      <c r="B114" s="62" t="s">
        <v>199</v>
      </c>
      <c r="C114" s="126">
        <v>0</v>
      </c>
      <c r="D114" s="126">
        <f t="shared" si="9"/>
        <v>0</v>
      </c>
      <c r="E114" s="71"/>
      <c r="F114" s="133">
        <f t="shared" si="7"/>
        <v>0</v>
      </c>
      <c r="G114" s="133">
        <f t="shared" si="8"/>
        <v>0</v>
      </c>
      <c r="I114" s="45"/>
      <c r="J114" s="45"/>
      <c r="K114" s="45"/>
      <c r="L114" s="62" t="s">
        <v>199</v>
      </c>
      <c r="M114" s="43"/>
      <c r="N114" s="43"/>
    </row>
    <row r="115" spans="1:14" s="80" customFormat="1" x14ac:dyDescent="0.3">
      <c r="A115" s="45" t="s">
        <v>193</v>
      </c>
      <c r="B115" s="62" t="s">
        <v>1508</v>
      </c>
      <c r="C115" s="126">
        <v>0</v>
      </c>
      <c r="D115" s="126">
        <f t="shared" si="9"/>
        <v>0</v>
      </c>
      <c r="E115" s="71"/>
      <c r="F115" s="133">
        <f t="shared" si="7"/>
        <v>0</v>
      </c>
      <c r="G115" s="133">
        <f t="shared" si="8"/>
        <v>0</v>
      </c>
      <c r="I115" s="45"/>
      <c r="J115" s="45"/>
      <c r="K115" s="45"/>
      <c r="L115" s="62" t="s">
        <v>1508</v>
      </c>
      <c r="M115" s="43"/>
      <c r="N115" s="43"/>
    </row>
    <row r="116" spans="1:14" s="80" customFormat="1" x14ac:dyDescent="0.3">
      <c r="A116" s="45" t="s">
        <v>195</v>
      </c>
      <c r="B116" s="62" t="s">
        <v>1509</v>
      </c>
      <c r="C116" s="126">
        <v>0</v>
      </c>
      <c r="D116" s="126">
        <f t="shared" si="9"/>
        <v>0</v>
      </c>
      <c r="E116" s="71"/>
      <c r="F116" s="133">
        <f t="shared" si="7"/>
        <v>0</v>
      </c>
      <c r="G116" s="133">
        <f t="shared" si="8"/>
        <v>0</v>
      </c>
      <c r="I116" s="45"/>
      <c r="J116" s="45"/>
      <c r="K116" s="45"/>
      <c r="L116" s="62" t="s">
        <v>1509</v>
      </c>
      <c r="M116" s="43"/>
      <c r="N116" s="43"/>
    </row>
    <row r="117" spans="1:14" s="80" customFormat="1" x14ac:dyDescent="0.3">
      <c r="A117" s="45" t="s">
        <v>196</v>
      </c>
      <c r="B117" s="62" t="s">
        <v>201</v>
      </c>
      <c r="C117" s="126">
        <v>0</v>
      </c>
      <c r="D117" s="126">
        <f t="shared" si="9"/>
        <v>0</v>
      </c>
      <c r="E117" s="62"/>
      <c r="F117" s="133">
        <f t="shared" ref="F117:F123" si="10">IF($C$131=0,"",IF(C117="[for completion]","",IF(C117="","",C117/$C$131)))</f>
        <v>0</v>
      </c>
      <c r="G117" s="133">
        <f t="shared" ref="G117:G123" si="11">IF($D$131=0,"",IF(D117="[for completion]","",IF(D117="","",D117/$D$131)))</f>
        <v>0</v>
      </c>
      <c r="I117" s="45"/>
      <c r="J117" s="45"/>
      <c r="K117" s="45"/>
      <c r="L117" s="62" t="s">
        <v>201</v>
      </c>
      <c r="M117" s="43"/>
      <c r="N117" s="43"/>
    </row>
    <row r="118" spans="1:14" x14ac:dyDescent="0.3">
      <c r="A118" s="45" t="s">
        <v>197</v>
      </c>
      <c r="B118" s="62" t="s">
        <v>203</v>
      </c>
      <c r="C118" s="126">
        <v>731943.46876728663</v>
      </c>
      <c r="D118" s="126">
        <f t="shared" si="9"/>
        <v>731943.46876728663</v>
      </c>
      <c r="E118" s="62"/>
      <c r="F118" s="133">
        <f t="shared" si="10"/>
        <v>0.91814294883380865</v>
      </c>
      <c r="G118" s="133">
        <f t="shared" si="11"/>
        <v>0.91814294883380865</v>
      </c>
      <c r="L118" s="62" t="s">
        <v>203</v>
      </c>
      <c r="M118" s="43"/>
    </row>
    <row r="119" spans="1:14" x14ac:dyDescent="0.3">
      <c r="A119" s="45" t="s">
        <v>198</v>
      </c>
      <c r="B119" s="62" t="s">
        <v>1510</v>
      </c>
      <c r="C119" s="126">
        <v>0</v>
      </c>
      <c r="D119" s="126">
        <f t="shared" si="9"/>
        <v>0</v>
      </c>
      <c r="E119" s="62"/>
      <c r="F119" s="133">
        <f t="shared" si="10"/>
        <v>0</v>
      </c>
      <c r="G119" s="133">
        <f t="shared" si="11"/>
        <v>0</v>
      </c>
      <c r="L119" s="62" t="s">
        <v>1510</v>
      </c>
      <c r="M119" s="43"/>
    </row>
    <row r="120" spans="1:14" x14ac:dyDescent="0.3">
      <c r="A120" s="45" t="s">
        <v>200</v>
      </c>
      <c r="B120" s="62" t="s">
        <v>205</v>
      </c>
      <c r="C120" s="126">
        <v>0</v>
      </c>
      <c r="D120" s="126">
        <f t="shared" si="9"/>
        <v>0</v>
      </c>
      <c r="E120" s="62"/>
      <c r="F120" s="133">
        <f t="shared" si="10"/>
        <v>0</v>
      </c>
      <c r="G120" s="133">
        <f t="shared" si="11"/>
        <v>0</v>
      </c>
      <c r="L120" s="62" t="s">
        <v>205</v>
      </c>
      <c r="M120" s="43"/>
    </row>
    <row r="121" spans="1:14" x14ac:dyDescent="0.3">
      <c r="A121" s="45" t="s">
        <v>202</v>
      </c>
      <c r="B121" s="45" t="s">
        <v>2606</v>
      </c>
      <c r="C121" s="126">
        <v>0</v>
      </c>
      <c r="D121" s="126">
        <f t="shared" si="9"/>
        <v>0</v>
      </c>
      <c r="F121" s="133">
        <f t="shared" si="10"/>
        <v>0</v>
      </c>
      <c r="G121" s="133">
        <f t="shared" si="11"/>
        <v>0</v>
      </c>
      <c r="L121" s="62"/>
      <c r="M121" s="43"/>
    </row>
    <row r="122" spans="1:14" x14ac:dyDescent="0.3">
      <c r="A122" s="45" t="s">
        <v>204</v>
      </c>
      <c r="B122" s="62" t="s">
        <v>1517</v>
      </c>
      <c r="C122" s="126">
        <v>0</v>
      </c>
      <c r="D122" s="126">
        <f t="shared" si="9"/>
        <v>0</v>
      </c>
      <c r="E122" s="62"/>
      <c r="F122" s="133">
        <f t="shared" si="10"/>
        <v>0</v>
      </c>
      <c r="G122" s="133">
        <f t="shared" si="11"/>
        <v>0</v>
      </c>
      <c r="L122" s="62" t="s">
        <v>207</v>
      </c>
      <c r="M122" s="43"/>
    </row>
    <row r="123" spans="1:14" x14ac:dyDescent="0.3">
      <c r="A123" s="45" t="s">
        <v>206</v>
      </c>
      <c r="B123" s="62" t="s">
        <v>207</v>
      </c>
      <c r="C123" s="126">
        <v>0</v>
      </c>
      <c r="D123" s="126">
        <f t="shared" si="9"/>
        <v>0</v>
      </c>
      <c r="E123" s="62"/>
      <c r="F123" s="133">
        <f t="shared" si="10"/>
        <v>0</v>
      </c>
      <c r="G123" s="133">
        <f t="shared" si="11"/>
        <v>0</v>
      </c>
      <c r="L123" s="62" t="s">
        <v>194</v>
      </c>
      <c r="M123" s="43"/>
    </row>
    <row r="124" spans="1:14" x14ac:dyDescent="0.3">
      <c r="A124" s="45" t="s">
        <v>208</v>
      </c>
      <c r="B124" s="62" t="s">
        <v>194</v>
      </c>
      <c r="C124" s="126">
        <v>0</v>
      </c>
      <c r="D124" s="126">
        <f t="shared" si="9"/>
        <v>0</v>
      </c>
      <c r="E124" s="62"/>
      <c r="F124" s="133">
        <f t="shared" ref="F124:F136" si="12">IF($C$131=0,"",IF(C124="[for completion]","",IF(C124="","",C124/$C$131)))</f>
        <v>0</v>
      </c>
      <c r="G124" s="133">
        <f t="shared" ref="G124:G136" si="13">IF($D$131=0,"",IF(D124="[for completion]","",IF(D124="","",D124/$D$131)))</f>
        <v>0</v>
      </c>
      <c r="L124" s="41" t="s">
        <v>1512</v>
      </c>
      <c r="M124" s="43"/>
    </row>
    <row r="125" spans="1:14" x14ac:dyDescent="0.3">
      <c r="A125" s="45" t="s">
        <v>210</v>
      </c>
      <c r="B125" s="45" t="s">
        <v>2999</v>
      </c>
      <c r="C125" s="126">
        <v>0</v>
      </c>
      <c r="D125" s="126">
        <f t="shared" si="9"/>
        <v>0</v>
      </c>
      <c r="E125" s="62"/>
      <c r="F125" s="133">
        <f t="shared" si="12"/>
        <v>0</v>
      </c>
      <c r="G125" s="133">
        <f t="shared" si="13"/>
        <v>0</v>
      </c>
      <c r="L125" s="62" t="s">
        <v>209</v>
      </c>
      <c r="M125" s="43"/>
    </row>
    <row r="126" spans="1:14" x14ac:dyDescent="0.3">
      <c r="A126" s="45" t="s">
        <v>212</v>
      </c>
      <c r="B126" s="41" t="s">
        <v>1512</v>
      </c>
      <c r="C126" s="126">
        <v>34279.650198830008</v>
      </c>
      <c r="D126" s="126">
        <f t="shared" si="9"/>
        <v>34279.650198830008</v>
      </c>
      <c r="E126" s="62"/>
      <c r="F126" s="133">
        <f t="shared" si="12"/>
        <v>4.300006825875774E-2</v>
      </c>
      <c r="G126" s="133">
        <f t="shared" si="13"/>
        <v>4.300006825875774E-2</v>
      </c>
      <c r="H126" s="75"/>
      <c r="L126" s="62" t="s">
        <v>211</v>
      </c>
      <c r="M126" s="43"/>
    </row>
    <row r="127" spans="1:14" x14ac:dyDescent="0.3">
      <c r="A127" s="45" t="s">
        <v>213</v>
      </c>
      <c r="B127" s="62" t="s">
        <v>209</v>
      </c>
      <c r="C127" s="126">
        <v>0</v>
      </c>
      <c r="D127" s="126">
        <f t="shared" si="9"/>
        <v>0</v>
      </c>
      <c r="E127" s="62"/>
      <c r="F127" s="133">
        <f t="shared" si="12"/>
        <v>0</v>
      </c>
      <c r="G127" s="133">
        <f t="shared" si="13"/>
        <v>0</v>
      </c>
      <c r="H127" s="43"/>
      <c r="L127" s="62" t="s">
        <v>1511</v>
      </c>
      <c r="M127" s="43"/>
    </row>
    <row r="128" spans="1:14" x14ac:dyDescent="0.3">
      <c r="A128" s="45" t="s">
        <v>1513</v>
      </c>
      <c r="B128" s="62" t="s">
        <v>211</v>
      </c>
      <c r="C128" s="126">
        <v>0</v>
      </c>
      <c r="D128" s="126">
        <f t="shared" si="9"/>
        <v>0</v>
      </c>
      <c r="E128" s="62"/>
      <c r="F128" s="133">
        <f t="shared" si="12"/>
        <v>0</v>
      </c>
      <c r="G128" s="133">
        <f t="shared" si="13"/>
        <v>0</v>
      </c>
      <c r="H128" s="43"/>
      <c r="L128" s="43"/>
      <c r="M128" s="43"/>
    </row>
    <row r="129" spans="1:14" x14ac:dyDescent="0.3">
      <c r="A129" s="45" t="s">
        <v>1516</v>
      </c>
      <c r="B129" s="62" t="s">
        <v>1511</v>
      </c>
      <c r="C129" s="126">
        <v>0</v>
      </c>
      <c r="D129" s="126">
        <f t="shared" si="9"/>
        <v>0</v>
      </c>
      <c r="E129" s="62"/>
      <c r="F129" s="133">
        <f t="shared" si="12"/>
        <v>0</v>
      </c>
      <c r="G129" s="133">
        <f t="shared" si="13"/>
        <v>0</v>
      </c>
      <c r="H129" s="43"/>
      <c r="L129" s="43"/>
      <c r="M129" s="43"/>
    </row>
    <row r="130" spans="1:14" outlineLevel="1" x14ac:dyDescent="0.3">
      <c r="A130" s="45" t="s">
        <v>2607</v>
      </c>
      <c r="B130" s="62" t="s">
        <v>123</v>
      </c>
      <c r="C130" s="126">
        <v>0</v>
      </c>
      <c r="D130" s="126">
        <v>0</v>
      </c>
      <c r="E130" s="62"/>
      <c r="F130" s="133">
        <f t="shared" si="12"/>
        <v>0</v>
      </c>
      <c r="G130" s="133">
        <f t="shared" si="13"/>
        <v>0</v>
      </c>
      <c r="H130" s="43"/>
      <c r="L130" s="43"/>
      <c r="M130" s="43"/>
    </row>
    <row r="131" spans="1:14" outlineLevel="1" x14ac:dyDescent="0.3">
      <c r="A131" s="45" t="s">
        <v>214</v>
      </c>
      <c r="B131" s="78" t="s">
        <v>125</v>
      </c>
      <c r="C131" s="126">
        <f>SUM(C112:C130)</f>
        <v>797199.90192918677</v>
      </c>
      <c r="D131" s="126">
        <f>SUM(D112:D130)</f>
        <v>797199.90192918677</v>
      </c>
      <c r="E131" s="62"/>
      <c r="F131" s="133">
        <f>SUM(F112:F130)</f>
        <v>1</v>
      </c>
      <c r="G131" s="133">
        <f>SUM(G112:G130)</f>
        <v>1</v>
      </c>
      <c r="H131" s="43"/>
      <c r="L131" s="43"/>
      <c r="M131" s="43"/>
    </row>
    <row r="132" spans="1:14" outlineLevel="1" x14ac:dyDescent="0.3">
      <c r="A132" s="45" t="s">
        <v>215</v>
      </c>
      <c r="B132" s="74" t="s">
        <v>127</v>
      </c>
      <c r="C132" s="126"/>
      <c r="D132" s="126"/>
      <c r="E132" s="62"/>
      <c r="F132" s="133" t="str">
        <f t="shared" si="12"/>
        <v/>
      </c>
      <c r="G132" s="133" t="str">
        <f t="shared" si="13"/>
        <v/>
      </c>
      <c r="H132" s="43"/>
      <c r="L132" s="43"/>
      <c r="M132" s="43"/>
    </row>
    <row r="133" spans="1:14" outlineLevel="1" x14ac:dyDescent="0.3">
      <c r="A133" s="45" t="s">
        <v>216</v>
      </c>
      <c r="B133" s="74" t="s">
        <v>127</v>
      </c>
      <c r="C133" s="126"/>
      <c r="D133" s="126"/>
      <c r="E133" s="62"/>
      <c r="F133" s="133" t="str">
        <f t="shared" si="12"/>
        <v/>
      </c>
      <c r="G133" s="133" t="str">
        <f t="shared" si="13"/>
        <v/>
      </c>
      <c r="H133" s="43"/>
      <c r="L133" s="43"/>
      <c r="M133" s="43"/>
    </row>
    <row r="134" spans="1:14" outlineLevel="1" x14ac:dyDescent="0.3">
      <c r="A134" s="45" t="s">
        <v>217</v>
      </c>
      <c r="B134" s="74" t="s">
        <v>127</v>
      </c>
      <c r="C134" s="126"/>
      <c r="D134" s="126"/>
      <c r="E134" s="62"/>
      <c r="F134" s="133" t="str">
        <f t="shared" si="12"/>
        <v/>
      </c>
      <c r="G134" s="133" t="str">
        <f t="shared" si="13"/>
        <v/>
      </c>
      <c r="H134" s="43"/>
      <c r="L134" s="43"/>
      <c r="M134" s="43"/>
    </row>
    <row r="135" spans="1:14" outlineLevel="1" x14ac:dyDescent="0.3">
      <c r="A135" s="45" t="s">
        <v>218</v>
      </c>
      <c r="B135" s="74" t="s">
        <v>127</v>
      </c>
      <c r="C135" s="126"/>
      <c r="D135" s="126"/>
      <c r="E135" s="62"/>
      <c r="F135" s="133" t="str">
        <f t="shared" si="12"/>
        <v/>
      </c>
      <c r="G135" s="133" t="str">
        <f t="shared" si="13"/>
        <v/>
      </c>
      <c r="H135" s="43"/>
      <c r="L135" s="43"/>
      <c r="M135" s="43"/>
    </row>
    <row r="136" spans="1:14" outlineLevel="1" x14ac:dyDescent="0.3">
      <c r="A136" s="45" t="s">
        <v>219</v>
      </c>
      <c r="B136" s="74" t="s">
        <v>127</v>
      </c>
      <c r="C136" s="126"/>
      <c r="D136" s="126"/>
      <c r="E136" s="62"/>
      <c r="F136" s="133" t="str">
        <f t="shared" si="12"/>
        <v/>
      </c>
      <c r="G136" s="133" t="str">
        <f t="shared" si="13"/>
        <v/>
      </c>
      <c r="H136" s="43"/>
      <c r="L136" s="43"/>
      <c r="M136" s="43"/>
    </row>
    <row r="137" spans="1:14" ht="15" customHeight="1" x14ac:dyDescent="0.3">
      <c r="A137" s="64"/>
      <c r="B137" s="65" t="s">
        <v>220</v>
      </c>
      <c r="C137" s="67" t="s">
        <v>185</v>
      </c>
      <c r="D137" s="67" t="s">
        <v>186</v>
      </c>
      <c r="E137" s="66"/>
      <c r="F137" s="67" t="s">
        <v>187</v>
      </c>
      <c r="G137" s="67" t="s">
        <v>188</v>
      </c>
      <c r="H137" s="43"/>
      <c r="L137" s="43"/>
      <c r="M137" s="43"/>
    </row>
    <row r="138" spans="1:14" s="80" customFormat="1" x14ac:dyDescent="0.3">
      <c r="A138" s="45" t="s">
        <v>221</v>
      </c>
      <c r="B138" s="62" t="s">
        <v>190</v>
      </c>
      <c r="C138" s="126">
        <f>C112</f>
        <v>30976.782963070087</v>
      </c>
      <c r="D138" s="126">
        <f>D112</f>
        <v>30976.782963070087</v>
      </c>
      <c r="E138" s="71"/>
      <c r="F138" s="133">
        <f t="shared" ref="F138:F141" si="14">IF($C$157=0,"",IF(C138="[for completion]","",IF(C138="","",C138/$C$157)))</f>
        <v>3.8856982907433515E-2</v>
      </c>
      <c r="G138" s="133">
        <f t="shared" ref="G138:G141" si="15">IF($D$157=0,"",IF(D138="[for completion]","",IF(D138="","",D138/$D$157)))</f>
        <v>3.8856982907433515E-2</v>
      </c>
      <c r="H138" s="43"/>
      <c r="I138" s="45"/>
      <c r="J138" s="45"/>
      <c r="K138" s="45"/>
      <c r="L138" s="43"/>
      <c r="M138" s="43"/>
      <c r="N138" s="43"/>
    </row>
    <row r="139" spans="1:14" s="80" customFormat="1" x14ac:dyDescent="0.3">
      <c r="A139" s="45" t="s">
        <v>222</v>
      </c>
      <c r="B139" s="62" t="s">
        <v>1507</v>
      </c>
      <c r="C139" s="126">
        <f t="shared" ref="C139:D154" si="16">C113</f>
        <v>0</v>
      </c>
      <c r="D139" s="126">
        <f t="shared" si="16"/>
        <v>0</v>
      </c>
      <c r="E139" s="71"/>
      <c r="F139" s="133">
        <f t="shared" si="14"/>
        <v>0</v>
      </c>
      <c r="G139" s="133">
        <f t="shared" si="15"/>
        <v>0</v>
      </c>
      <c r="H139" s="43"/>
      <c r="I139" s="45"/>
      <c r="J139" s="45"/>
      <c r="K139" s="45"/>
      <c r="L139" s="43"/>
      <c r="M139" s="43"/>
      <c r="N139" s="43"/>
    </row>
    <row r="140" spans="1:14" s="80" customFormat="1" x14ac:dyDescent="0.3">
      <c r="A140" s="45" t="s">
        <v>223</v>
      </c>
      <c r="B140" s="62" t="s">
        <v>199</v>
      </c>
      <c r="C140" s="126">
        <f t="shared" si="16"/>
        <v>0</v>
      </c>
      <c r="D140" s="126">
        <f t="shared" si="16"/>
        <v>0</v>
      </c>
      <c r="E140" s="71"/>
      <c r="F140" s="133">
        <f t="shared" si="14"/>
        <v>0</v>
      </c>
      <c r="G140" s="133">
        <f t="shared" si="15"/>
        <v>0</v>
      </c>
      <c r="H140" s="43"/>
      <c r="I140" s="45"/>
      <c r="J140" s="45"/>
      <c r="K140" s="45"/>
      <c r="L140" s="43"/>
      <c r="M140" s="43"/>
      <c r="N140" s="43"/>
    </row>
    <row r="141" spans="1:14" s="80" customFormat="1" x14ac:dyDescent="0.3">
      <c r="A141" s="45" t="s">
        <v>224</v>
      </c>
      <c r="B141" s="62" t="s">
        <v>1508</v>
      </c>
      <c r="C141" s="126">
        <f t="shared" si="16"/>
        <v>0</v>
      </c>
      <c r="D141" s="126">
        <f t="shared" si="16"/>
        <v>0</v>
      </c>
      <c r="E141" s="71"/>
      <c r="F141" s="133">
        <f t="shared" si="14"/>
        <v>0</v>
      </c>
      <c r="G141" s="133">
        <f t="shared" si="15"/>
        <v>0</v>
      </c>
      <c r="H141" s="43"/>
      <c r="I141" s="45"/>
      <c r="J141" s="45"/>
      <c r="K141" s="45"/>
      <c r="L141" s="43"/>
      <c r="M141" s="43"/>
      <c r="N141" s="43"/>
    </row>
    <row r="142" spans="1:14" s="80" customFormat="1" x14ac:dyDescent="0.3">
      <c r="A142" s="45" t="s">
        <v>225</v>
      </c>
      <c r="B142" s="62" t="s">
        <v>1509</v>
      </c>
      <c r="C142" s="126">
        <f t="shared" si="16"/>
        <v>0</v>
      </c>
      <c r="D142" s="126">
        <f t="shared" si="16"/>
        <v>0</v>
      </c>
      <c r="E142" s="71"/>
      <c r="F142" s="133">
        <f t="shared" ref="F142:F162" si="17">IF($C$157=0,"",IF(C142="[for completion]","",IF(C142="","",C142/$C$157)))</f>
        <v>0</v>
      </c>
      <c r="G142" s="133">
        <f t="shared" ref="G142:G162" si="18">IF($D$157=0,"",IF(D142="[for completion]","",IF(D142="","",D142/$D$157)))</f>
        <v>0</v>
      </c>
      <c r="H142" s="43"/>
      <c r="I142" s="45"/>
      <c r="J142" s="45"/>
      <c r="K142" s="45"/>
      <c r="L142" s="43"/>
      <c r="M142" s="43"/>
      <c r="N142" s="43"/>
    </row>
    <row r="143" spans="1:14" s="80" customFormat="1" x14ac:dyDescent="0.3">
      <c r="A143" s="45" t="s">
        <v>226</v>
      </c>
      <c r="B143" s="62" t="s">
        <v>201</v>
      </c>
      <c r="C143" s="126">
        <f t="shared" si="16"/>
        <v>0</v>
      </c>
      <c r="D143" s="126">
        <f t="shared" si="16"/>
        <v>0</v>
      </c>
      <c r="E143" s="62"/>
      <c r="F143" s="133">
        <f t="shared" si="17"/>
        <v>0</v>
      </c>
      <c r="G143" s="133">
        <f t="shared" si="18"/>
        <v>0</v>
      </c>
      <c r="H143" s="43"/>
      <c r="I143" s="45"/>
      <c r="J143" s="45"/>
      <c r="K143" s="45"/>
      <c r="L143" s="43"/>
      <c r="M143" s="43"/>
      <c r="N143" s="43"/>
    </row>
    <row r="144" spans="1:14" x14ac:dyDescent="0.3">
      <c r="A144" s="45" t="s">
        <v>227</v>
      </c>
      <c r="B144" s="62" t="s">
        <v>203</v>
      </c>
      <c r="C144" s="126">
        <f t="shared" si="16"/>
        <v>731943.46876728663</v>
      </c>
      <c r="D144" s="126">
        <f t="shared" si="16"/>
        <v>731943.46876728663</v>
      </c>
      <c r="E144" s="62"/>
      <c r="F144" s="133">
        <f t="shared" si="17"/>
        <v>0.91814294883380865</v>
      </c>
      <c r="G144" s="133">
        <f t="shared" si="18"/>
        <v>0.91814294883380865</v>
      </c>
      <c r="H144" s="43"/>
      <c r="L144" s="43"/>
      <c r="M144" s="43"/>
    </row>
    <row r="145" spans="1:14" x14ac:dyDescent="0.3">
      <c r="A145" s="45" t="s">
        <v>228</v>
      </c>
      <c r="B145" s="62" t="s">
        <v>1510</v>
      </c>
      <c r="C145" s="126">
        <f t="shared" si="16"/>
        <v>0</v>
      </c>
      <c r="D145" s="126">
        <f t="shared" si="16"/>
        <v>0</v>
      </c>
      <c r="E145" s="62"/>
      <c r="F145" s="133">
        <f t="shared" si="17"/>
        <v>0</v>
      </c>
      <c r="G145" s="133">
        <f t="shared" si="18"/>
        <v>0</v>
      </c>
      <c r="H145" s="43"/>
      <c r="L145" s="43"/>
      <c r="M145" s="43"/>
      <c r="N145" s="75"/>
    </row>
    <row r="146" spans="1:14" x14ac:dyDescent="0.3">
      <c r="A146" s="45" t="s">
        <v>229</v>
      </c>
      <c r="B146" s="62" t="s">
        <v>205</v>
      </c>
      <c r="C146" s="126">
        <f t="shared" si="16"/>
        <v>0</v>
      </c>
      <c r="D146" s="126">
        <f t="shared" si="16"/>
        <v>0</v>
      </c>
      <c r="E146" s="62"/>
      <c r="F146" s="133">
        <f t="shared" si="17"/>
        <v>0</v>
      </c>
      <c r="G146" s="133">
        <f t="shared" si="18"/>
        <v>0</v>
      </c>
      <c r="H146" s="43"/>
      <c r="L146" s="43"/>
      <c r="M146" s="43"/>
      <c r="N146" s="75"/>
    </row>
    <row r="147" spans="1:14" x14ac:dyDescent="0.3">
      <c r="A147" s="45" t="s">
        <v>230</v>
      </c>
      <c r="B147" s="45" t="s">
        <v>2606</v>
      </c>
      <c r="C147" s="126">
        <f t="shared" si="16"/>
        <v>0</v>
      </c>
      <c r="D147" s="126">
        <f t="shared" si="16"/>
        <v>0</v>
      </c>
      <c r="F147" s="133">
        <f t="shared" si="17"/>
        <v>0</v>
      </c>
      <c r="G147" s="133">
        <f t="shared" si="18"/>
        <v>0</v>
      </c>
      <c r="H147" s="43"/>
      <c r="L147" s="43"/>
      <c r="M147" s="43"/>
      <c r="N147" s="75"/>
    </row>
    <row r="148" spans="1:14" x14ac:dyDescent="0.3">
      <c r="A148" s="45" t="s">
        <v>231</v>
      </c>
      <c r="B148" s="62" t="s">
        <v>1517</v>
      </c>
      <c r="C148" s="126">
        <f t="shared" si="16"/>
        <v>0</v>
      </c>
      <c r="D148" s="126">
        <f t="shared" si="16"/>
        <v>0</v>
      </c>
      <c r="E148" s="62"/>
      <c r="F148" s="133">
        <f t="shared" si="17"/>
        <v>0</v>
      </c>
      <c r="G148" s="133">
        <f t="shared" si="18"/>
        <v>0</v>
      </c>
      <c r="H148" s="43"/>
      <c r="L148" s="43"/>
      <c r="M148" s="43"/>
      <c r="N148" s="75"/>
    </row>
    <row r="149" spans="1:14" x14ac:dyDescent="0.3">
      <c r="A149" s="45" t="s">
        <v>232</v>
      </c>
      <c r="B149" s="62" t="s">
        <v>207</v>
      </c>
      <c r="C149" s="126">
        <f t="shared" si="16"/>
        <v>0</v>
      </c>
      <c r="D149" s="126">
        <f t="shared" si="16"/>
        <v>0</v>
      </c>
      <c r="E149" s="62"/>
      <c r="F149" s="133">
        <f t="shared" si="17"/>
        <v>0</v>
      </c>
      <c r="G149" s="133">
        <f t="shared" si="18"/>
        <v>0</v>
      </c>
      <c r="H149" s="43"/>
      <c r="L149" s="43"/>
      <c r="M149" s="43"/>
      <c r="N149" s="75"/>
    </row>
    <row r="150" spans="1:14" x14ac:dyDescent="0.3">
      <c r="A150" s="45" t="s">
        <v>233</v>
      </c>
      <c r="B150" s="62" t="s">
        <v>194</v>
      </c>
      <c r="C150" s="126">
        <f t="shared" si="16"/>
        <v>0</v>
      </c>
      <c r="D150" s="126">
        <f t="shared" si="16"/>
        <v>0</v>
      </c>
      <c r="E150" s="62"/>
      <c r="F150" s="133">
        <f t="shared" si="17"/>
        <v>0</v>
      </c>
      <c r="G150" s="133">
        <f t="shared" si="18"/>
        <v>0</v>
      </c>
      <c r="H150" s="43"/>
      <c r="L150" s="43"/>
      <c r="M150" s="43"/>
      <c r="N150" s="75"/>
    </row>
    <row r="151" spans="1:14" x14ac:dyDescent="0.3">
      <c r="A151" s="45" t="s">
        <v>234</v>
      </c>
      <c r="B151" s="45" t="s">
        <v>2999</v>
      </c>
      <c r="C151" s="126">
        <f t="shared" si="16"/>
        <v>0</v>
      </c>
      <c r="D151" s="126">
        <f t="shared" si="16"/>
        <v>0</v>
      </c>
      <c r="E151" s="62"/>
      <c r="F151" s="133">
        <f t="shared" si="17"/>
        <v>0</v>
      </c>
      <c r="G151" s="133">
        <f t="shared" si="18"/>
        <v>0</v>
      </c>
      <c r="H151" s="43"/>
      <c r="L151" s="43"/>
      <c r="M151" s="43"/>
      <c r="N151" s="75"/>
    </row>
    <row r="152" spans="1:14" x14ac:dyDescent="0.3">
      <c r="A152" s="45" t="s">
        <v>235</v>
      </c>
      <c r="B152" s="41" t="s">
        <v>1512</v>
      </c>
      <c r="C152" s="126">
        <f t="shared" si="16"/>
        <v>34279.650198830008</v>
      </c>
      <c r="D152" s="126">
        <f t="shared" si="16"/>
        <v>34279.650198830008</v>
      </c>
      <c r="E152" s="62"/>
      <c r="F152" s="133">
        <f t="shared" si="17"/>
        <v>4.300006825875774E-2</v>
      </c>
      <c r="G152" s="133">
        <f t="shared" si="18"/>
        <v>4.300006825875774E-2</v>
      </c>
      <c r="H152" s="43"/>
      <c r="L152" s="43"/>
      <c r="M152" s="43"/>
      <c r="N152" s="75"/>
    </row>
    <row r="153" spans="1:14" x14ac:dyDescent="0.3">
      <c r="A153" s="45" t="s">
        <v>236</v>
      </c>
      <c r="B153" s="62" t="s">
        <v>209</v>
      </c>
      <c r="C153" s="126">
        <f t="shared" si="16"/>
        <v>0</v>
      </c>
      <c r="D153" s="126">
        <f t="shared" si="16"/>
        <v>0</v>
      </c>
      <c r="E153" s="62"/>
      <c r="F153" s="133">
        <f t="shared" si="17"/>
        <v>0</v>
      </c>
      <c r="G153" s="133">
        <f t="shared" si="18"/>
        <v>0</v>
      </c>
      <c r="H153" s="43"/>
      <c r="L153" s="43"/>
      <c r="M153" s="43"/>
      <c r="N153" s="75"/>
    </row>
    <row r="154" spans="1:14" x14ac:dyDescent="0.3">
      <c r="A154" s="45" t="s">
        <v>1514</v>
      </c>
      <c r="B154" s="62" t="s">
        <v>211</v>
      </c>
      <c r="C154" s="126">
        <f t="shared" si="16"/>
        <v>0</v>
      </c>
      <c r="D154" s="126">
        <f t="shared" si="16"/>
        <v>0</v>
      </c>
      <c r="E154" s="62"/>
      <c r="F154" s="133">
        <f t="shared" si="17"/>
        <v>0</v>
      </c>
      <c r="G154" s="133">
        <f t="shared" si="18"/>
        <v>0</v>
      </c>
      <c r="H154" s="43"/>
      <c r="L154" s="43"/>
      <c r="M154" s="43"/>
      <c r="N154" s="75"/>
    </row>
    <row r="155" spans="1:14" x14ac:dyDescent="0.3">
      <c r="A155" s="45" t="s">
        <v>1518</v>
      </c>
      <c r="B155" s="62" t="s">
        <v>1511</v>
      </c>
      <c r="C155" s="126">
        <f t="shared" ref="C155:D155" si="19">C129</f>
        <v>0</v>
      </c>
      <c r="D155" s="126">
        <f t="shared" si="19"/>
        <v>0</v>
      </c>
      <c r="E155" s="62"/>
      <c r="F155" s="133">
        <f t="shared" si="17"/>
        <v>0</v>
      </c>
      <c r="G155" s="133">
        <f t="shared" si="18"/>
        <v>0</v>
      </c>
      <c r="H155" s="43"/>
      <c r="L155" s="43"/>
      <c r="M155" s="43"/>
      <c r="N155" s="75"/>
    </row>
    <row r="156" spans="1:14" outlineLevel="1" x14ac:dyDescent="0.3">
      <c r="A156" s="45" t="s">
        <v>2608</v>
      </c>
      <c r="B156" s="62" t="s">
        <v>123</v>
      </c>
      <c r="C156" s="126">
        <v>0</v>
      </c>
      <c r="D156" s="126">
        <v>0</v>
      </c>
      <c r="E156" s="62"/>
      <c r="F156" s="133">
        <f t="shared" si="17"/>
        <v>0</v>
      </c>
      <c r="G156" s="133">
        <f t="shared" si="18"/>
        <v>0</v>
      </c>
      <c r="H156" s="43"/>
      <c r="L156" s="43"/>
      <c r="M156" s="43"/>
      <c r="N156" s="75"/>
    </row>
    <row r="157" spans="1:14" outlineLevel="1" x14ac:dyDescent="0.3">
      <c r="A157" s="45" t="s">
        <v>237</v>
      </c>
      <c r="B157" s="78" t="s">
        <v>125</v>
      </c>
      <c r="C157" s="126">
        <f>SUM(C138:C156)</f>
        <v>797199.90192918677</v>
      </c>
      <c r="D157" s="126">
        <f>SUM(D138:D156)</f>
        <v>797199.90192918677</v>
      </c>
      <c r="E157" s="62"/>
      <c r="F157" s="133">
        <f>SUM(F138:F156)</f>
        <v>1</v>
      </c>
      <c r="G157" s="133">
        <f>SUM(G138:G156)</f>
        <v>1</v>
      </c>
      <c r="H157" s="43"/>
      <c r="L157" s="43"/>
      <c r="M157" s="43"/>
      <c r="N157" s="75"/>
    </row>
    <row r="158" spans="1:14" outlineLevel="1" x14ac:dyDescent="0.3">
      <c r="A158" s="45" t="s">
        <v>238</v>
      </c>
      <c r="B158" s="74" t="s">
        <v>127</v>
      </c>
      <c r="C158" s="126"/>
      <c r="D158" s="126"/>
      <c r="E158" s="62"/>
      <c r="F158" s="133" t="str">
        <f t="shared" si="17"/>
        <v/>
      </c>
      <c r="G158" s="133" t="str">
        <f t="shared" si="18"/>
        <v/>
      </c>
      <c r="H158" s="43"/>
      <c r="L158" s="43"/>
      <c r="M158" s="43"/>
      <c r="N158" s="75"/>
    </row>
    <row r="159" spans="1:14" outlineLevel="1" x14ac:dyDescent="0.3">
      <c r="A159" s="45" t="s">
        <v>239</v>
      </c>
      <c r="B159" s="74" t="s">
        <v>127</v>
      </c>
      <c r="C159" s="126"/>
      <c r="D159" s="126"/>
      <c r="E159" s="62"/>
      <c r="F159" s="133" t="str">
        <f t="shared" si="17"/>
        <v/>
      </c>
      <c r="G159" s="133" t="str">
        <f t="shared" si="18"/>
        <v/>
      </c>
      <c r="H159" s="43"/>
      <c r="L159" s="43"/>
      <c r="M159" s="43"/>
      <c r="N159" s="75"/>
    </row>
    <row r="160" spans="1:14" outlineLevel="1" x14ac:dyDescent="0.3">
      <c r="A160" s="45" t="s">
        <v>240</v>
      </c>
      <c r="B160" s="74" t="s">
        <v>127</v>
      </c>
      <c r="C160" s="126"/>
      <c r="D160" s="126"/>
      <c r="E160" s="62"/>
      <c r="F160" s="133" t="str">
        <f t="shared" si="17"/>
        <v/>
      </c>
      <c r="G160" s="133" t="str">
        <f t="shared" si="18"/>
        <v/>
      </c>
      <c r="H160" s="43"/>
      <c r="L160" s="43"/>
      <c r="M160" s="43"/>
      <c r="N160" s="75"/>
    </row>
    <row r="161" spans="1:14" outlineLevel="1" x14ac:dyDescent="0.3">
      <c r="A161" s="45" t="s">
        <v>241</v>
      </c>
      <c r="B161" s="74" t="s">
        <v>127</v>
      </c>
      <c r="C161" s="126"/>
      <c r="D161" s="126"/>
      <c r="E161" s="62"/>
      <c r="F161" s="133" t="str">
        <f t="shared" si="17"/>
        <v/>
      </c>
      <c r="G161" s="133" t="str">
        <f t="shared" si="18"/>
        <v/>
      </c>
      <c r="H161" s="43"/>
      <c r="L161" s="43"/>
      <c r="M161" s="43"/>
      <c r="N161" s="75"/>
    </row>
    <row r="162" spans="1:14" outlineLevel="1" x14ac:dyDescent="0.3">
      <c r="A162" s="45" t="s">
        <v>242</v>
      </c>
      <c r="B162" s="74" t="s">
        <v>127</v>
      </c>
      <c r="C162" s="126"/>
      <c r="D162" s="126"/>
      <c r="E162" s="62"/>
      <c r="F162" s="133" t="str">
        <f t="shared" si="17"/>
        <v/>
      </c>
      <c r="G162" s="133" t="str">
        <f t="shared" si="18"/>
        <v/>
      </c>
      <c r="H162" s="43"/>
      <c r="L162" s="43"/>
      <c r="M162" s="43"/>
      <c r="N162" s="75"/>
    </row>
    <row r="163" spans="1:14" ht="15" customHeight="1" x14ac:dyDescent="0.3">
      <c r="A163" s="64"/>
      <c r="B163" s="65" t="s">
        <v>243</v>
      </c>
      <c r="C163" s="109" t="s">
        <v>185</v>
      </c>
      <c r="D163" s="109" t="s">
        <v>186</v>
      </c>
      <c r="E163" s="66"/>
      <c r="F163" s="109" t="s">
        <v>187</v>
      </c>
      <c r="G163" s="109" t="s">
        <v>188</v>
      </c>
      <c r="H163" s="43"/>
      <c r="L163" s="43"/>
      <c r="M163" s="43"/>
      <c r="N163" s="75"/>
    </row>
    <row r="164" spans="1:14" x14ac:dyDescent="0.3">
      <c r="A164" s="45" t="s">
        <v>245</v>
      </c>
      <c r="B164" s="43" t="s">
        <v>246</v>
      </c>
      <c r="C164" s="126">
        <v>0</v>
      </c>
      <c r="D164" s="126">
        <f>C164</f>
        <v>0</v>
      </c>
      <c r="E164" s="82"/>
      <c r="F164" s="133">
        <f>IF($C$167=0,"",IF(C164="[for completion]","",IF(C164="","",C164/$C$167)))</f>
        <v>0</v>
      </c>
      <c r="G164" s="133">
        <f>IF($D$167=0,"",IF(D164="[for completion]","",IF(D164="","",D164/$D$167)))</f>
        <v>0</v>
      </c>
      <c r="H164" s="43"/>
      <c r="L164" s="43"/>
      <c r="M164" s="43"/>
      <c r="N164" s="75"/>
    </row>
    <row r="165" spans="1:14" x14ac:dyDescent="0.3">
      <c r="A165" s="45" t="s">
        <v>247</v>
      </c>
      <c r="B165" s="43" t="s">
        <v>248</v>
      </c>
      <c r="C165" s="126">
        <v>767810.4521150582</v>
      </c>
      <c r="D165" s="126">
        <f>C165</f>
        <v>767810.4521150582</v>
      </c>
      <c r="E165" s="82"/>
      <c r="F165" s="133">
        <f>IF($C$167=0,"",IF(C165="[for completion]","",IF(C165="","",C165/$C$167)))</f>
        <v>0.96313415274762437</v>
      </c>
      <c r="G165" s="133">
        <f>IF($D$167=0,"",IF(D165="[for completion]","",IF(D165="","",D165/$D$167)))</f>
        <v>0.96313415274762437</v>
      </c>
      <c r="H165" s="43"/>
      <c r="L165" s="43"/>
      <c r="M165" s="43"/>
      <c r="N165" s="75"/>
    </row>
    <row r="166" spans="1:14" x14ac:dyDescent="0.3">
      <c r="A166" s="45" t="s">
        <v>249</v>
      </c>
      <c r="B166" s="43" t="s">
        <v>123</v>
      </c>
      <c r="C166" s="126">
        <v>29389.449814130294</v>
      </c>
      <c r="D166" s="126">
        <f>C166</f>
        <v>29389.449814130294</v>
      </c>
      <c r="E166" s="82"/>
      <c r="F166" s="133">
        <f>IF($C$167=0,"",IF(C166="[for completion]","",IF(C166="","",C166/$C$167)))</f>
        <v>3.6865847252375628E-2</v>
      </c>
      <c r="G166" s="133">
        <f>IF($D$167=0,"",IF(D166="[for completion]","",IF(D166="","",D166/$D$167)))</f>
        <v>3.6865847252375628E-2</v>
      </c>
      <c r="H166" s="43"/>
      <c r="L166" s="43"/>
      <c r="M166" s="43"/>
      <c r="N166" s="75"/>
    </row>
    <row r="167" spans="1:14" x14ac:dyDescent="0.3">
      <c r="A167" s="45" t="s">
        <v>250</v>
      </c>
      <c r="B167" s="83" t="s">
        <v>125</v>
      </c>
      <c r="C167" s="136">
        <f>SUM(C164:C166)</f>
        <v>797199.90192918852</v>
      </c>
      <c r="D167" s="136">
        <f>SUM(D164:D166)</f>
        <v>797199.90192918852</v>
      </c>
      <c r="E167" s="82"/>
      <c r="F167" s="135">
        <f>SUM(F164:F166)</f>
        <v>1</v>
      </c>
      <c r="G167" s="135">
        <f>SUM(G164:G166)</f>
        <v>1</v>
      </c>
      <c r="H167" s="43"/>
      <c r="L167" s="43"/>
      <c r="M167" s="43"/>
      <c r="N167" s="75"/>
    </row>
    <row r="168" spans="1:14" outlineLevel="1" x14ac:dyDescent="0.3">
      <c r="A168" s="45" t="s">
        <v>251</v>
      </c>
      <c r="B168" s="83"/>
      <c r="C168" s="136"/>
      <c r="D168" s="136"/>
      <c r="E168" s="82"/>
      <c r="F168" s="82"/>
      <c r="G168" s="41"/>
      <c r="H168" s="43"/>
      <c r="L168" s="43"/>
      <c r="M168" s="43"/>
      <c r="N168" s="75"/>
    </row>
    <row r="169" spans="1:14" outlineLevel="1" x14ac:dyDescent="0.3">
      <c r="A169" s="45" t="s">
        <v>252</v>
      </c>
      <c r="B169" s="83"/>
      <c r="C169" s="136"/>
      <c r="D169" s="136"/>
      <c r="E169" s="82"/>
      <c r="F169" s="82"/>
      <c r="G169" s="41"/>
      <c r="H169" s="43"/>
      <c r="L169" s="43"/>
      <c r="M169" s="43"/>
      <c r="N169" s="75"/>
    </row>
    <row r="170" spans="1:14" outlineLevel="1" x14ac:dyDescent="0.3">
      <c r="A170" s="45" t="s">
        <v>253</v>
      </c>
      <c r="B170" s="83"/>
      <c r="C170" s="136"/>
      <c r="D170" s="136"/>
      <c r="E170" s="82"/>
      <c r="F170" s="82"/>
      <c r="G170" s="41"/>
      <c r="H170" s="43"/>
      <c r="L170" s="43"/>
      <c r="M170" s="43"/>
      <c r="N170" s="75"/>
    </row>
    <row r="171" spans="1:14" outlineLevel="1" x14ac:dyDescent="0.3">
      <c r="A171" s="45" t="s">
        <v>254</v>
      </c>
      <c r="B171" s="83"/>
      <c r="C171" s="136"/>
      <c r="D171" s="136"/>
      <c r="E171" s="82"/>
      <c r="F171" s="82"/>
      <c r="G171" s="41"/>
      <c r="H171" s="43"/>
      <c r="L171" s="43"/>
      <c r="M171" s="43"/>
      <c r="N171" s="75"/>
    </row>
    <row r="172" spans="1:14" outlineLevel="1" x14ac:dyDescent="0.3">
      <c r="A172" s="45" t="s">
        <v>255</v>
      </c>
      <c r="B172" s="83"/>
      <c r="C172" s="136"/>
      <c r="D172" s="136"/>
      <c r="E172" s="82"/>
      <c r="F172" s="82"/>
      <c r="G172" s="41"/>
      <c r="H172" s="43"/>
      <c r="L172" s="43"/>
      <c r="M172" s="43"/>
      <c r="N172" s="75"/>
    </row>
    <row r="173" spans="1:14" ht="15" customHeight="1" x14ac:dyDescent="0.3">
      <c r="A173" s="64"/>
      <c r="B173" s="65" t="s">
        <v>256</v>
      </c>
      <c r="C173" s="64" t="s">
        <v>94</v>
      </c>
      <c r="D173" s="64"/>
      <c r="E173" s="66"/>
      <c r="F173" s="67" t="s">
        <v>257</v>
      </c>
      <c r="G173" s="67"/>
      <c r="H173" s="43"/>
      <c r="L173" s="43"/>
      <c r="M173" s="43"/>
      <c r="N173" s="75"/>
    </row>
    <row r="174" spans="1:14" ht="15" customHeight="1" x14ac:dyDescent="0.3">
      <c r="A174" s="45" t="s">
        <v>258</v>
      </c>
      <c r="B174" s="62" t="s">
        <v>259</v>
      </c>
      <c r="C174" s="126">
        <v>4318.0764459414786</v>
      </c>
      <c r="D174" s="59"/>
      <c r="E174" s="51"/>
      <c r="F174" s="133">
        <f>IF($C$179=0,"",IF(C174="[for completion]","",C174/$C$179))</f>
        <v>0.13864073735489871</v>
      </c>
      <c r="G174" s="71"/>
      <c r="H174" s="43"/>
      <c r="L174" s="43"/>
      <c r="M174" s="43"/>
      <c r="N174" s="75"/>
    </row>
    <row r="175" spans="1:14" ht="30.75" customHeight="1" x14ac:dyDescent="0.3">
      <c r="A175" s="45" t="s">
        <v>8</v>
      </c>
      <c r="B175" s="62" t="s">
        <v>1357</v>
      </c>
      <c r="C175" s="126">
        <v>1098.2283556988768</v>
      </c>
      <c r="E175" s="73"/>
      <c r="F175" s="133">
        <f>IF($C$179=0,"",IF(C175="[for completion]","",C175/$C$179))</f>
        <v>3.5260883155798992E-2</v>
      </c>
      <c r="G175" s="71"/>
      <c r="H175" s="43"/>
      <c r="L175" s="43"/>
      <c r="M175" s="43"/>
      <c r="N175" s="75"/>
    </row>
    <row r="176" spans="1:14" x14ac:dyDescent="0.3">
      <c r="A176" s="45" t="s">
        <v>260</v>
      </c>
      <c r="B176" s="62" t="s">
        <v>261</v>
      </c>
      <c r="C176" s="126">
        <v>431.41608934921629</v>
      </c>
      <c r="E176" s="73"/>
      <c r="F176" s="133">
        <f>IF($C$179=0,"",IF(C176="[for completion]","",C176/$C$179))</f>
        <v>1.3851502047945176E-2</v>
      </c>
      <c r="G176" s="71"/>
      <c r="H176" s="43"/>
      <c r="L176" s="43"/>
      <c r="M176" s="43"/>
      <c r="N176" s="75"/>
    </row>
    <row r="177" spans="1:14" x14ac:dyDescent="0.3">
      <c r="A177" s="45" t="s">
        <v>262</v>
      </c>
      <c r="B177" s="62" t="s">
        <v>263</v>
      </c>
      <c r="C177" s="126">
        <v>25298.077438745757</v>
      </c>
      <c r="E177" s="73"/>
      <c r="F177" s="133">
        <f>IF($C$179=0,"",IF(C177="[for completion]","",C177/$C$179))</f>
        <v>0.81224687744135715</v>
      </c>
      <c r="G177" s="71"/>
      <c r="H177" s="43"/>
      <c r="L177" s="43"/>
      <c r="M177" s="43"/>
      <c r="N177" s="75"/>
    </row>
    <row r="178" spans="1:14" x14ac:dyDescent="0.3">
      <c r="A178" s="45" t="s">
        <v>264</v>
      </c>
      <c r="B178" s="62" t="s">
        <v>123</v>
      </c>
      <c r="C178" s="126">
        <v>0</v>
      </c>
      <c r="E178" s="73"/>
      <c r="F178" s="133">
        <f t="shared" ref="F178:F187" si="20">IF($C$179=0,"",IF(C178="[for completion]","",C178/$C$179))</f>
        <v>0</v>
      </c>
      <c r="G178" s="71"/>
      <c r="H178" s="43"/>
      <c r="L178" s="43"/>
      <c r="M178" s="43"/>
      <c r="N178" s="75"/>
    </row>
    <row r="179" spans="1:14" x14ac:dyDescent="0.3">
      <c r="A179" s="45" t="s">
        <v>9</v>
      </c>
      <c r="B179" s="78" t="s">
        <v>125</v>
      </c>
      <c r="C179" s="128">
        <f>SUM(C174:C178)</f>
        <v>31145.798329735328</v>
      </c>
      <c r="E179" s="73"/>
      <c r="F179" s="134">
        <f>SUM(F174:F178)</f>
        <v>1</v>
      </c>
      <c r="G179" s="71"/>
      <c r="H179" s="43"/>
      <c r="L179" s="43"/>
      <c r="M179" s="43"/>
      <c r="N179" s="75"/>
    </row>
    <row r="180" spans="1:14" outlineLevel="1" x14ac:dyDescent="0.3">
      <c r="A180" s="45" t="s">
        <v>265</v>
      </c>
      <c r="B180" s="84" t="s">
        <v>266</v>
      </c>
      <c r="C180" s="126"/>
      <c r="E180" s="73"/>
      <c r="F180" s="133">
        <f t="shared" si="20"/>
        <v>0</v>
      </c>
      <c r="G180" s="71"/>
      <c r="H180" s="43"/>
      <c r="L180" s="43"/>
      <c r="M180" s="43"/>
      <c r="N180" s="75"/>
    </row>
    <row r="181" spans="1:14" s="84" customFormat="1" ht="28.8" outlineLevel="1" x14ac:dyDescent="0.3">
      <c r="A181" s="45" t="s">
        <v>267</v>
      </c>
      <c r="B181" s="84" t="s">
        <v>268</v>
      </c>
      <c r="C181" s="137"/>
      <c r="F181" s="133">
        <f t="shared" si="20"/>
        <v>0</v>
      </c>
    </row>
    <row r="182" spans="1:14" ht="28.8" outlineLevel="1" x14ac:dyDescent="0.3">
      <c r="A182" s="45" t="s">
        <v>269</v>
      </c>
      <c r="B182" s="84" t="s">
        <v>270</v>
      </c>
      <c r="C182" s="126"/>
      <c r="E182" s="73"/>
      <c r="F182" s="133">
        <f t="shared" si="20"/>
        <v>0</v>
      </c>
      <c r="G182" s="71"/>
      <c r="H182" s="43"/>
      <c r="L182" s="43"/>
      <c r="M182" s="43"/>
      <c r="N182" s="75"/>
    </row>
    <row r="183" spans="1:14" outlineLevel="1" x14ac:dyDescent="0.3">
      <c r="A183" s="45" t="s">
        <v>271</v>
      </c>
      <c r="B183" s="84" t="s">
        <v>272</v>
      </c>
      <c r="C183" s="126"/>
      <c r="E183" s="73"/>
      <c r="F183" s="133">
        <f t="shared" si="20"/>
        <v>0</v>
      </c>
      <c r="G183" s="71"/>
      <c r="H183" s="43"/>
      <c r="L183" s="43"/>
      <c r="M183" s="43"/>
      <c r="N183" s="75"/>
    </row>
    <row r="184" spans="1:14" s="84" customFormat="1" outlineLevel="1" x14ac:dyDescent="0.3">
      <c r="A184" s="45" t="s">
        <v>273</v>
      </c>
      <c r="B184" s="84" t="s">
        <v>274</v>
      </c>
      <c r="C184" s="137"/>
      <c r="F184" s="133">
        <f t="shared" si="20"/>
        <v>0</v>
      </c>
    </row>
    <row r="185" spans="1:14" outlineLevel="1" x14ac:dyDescent="0.3">
      <c r="A185" s="45" t="s">
        <v>275</v>
      </c>
      <c r="B185" s="84" t="s">
        <v>276</v>
      </c>
      <c r="C185" s="126"/>
      <c r="E185" s="73"/>
      <c r="F185" s="133">
        <f t="shared" si="20"/>
        <v>0</v>
      </c>
      <c r="G185" s="71"/>
      <c r="H185" s="43"/>
      <c r="L185" s="43"/>
      <c r="M185" s="43"/>
      <c r="N185" s="75"/>
    </row>
    <row r="186" spans="1:14" outlineLevel="1" x14ac:dyDescent="0.3">
      <c r="A186" s="45" t="s">
        <v>277</v>
      </c>
      <c r="B186" s="84" t="s">
        <v>278</v>
      </c>
      <c r="C186" s="126"/>
      <c r="E186" s="73"/>
      <c r="F186" s="133">
        <f t="shared" si="20"/>
        <v>0</v>
      </c>
      <c r="G186" s="71"/>
      <c r="H186" s="43"/>
      <c r="L186" s="43"/>
      <c r="M186" s="43"/>
      <c r="N186" s="75"/>
    </row>
    <row r="187" spans="1:14" outlineLevel="1" x14ac:dyDescent="0.3">
      <c r="A187" s="45" t="s">
        <v>279</v>
      </c>
      <c r="B187" s="84" t="s">
        <v>280</v>
      </c>
      <c r="C187" s="126"/>
      <c r="E187" s="73"/>
      <c r="F187" s="133">
        <f t="shared" si="20"/>
        <v>0</v>
      </c>
      <c r="G187" s="71"/>
      <c r="H187" s="43"/>
      <c r="L187" s="43"/>
      <c r="M187" s="43"/>
      <c r="N187" s="75"/>
    </row>
    <row r="188" spans="1:14" outlineLevel="1" x14ac:dyDescent="0.3">
      <c r="A188" s="45" t="s">
        <v>281</v>
      </c>
      <c r="B188" s="84"/>
      <c r="E188" s="73"/>
      <c r="F188" s="71"/>
      <c r="G188" s="71"/>
      <c r="H188" s="43"/>
      <c r="L188" s="43"/>
      <c r="M188" s="43"/>
      <c r="N188" s="75"/>
    </row>
    <row r="189" spans="1:14" outlineLevel="1" x14ac:dyDescent="0.3">
      <c r="A189" s="45" t="s">
        <v>282</v>
      </c>
      <c r="B189" s="84"/>
      <c r="E189" s="73"/>
      <c r="F189" s="71"/>
      <c r="G189" s="71"/>
      <c r="H189" s="43"/>
      <c r="L189" s="43"/>
      <c r="M189" s="43"/>
      <c r="N189" s="75"/>
    </row>
    <row r="190" spans="1:14" outlineLevel="1" x14ac:dyDescent="0.3">
      <c r="A190" s="45" t="s">
        <v>283</v>
      </c>
      <c r="B190" s="84"/>
      <c r="E190" s="73"/>
      <c r="F190" s="71"/>
      <c r="G190" s="71"/>
      <c r="H190" s="43"/>
      <c r="L190" s="43"/>
      <c r="M190" s="43"/>
      <c r="N190" s="75"/>
    </row>
    <row r="191" spans="1:14" outlineLevel="1" x14ac:dyDescent="0.3">
      <c r="A191" s="45" t="s">
        <v>284</v>
      </c>
      <c r="B191" s="74"/>
      <c r="E191" s="73"/>
      <c r="F191" s="71"/>
      <c r="G191" s="71"/>
      <c r="H191" s="43"/>
      <c r="L191" s="43"/>
      <c r="M191" s="43"/>
      <c r="N191" s="75"/>
    </row>
    <row r="192" spans="1:14" ht="15" customHeight="1" x14ac:dyDescent="0.3">
      <c r="A192" s="64"/>
      <c r="B192" s="65" t="s">
        <v>285</v>
      </c>
      <c r="C192" s="64" t="s">
        <v>94</v>
      </c>
      <c r="D192" s="64"/>
      <c r="E192" s="66"/>
      <c r="F192" s="67" t="s">
        <v>257</v>
      </c>
      <c r="G192" s="67"/>
      <c r="H192" s="43"/>
      <c r="L192" s="43"/>
      <c r="M192" s="43"/>
      <c r="N192" s="75"/>
    </row>
    <row r="193" spans="1:14" x14ac:dyDescent="0.3">
      <c r="A193" s="45" t="s">
        <v>286</v>
      </c>
      <c r="B193" s="62" t="s">
        <v>287</v>
      </c>
      <c r="C193" s="126">
        <v>26798.01705281889</v>
      </c>
      <c r="E193" s="70"/>
      <c r="F193" s="133">
        <f t="shared" ref="F193:F207" si="21">IF($C$209=0,"",IF(C193="[for completion]","",C193/$C$209))</f>
        <v>0.86040552786969149</v>
      </c>
      <c r="G193" s="71"/>
      <c r="H193" s="43"/>
      <c r="L193" s="43"/>
      <c r="M193" s="43"/>
      <c r="N193" s="75"/>
    </row>
    <row r="194" spans="1:14" x14ac:dyDescent="0.3">
      <c r="A194" s="45" t="s">
        <v>288</v>
      </c>
      <c r="B194" s="62" t="s">
        <v>289</v>
      </c>
      <c r="C194" s="126">
        <v>3944.4639021905223</v>
      </c>
      <c r="E194" s="73"/>
      <c r="F194" s="133">
        <f t="shared" si="21"/>
        <v>0.12664513718451345</v>
      </c>
      <c r="G194" s="73"/>
      <c r="H194" s="43"/>
      <c r="L194" s="43"/>
      <c r="M194" s="43"/>
      <c r="N194" s="75"/>
    </row>
    <row r="195" spans="1:14" x14ac:dyDescent="0.3">
      <c r="A195" s="45" t="s">
        <v>290</v>
      </c>
      <c r="B195" s="62" t="s">
        <v>291</v>
      </c>
      <c r="C195" s="126">
        <v>132.68623358120598</v>
      </c>
      <c r="E195" s="73"/>
      <c r="F195" s="133">
        <f t="shared" si="21"/>
        <v>4.26016479579297E-3</v>
      </c>
      <c r="G195" s="73"/>
      <c r="H195" s="43"/>
      <c r="L195" s="43"/>
      <c r="M195" s="43"/>
      <c r="N195" s="75"/>
    </row>
    <row r="196" spans="1:14" x14ac:dyDescent="0.3">
      <c r="A196" s="45" t="s">
        <v>292</v>
      </c>
      <c r="B196" s="62" t="s">
        <v>293</v>
      </c>
      <c r="C196" s="126">
        <v>131.94261820524136</v>
      </c>
      <c r="E196" s="73"/>
      <c r="F196" s="133">
        <f t="shared" si="21"/>
        <v>4.2362894926752884E-3</v>
      </c>
      <c r="G196" s="73"/>
      <c r="H196" s="43"/>
      <c r="L196" s="43"/>
      <c r="M196" s="43"/>
      <c r="N196" s="75"/>
    </row>
    <row r="197" spans="1:14" x14ac:dyDescent="0.3">
      <c r="A197" s="45" t="s">
        <v>294</v>
      </c>
      <c r="B197" s="62" t="s">
        <v>295</v>
      </c>
      <c r="C197" s="126"/>
      <c r="E197" s="73"/>
      <c r="F197" s="133">
        <f t="shared" si="21"/>
        <v>0</v>
      </c>
      <c r="G197" s="73"/>
      <c r="H197" s="43"/>
      <c r="L197" s="43"/>
      <c r="M197" s="43"/>
      <c r="N197" s="75"/>
    </row>
    <row r="198" spans="1:14" x14ac:dyDescent="0.3">
      <c r="A198" s="45" t="s">
        <v>296</v>
      </c>
      <c r="B198" s="45" t="s">
        <v>531</v>
      </c>
      <c r="C198" s="126">
        <v>21.976474161335677</v>
      </c>
      <c r="E198" s="73"/>
      <c r="F198" s="133">
        <f t="shared" si="21"/>
        <v>7.055999633939202E-4</v>
      </c>
      <c r="G198" s="73"/>
      <c r="H198" s="43"/>
      <c r="L198" s="43"/>
      <c r="M198" s="43"/>
      <c r="N198" s="75"/>
    </row>
    <row r="199" spans="1:14" x14ac:dyDescent="0.3">
      <c r="A199" s="45" t="s">
        <v>298</v>
      </c>
      <c r="B199" s="62" t="s">
        <v>297</v>
      </c>
      <c r="C199" s="126"/>
      <c r="E199" s="73"/>
      <c r="F199" s="133">
        <f t="shared" si="21"/>
        <v>0</v>
      </c>
      <c r="G199" s="73"/>
      <c r="H199" s="43"/>
      <c r="L199" s="43"/>
      <c r="M199" s="43"/>
      <c r="N199" s="75"/>
    </row>
    <row r="200" spans="1:14" x14ac:dyDescent="0.3">
      <c r="A200" s="45" t="s">
        <v>300</v>
      </c>
      <c r="B200" s="62" t="s">
        <v>299</v>
      </c>
      <c r="C200" s="126">
        <v>70.769087376047736</v>
      </c>
      <c r="E200" s="73"/>
      <c r="F200" s="133">
        <f t="shared" si="21"/>
        <v>2.2721872988076043E-3</v>
      </c>
      <c r="G200" s="73"/>
      <c r="H200" s="43"/>
      <c r="L200" s="43"/>
      <c r="M200" s="43"/>
      <c r="N200" s="75"/>
    </row>
    <row r="201" spans="1:14" x14ac:dyDescent="0.3">
      <c r="A201" s="45" t="s">
        <v>301</v>
      </c>
      <c r="B201" s="62" t="s">
        <v>11</v>
      </c>
      <c r="C201" s="126"/>
      <c r="E201" s="73"/>
      <c r="F201" s="133">
        <f t="shared" si="21"/>
        <v>0</v>
      </c>
      <c r="G201" s="73"/>
      <c r="H201" s="43"/>
      <c r="L201" s="43"/>
      <c r="M201" s="43"/>
      <c r="N201" s="75"/>
    </row>
    <row r="202" spans="1:14" x14ac:dyDescent="0.3">
      <c r="A202" s="45" t="s">
        <v>303</v>
      </c>
      <c r="B202" s="62" t="s">
        <v>302</v>
      </c>
      <c r="C202" s="126"/>
      <c r="E202" s="73"/>
      <c r="F202" s="133">
        <f t="shared" si="21"/>
        <v>0</v>
      </c>
      <c r="G202" s="73"/>
      <c r="H202" s="43"/>
      <c r="L202" s="43"/>
      <c r="M202" s="43"/>
      <c r="N202" s="75"/>
    </row>
    <row r="203" spans="1:14" x14ac:dyDescent="0.3">
      <c r="A203" s="45" t="s">
        <v>305</v>
      </c>
      <c r="B203" s="62" t="s">
        <v>304</v>
      </c>
      <c r="C203" s="126"/>
      <c r="E203" s="73"/>
      <c r="F203" s="133">
        <f t="shared" si="21"/>
        <v>0</v>
      </c>
      <c r="G203" s="73"/>
      <c r="H203" s="43"/>
      <c r="L203" s="43"/>
      <c r="M203" s="43"/>
      <c r="N203" s="75"/>
    </row>
    <row r="204" spans="1:14" x14ac:dyDescent="0.3">
      <c r="A204" s="45" t="s">
        <v>307</v>
      </c>
      <c r="B204" s="62" t="s">
        <v>306</v>
      </c>
      <c r="C204" s="126"/>
      <c r="E204" s="73"/>
      <c r="F204" s="133">
        <f t="shared" si="21"/>
        <v>0</v>
      </c>
      <c r="G204" s="73"/>
      <c r="H204" s="43"/>
      <c r="L204" s="43"/>
      <c r="M204" s="43"/>
      <c r="N204" s="75"/>
    </row>
    <row r="205" spans="1:14" x14ac:dyDescent="0.3">
      <c r="A205" s="45" t="s">
        <v>309</v>
      </c>
      <c r="B205" s="62" t="s">
        <v>308</v>
      </c>
      <c r="C205" s="126"/>
      <c r="E205" s="73"/>
      <c r="F205" s="133">
        <f t="shared" si="21"/>
        <v>0</v>
      </c>
      <c r="G205" s="73"/>
      <c r="H205" s="43"/>
      <c r="L205" s="43"/>
      <c r="M205" s="43"/>
      <c r="N205" s="75"/>
    </row>
    <row r="206" spans="1:14" x14ac:dyDescent="0.3">
      <c r="A206" s="45" t="s">
        <v>311</v>
      </c>
      <c r="B206" s="62" t="s">
        <v>310</v>
      </c>
      <c r="C206" s="126">
        <v>1.3482878065209949</v>
      </c>
      <c r="E206" s="73"/>
      <c r="F206" s="133">
        <f>IF($C$209=0,"",IF(C206="[for completion]","",C206/$C$209))</f>
        <v>4.3289556820695304E-5</v>
      </c>
      <c r="G206" s="73"/>
      <c r="H206" s="43"/>
      <c r="L206" s="43"/>
      <c r="M206" s="43"/>
      <c r="N206" s="75"/>
    </row>
    <row r="207" spans="1:14" x14ac:dyDescent="0.3">
      <c r="A207" s="45" t="s">
        <v>312</v>
      </c>
      <c r="B207" s="62" t="s">
        <v>123</v>
      </c>
      <c r="C207" s="126">
        <v>44.594673595570256</v>
      </c>
      <c r="E207" s="73"/>
      <c r="F207" s="133">
        <f t="shared" si="21"/>
        <v>1.4318038383044137E-3</v>
      </c>
      <c r="G207" s="73"/>
      <c r="H207" s="43"/>
      <c r="L207" s="43"/>
      <c r="M207" s="43"/>
      <c r="N207" s="75"/>
    </row>
    <row r="208" spans="1:14" x14ac:dyDescent="0.3">
      <c r="A208" s="45" t="s">
        <v>314</v>
      </c>
      <c r="B208" s="72" t="s">
        <v>313</v>
      </c>
      <c r="C208" s="126">
        <v>0</v>
      </c>
      <c r="D208" s="62"/>
      <c r="E208" s="73"/>
      <c r="F208" s="167">
        <f>IF($C$209=0,"",IF(C208="[for completion]","",C208/$C$209))</f>
        <v>0</v>
      </c>
      <c r="G208" s="73"/>
      <c r="H208" s="43"/>
      <c r="L208" s="43"/>
      <c r="M208" s="43"/>
      <c r="N208" s="75"/>
    </row>
    <row r="209" spans="1:14" outlineLevel="1" x14ac:dyDescent="0.3">
      <c r="A209" s="45" t="s">
        <v>315</v>
      </c>
      <c r="B209" s="78" t="s">
        <v>125</v>
      </c>
      <c r="C209" s="126">
        <f>SUM(C193:C207)</f>
        <v>31145.798329735338</v>
      </c>
      <c r="E209" s="73"/>
      <c r="F209" s="134">
        <f>SUM(F193:F207)</f>
        <v>0.99999999999999978</v>
      </c>
      <c r="G209" s="73"/>
      <c r="H209" s="43"/>
      <c r="L209" s="43"/>
      <c r="M209" s="43"/>
      <c r="N209" s="75"/>
    </row>
    <row r="210" spans="1:14" outlineLevel="1" x14ac:dyDescent="0.3">
      <c r="A210" s="45" t="s">
        <v>316</v>
      </c>
      <c r="B210" s="74" t="s">
        <v>127</v>
      </c>
      <c r="C210" s="126"/>
      <c r="E210" s="73"/>
      <c r="F210" s="133">
        <f t="shared" ref="F210:F215" si="22">IF($C$209=0,"",IF(C210="[for completion]","",C210/$C$209))</f>
        <v>0</v>
      </c>
      <c r="G210" s="73"/>
      <c r="H210" s="43"/>
      <c r="L210" s="43"/>
      <c r="M210" s="43"/>
      <c r="N210" s="75"/>
    </row>
    <row r="211" spans="1:14" outlineLevel="1" x14ac:dyDescent="0.3">
      <c r="A211" s="45" t="s">
        <v>317</v>
      </c>
      <c r="B211" s="74" t="s">
        <v>127</v>
      </c>
      <c r="C211" s="126"/>
      <c r="E211" s="73"/>
      <c r="F211" s="133">
        <f t="shared" si="22"/>
        <v>0</v>
      </c>
      <c r="G211" s="73"/>
      <c r="H211" s="43"/>
      <c r="L211" s="43"/>
      <c r="M211" s="43"/>
      <c r="N211" s="75"/>
    </row>
    <row r="212" spans="1:14" outlineLevel="1" x14ac:dyDescent="0.3">
      <c r="A212" s="45" t="s">
        <v>318</v>
      </c>
      <c r="B212" s="74" t="s">
        <v>127</v>
      </c>
      <c r="C212" s="126"/>
      <c r="E212" s="73"/>
      <c r="F212" s="133">
        <f t="shared" si="22"/>
        <v>0</v>
      </c>
      <c r="G212" s="73"/>
      <c r="H212" s="43"/>
      <c r="L212" s="43"/>
      <c r="M212" s="43"/>
      <c r="N212" s="75"/>
    </row>
    <row r="213" spans="1:14" outlineLevel="1" x14ac:dyDescent="0.3">
      <c r="A213" s="45" t="s">
        <v>319</v>
      </c>
      <c r="B213" s="74" t="s">
        <v>127</v>
      </c>
      <c r="C213" s="126"/>
      <c r="E213" s="73"/>
      <c r="F213" s="133">
        <f t="shared" si="22"/>
        <v>0</v>
      </c>
      <c r="G213" s="73"/>
      <c r="H213" s="43"/>
      <c r="L213" s="43"/>
      <c r="M213" s="43"/>
      <c r="N213" s="75"/>
    </row>
    <row r="214" spans="1:14" outlineLevel="1" x14ac:dyDescent="0.3">
      <c r="A214" s="45" t="s">
        <v>320</v>
      </c>
      <c r="B214" s="74" t="s">
        <v>127</v>
      </c>
      <c r="C214" s="126"/>
      <c r="E214" s="73"/>
      <c r="F214" s="133">
        <f t="shared" si="22"/>
        <v>0</v>
      </c>
      <c r="G214" s="73"/>
      <c r="H214" s="43"/>
      <c r="L214" s="43"/>
      <c r="M214" s="43"/>
      <c r="N214" s="75"/>
    </row>
    <row r="215" spans="1:14" outlineLevel="1" x14ac:dyDescent="0.3">
      <c r="A215" s="45" t="s">
        <v>321</v>
      </c>
      <c r="B215" s="74" t="s">
        <v>127</v>
      </c>
      <c r="C215" s="126"/>
      <c r="E215" s="73"/>
      <c r="F215" s="133">
        <f t="shared" si="22"/>
        <v>0</v>
      </c>
      <c r="G215" s="73"/>
      <c r="H215" s="43"/>
      <c r="L215" s="43"/>
      <c r="M215" s="43"/>
      <c r="N215" s="75"/>
    </row>
    <row r="216" spans="1:14" ht="15" customHeight="1" x14ac:dyDescent="0.3">
      <c r="A216" s="64"/>
      <c r="B216" s="65" t="s">
        <v>322</v>
      </c>
      <c r="C216" s="64" t="s">
        <v>94</v>
      </c>
      <c r="D216" s="64"/>
      <c r="E216" s="66"/>
      <c r="F216" s="67" t="s">
        <v>113</v>
      </c>
      <c r="G216" s="67" t="s">
        <v>244</v>
      </c>
      <c r="H216" s="43"/>
      <c r="L216" s="43"/>
      <c r="M216" s="43"/>
      <c r="N216" s="75"/>
    </row>
    <row r="217" spans="1:14" x14ac:dyDescent="0.3">
      <c r="A217" s="45" t="s">
        <v>323</v>
      </c>
      <c r="B217" s="41" t="s">
        <v>324</v>
      </c>
      <c r="C217" s="126">
        <v>0</v>
      </c>
      <c r="E217" s="82"/>
      <c r="F217" s="133">
        <f>IF($C$38=0,"",IF(C217="[for completion]","",IF(C217="","",C217/$C$38)))</f>
        <v>0</v>
      </c>
      <c r="G217" s="133">
        <f>IF($C$39=0,"",IF(C217="[for completion]","",IF(C217="","",C217/$C$39)))</f>
        <v>0</v>
      </c>
      <c r="H217" s="43"/>
      <c r="L217" s="43"/>
      <c r="M217" s="43"/>
      <c r="N217" s="75"/>
    </row>
    <row r="218" spans="1:14" x14ac:dyDescent="0.3">
      <c r="A218" s="45" t="s">
        <v>325</v>
      </c>
      <c r="B218" s="41" t="s">
        <v>326</v>
      </c>
      <c r="C218" s="126">
        <f>C209</f>
        <v>31145.798329735338</v>
      </c>
      <c r="E218" s="82"/>
      <c r="F218" s="133">
        <f>IF($C$38=0,"",IF(C218="[for completion]","",IF(C218="","",C218/$C$38)))</f>
        <v>3.7599999999999946E-2</v>
      </c>
      <c r="G218" s="133">
        <f>IF($C$39=0,"",IF(C218="[for completion]","",IF(C218="","",C218/$C$39)))</f>
        <v>3.9068994181213575E-2</v>
      </c>
      <c r="H218" s="43"/>
      <c r="L218" s="43"/>
      <c r="M218" s="43"/>
      <c r="N218" s="75"/>
    </row>
    <row r="219" spans="1:14" x14ac:dyDescent="0.3">
      <c r="A219" s="45" t="s">
        <v>327</v>
      </c>
      <c r="B219" s="41" t="s">
        <v>123</v>
      </c>
      <c r="C219" s="126">
        <v>0</v>
      </c>
      <c r="E219" s="82"/>
      <c r="F219" s="133">
        <f>IF($C$38=0,"",IF(C219="[for completion]","",IF(C219="","",C219/$C$38)))</f>
        <v>0</v>
      </c>
      <c r="G219" s="133">
        <f>IF($C$39=0,"",IF(C219="[for completion]","",IF(C219="","",C219/$C$39)))</f>
        <v>0</v>
      </c>
      <c r="H219" s="43"/>
      <c r="L219" s="43"/>
      <c r="M219" s="43"/>
      <c r="N219" s="75"/>
    </row>
    <row r="220" spans="1:14" x14ac:dyDescent="0.3">
      <c r="A220" s="45" t="s">
        <v>328</v>
      </c>
      <c r="B220" s="78" t="s">
        <v>125</v>
      </c>
      <c r="C220" s="126">
        <f>SUM(C217:C219)</f>
        <v>31145.798329735338</v>
      </c>
      <c r="E220" s="82"/>
      <c r="F220" s="123">
        <f>SUM(F217:F219)</f>
        <v>3.7599999999999946E-2</v>
      </c>
      <c r="G220" s="123">
        <f>SUM(G217:G219)</f>
        <v>3.9068994181213575E-2</v>
      </c>
      <c r="H220" s="43"/>
      <c r="L220" s="43"/>
      <c r="M220" s="43"/>
      <c r="N220" s="75"/>
    </row>
    <row r="221" spans="1:14" outlineLevel="1" x14ac:dyDescent="0.3">
      <c r="A221" s="45" t="s">
        <v>329</v>
      </c>
      <c r="B221" s="74" t="s">
        <v>127</v>
      </c>
      <c r="C221" s="126"/>
      <c r="E221" s="82"/>
      <c r="F221" s="133" t="str">
        <f t="shared" ref="F221:F227" si="23">IF($C$38=0,"",IF(C221="[for completion]","",IF(C221="","",C221/$C$38)))</f>
        <v/>
      </c>
      <c r="G221" s="133" t="str">
        <f t="shared" ref="G221:G227" si="24">IF($C$39=0,"",IF(C221="[for completion]","",IF(C221="","",C221/$C$39)))</f>
        <v/>
      </c>
      <c r="H221" s="43"/>
      <c r="L221" s="43"/>
      <c r="M221" s="43"/>
      <c r="N221" s="75"/>
    </row>
    <row r="222" spans="1:14" outlineLevel="1" x14ac:dyDescent="0.3">
      <c r="A222" s="45" t="s">
        <v>330</v>
      </c>
      <c r="B222" s="74" t="s">
        <v>127</v>
      </c>
      <c r="C222" s="126"/>
      <c r="E222" s="82"/>
      <c r="F222" s="133" t="str">
        <f t="shared" si="23"/>
        <v/>
      </c>
      <c r="G222" s="133" t="str">
        <f t="shared" si="24"/>
        <v/>
      </c>
      <c r="H222" s="43"/>
      <c r="L222" s="43"/>
      <c r="M222" s="43"/>
      <c r="N222" s="75"/>
    </row>
    <row r="223" spans="1:14" outlineLevel="1" x14ac:dyDescent="0.3">
      <c r="A223" s="45" t="s">
        <v>331</v>
      </c>
      <c r="B223" s="74" t="s">
        <v>127</v>
      </c>
      <c r="C223" s="126"/>
      <c r="E223" s="82"/>
      <c r="F223" s="133" t="str">
        <f t="shared" si="23"/>
        <v/>
      </c>
      <c r="G223" s="133" t="str">
        <f t="shared" si="24"/>
        <v/>
      </c>
      <c r="H223" s="43"/>
      <c r="L223" s="43"/>
      <c r="M223" s="43"/>
      <c r="N223" s="75"/>
    </row>
    <row r="224" spans="1:14" outlineLevel="1" x14ac:dyDescent="0.3">
      <c r="A224" s="45" t="s">
        <v>332</v>
      </c>
      <c r="B224" s="74" t="s">
        <v>127</v>
      </c>
      <c r="C224" s="126"/>
      <c r="E224" s="82"/>
      <c r="F224" s="133" t="str">
        <f t="shared" si="23"/>
        <v/>
      </c>
      <c r="G224" s="133" t="str">
        <f t="shared" si="24"/>
        <v/>
      </c>
      <c r="H224" s="43"/>
      <c r="L224" s="43"/>
      <c r="M224" s="43"/>
      <c r="N224" s="75"/>
    </row>
    <row r="225" spans="1:14" outlineLevel="1" x14ac:dyDescent="0.3">
      <c r="A225" s="45" t="s">
        <v>333</v>
      </c>
      <c r="B225" s="74" t="s">
        <v>127</v>
      </c>
      <c r="C225" s="126"/>
      <c r="E225" s="82"/>
      <c r="F225" s="133" t="str">
        <f t="shared" si="23"/>
        <v/>
      </c>
      <c r="G225" s="133" t="str">
        <f t="shared" si="24"/>
        <v/>
      </c>
      <c r="H225" s="43"/>
      <c r="L225" s="43"/>
      <c r="M225" s="43"/>
    </row>
    <row r="226" spans="1:14" outlineLevel="1" x14ac:dyDescent="0.3">
      <c r="A226" s="45" t="s">
        <v>334</v>
      </c>
      <c r="B226" s="74" t="s">
        <v>127</v>
      </c>
      <c r="C226" s="126"/>
      <c r="E226" s="62"/>
      <c r="F226" s="133" t="str">
        <f t="shared" si="23"/>
        <v/>
      </c>
      <c r="G226" s="133" t="str">
        <f t="shared" si="24"/>
        <v/>
      </c>
      <c r="H226" s="43"/>
      <c r="L226" s="43"/>
      <c r="M226" s="43"/>
    </row>
    <row r="227" spans="1:14" outlineLevel="1" x14ac:dyDescent="0.3">
      <c r="A227" s="45" t="s">
        <v>335</v>
      </c>
      <c r="B227" s="74" t="s">
        <v>127</v>
      </c>
      <c r="C227" s="126"/>
      <c r="E227" s="82"/>
      <c r="F227" s="133" t="str">
        <f t="shared" si="23"/>
        <v/>
      </c>
      <c r="G227" s="133" t="str">
        <f t="shared" si="24"/>
        <v/>
      </c>
      <c r="H227" s="43"/>
      <c r="L227" s="43"/>
      <c r="M227" s="43"/>
    </row>
    <row r="228" spans="1:14" ht="15" customHeight="1" x14ac:dyDescent="0.3">
      <c r="A228" s="64"/>
      <c r="B228" s="65" t="s">
        <v>336</v>
      </c>
      <c r="C228" s="64"/>
      <c r="D228" s="64"/>
      <c r="E228" s="66"/>
      <c r="F228" s="67"/>
      <c r="G228" s="67"/>
      <c r="H228" s="43"/>
      <c r="L228" s="43"/>
      <c r="M228" s="43"/>
    </row>
    <row r="229" spans="1:14" x14ac:dyDescent="0.3">
      <c r="A229" s="45" t="s">
        <v>337</v>
      </c>
      <c r="B229" s="62" t="s">
        <v>338</v>
      </c>
      <c r="C229" s="45" t="str">
        <f>C30</f>
        <v>Nykredit Realkredit A/S :: Covered Bond Label</v>
      </c>
      <c r="H229" s="43"/>
      <c r="L229" s="43"/>
      <c r="M229" s="43"/>
    </row>
    <row r="230" spans="1:14" ht="15" customHeight="1" x14ac:dyDescent="0.3">
      <c r="A230" s="64"/>
      <c r="B230" s="65" t="s">
        <v>339</v>
      </c>
      <c r="C230" s="64"/>
      <c r="D230" s="64"/>
      <c r="E230" s="66"/>
      <c r="F230" s="67"/>
      <c r="G230" s="67"/>
      <c r="H230" s="43"/>
      <c r="L230" s="43"/>
      <c r="M230" s="43"/>
    </row>
    <row r="231" spans="1:14" x14ac:dyDescent="0.3">
      <c r="A231" s="45" t="s">
        <v>10</v>
      </c>
      <c r="B231" s="45" t="s">
        <v>1360</v>
      </c>
      <c r="C231" s="126">
        <v>0</v>
      </c>
      <c r="E231" s="62"/>
      <c r="H231" s="43"/>
      <c r="L231" s="43"/>
      <c r="M231" s="43"/>
    </row>
    <row r="232" spans="1:14" x14ac:dyDescent="0.3">
      <c r="A232" s="45" t="s">
        <v>340</v>
      </c>
      <c r="B232" s="1" t="s">
        <v>341</v>
      </c>
      <c r="C232" s="126">
        <v>0</v>
      </c>
      <c r="E232" s="62"/>
      <c r="H232" s="43"/>
      <c r="L232" s="43"/>
      <c r="M232" s="43"/>
    </row>
    <row r="233" spans="1:14" x14ac:dyDescent="0.3">
      <c r="A233" s="45" t="s">
        <v>342</v>
      </c>
      <c r="B233" s="1" t="s">
        <v>343</v>
      </c>
      <c r="C233" s="126">
        <v>0</v>
      </c>
      <c r="E233" s="62"/>
      <c r="H233" s="43"/>
      <c r="L233" s="43"/>
      <c r="M233" s="43"/>
    </row>
    <row r="234" spans="1:14" outlineLevel="1" x14ac:dyDescent="0.3">
      <c r="A234" s="45" t="s">
        <v>344</v>
      </c>
      <c r="B234" s="60" t="s">
        <v>345</v>
      </c>
      <c r="C234" s="128"/>
      <c r="D234" s="62"/>
      <c r="E234" s="62"/>
      <c r="H234" s="43"/>
      <c r="L234" s="43"/>
      <c r="M234" s="43"/>
    </row>
    <row r="235" spans="1:14" outlineLevel="1" x14ac:dyDescent="0.3">
      <c r="A235" s="45" t="s">
        <v>346</v>
      </c>
      <c r="B235" s="60" t="s">
        <v>347</v>
      </c>
      <c r="C235" s="128"/>
      <c r="D235" s="62"/>
      <c r="E235" s="62"/>
      <c r="H235" s="43"/>
      <c r="L235" s="43"/>
      <c r="M235" s="43"/>
    </row>
    <row r="236" spans="1:14" outlineLevel="1" x14ac:dyDescent="0.3">
      <c r="A236" s="45" t="s">
        <v>348</v>
      </c>
      <c r="B236" s="60" t="s">
        <v>349</v>
      </c>
      <c r="C236" s="62"/>
      <c r="D236" s="62"/>
      <c r="E236" s="62"/>
      <c r="H236" s="43"/>
      <c r="L236" s="43"/>
      <c r="M236" s="43"/>
    </row>
    <row r="237" spans="1:14" outlineLevel="1" x14ac:dyDescent="0.3">
      <c r="A237" s="45" t="s">
        <v>350</v>
      </c>
      <c r="C237" s="62"/>
      <c r="D237" s="62"/>
      <c r="E237" s="62"/>
      <c r="H237" s="43"/>
      <c r="L237" s="43"/>
      <c r="M237" s="43"/>
    </row>
    <row r="238" spans="1:14" outlineLevel="1" x14ac:dyDescent="0.3">
      <c r="A238" s="45" t="s">
        <v>351</v>
      </c>
      <c r="C238" s="62"/>
      <c r="D238" s="62"/>
      <c r="E238" s="62"/>
      <c r="H238" s="43"/>
      <c r="L238" s="43"/>
      <c r="M238" s="43"/>
    </row>
    <row r="239" spans="1:14" outlineLevel="1" x14ac:dyDescent="0.3">
      <c r="A239" s="64"/>
      <c r="B239" s="65" t="s">
        <v>2708</v>
      </c>
      <c r="C239" s="64"/>
      <c r="D239" s="64"/>
      <c r="E239" s="64"/>
      <c r="F239" s="64"/>
      <c r="G239" s="64"/>
      <c r="H239" s="43"/>
      <c r="K239"/>
      <c r="L239"/>
      <c r="M239"/>
      <c r="N239"/>
    </row>
    <row r="240" spans="1:14" ht="28.8" outlineLevel="1" x14ac:dyDescent="0.3">
      <c r="A240" s="45" t="s">
        <v>1535</v>
      </c>
      <c r="B240" s="45" t="s">
        <v>2707</v>
      </c>
      <c r="C240" s="45" t="s">
        <v>3052</v>
      </c>
      <c r="G240"/>
      <c r="H240" s="43"/>
      <c r="K240"/>
      <c r="L240"/>
      <c r="M240"/>
      <c r="N240"/>
    </row>
    <row r="241" spans="1:14" outlineLevel="1" x14ac:dyDescent="0.3">
      <c r="A241" s="45" t="s">
        <v>1536</v>
      </c>
      <c r="B241" s="45" t="s">
        <v>2974</v>
      </c>
      <c r="C241" s="45" t="s">
        <v>1186</v>
      </c>
      <c r="G241"/>
      <c r="H241" s="43"/>
      <c r="K241"/>
      <c r="L241"/>
      <c r="M241"/>
      <c r="N241"/>
    </row>
    <row r="242" spans="1:14" outlineLevel="1" x14ac:dyDescent="0.3">
      <c r="A242" s="45" t="s">
        <v>2159</v>
      </c>
      <c r="B242" s="45" t="s">
        <v>2699</v>
      </c>
      <c r="C242" s="45" t="s">
        <v>1186</v>
      </c>
      <c r="G242"/>
      <c r="H242" s="43"/>
      <c r="K242"/>
      <c r="L242"/>
      <c r="M242"/>
      <c r="N242"/>
    </row>
    <row r="243" spans="1:14" ht="28.8" outlineLevel="1" x14ac:dyDescent="0.3">
      <c r="A243" s="45" t="s">
        <v>2160</v>
      </c>
      <c r="B243" s="45" t="s">
        <v>2706</v>
      </c>
      <c r="C243" s="45" t="s">
        <v>3053</v>
      </c>
      <c r="G243"/>
      <c r="H243" s="43"/>
      <c r="K243"/>
      <c r="L243"/>
      <c r="M243"/>
      <c r="N243"/>
    </row>
    <row r="244" spans="1:14" outlineLevel="1" x14ac:dyDescent="0.3">
      <c r="A244" s="45" t="s">
        <v>2703</v>
      </c>
      <c r="B244" s="45" t="s">
        <v>2700</v>
      </c>
      <c r="C244" s="210" t="s">
        <v>2701</v>
      </c>
      <c r="D244" s="210" t="s">
        <v>2982</v>
      </c>
      <c r="E244" s="158"/>
      <c r="G244"/>
      <c r="H244" s="43"/>
      <c r="K244"/>
      <c r="L244"/>
      <c r="M244"/>
      <c r="N244"/>
    </row>
    <row r="245" spans="1:14" outlineLevel="1" x14ac:dyDescent="0.3">
      <c r="A245" s="45" t="s">
        <v>2704</v>
      </c>
      <c r="B245" s="45" t="s">
        <v>2702</v>
      </c>
      <c r="C245" s="158" t="s">
        <v>3052</v>
      </c>
      <c r="G245"/>
      <c r="H245" s="43"/>
      <c r="K245"/>
      <c r="L245"/>
      <c r="M245"/>
      <c r="N245"/>
    </row>
    <row r="246" spans="1:14" outlineLevel="1" x14ac:dyDescent="0.3">
      <c r="A246" s="45" t="s">
        <v>2705</v>
      </c>
      <c r="B246" s="45" t="s">
        <v>2975</v>
      </c>
      <c r="C246" s="45" t="s">
        <v>1186</v>
      </c>
      <c r="G246"/>
      <c r="H246" s="43"/>
      <c r="K246"/>
      <c r="L246"/>
      <c r="M246"/>
      <c r="N246"/>
    </row>
    <row r="247" spans="1:14" outlineLevel="1" x14ac:dyDescent="0.3">
      <c r="A247" s="45" t="s">
        <v>1538</v>
      </c>
      <c r="D247"/>
      <c r="E247"/>
      <c r="F247"/>
      <c r="G247"/>
      <c r="H247" s="43"/>
      <c r="K247"/>
      <c r="L247"/>
      <c r="M247"/>
      <c r="N247"/>
    </row>
    <row r="248" spans="1:14" outlineLevel="1" x14ac:dyDescent="0.3">
      <c r="A248" s="45" t="s">
        <v>1539</v>
      </c>
      <c r="D248"/>
      <c r="E248"/>
      <c r="F248"/>
      <c r="G248"/>
      <c r="H248" s="43"/>
      <c r="K248"/>
      <c r="L248"/>
      <c r="M248"/>
      <c r="N248"/>
    </row>
    <row r="249" spans="1:14" outlineLevel="1" x14ac:dyDescent="0.3">
      <c r="A249" s="45" t="s">
        <v>1537</v>
      </c>
      <c r="D249"/>
      <c r="E249"/>
      <c r="F249"/>
      <c r="G249"/>
      <c r="H249" s="43"/>
      <c r="K249"/>
      <c r="L249"/>
      <c r="M249"/>
      <c r="N249"/>
    </row>
    <row r="250" spans="1:14" outlineLevel="1" x14ac:dyDescent="0.3">
      <c r="A250" s="45" t="s">
        <v>1540</v>
      </c>
      <c r="D250"/>
      <c r="E250"/>
      <c r="F250"/>
      <c r="G250"/>
      <c r="H250" s="43"/>
      <c r="K250"/>
      <c r="L250"/>
      <c r="M250"/>
      <c r="N250"/>
    </row>
    <row r="251" spans="1:14" outlineLevel="1" x14ac:dyDescent="0.3">
      <c r="A251" s="45" t="s">
        <v>1541</v>
      </c>
      <c r="D251"/>
      <c r="E251"/>
      <c r="F251"/>
      <c r="G251"/>
      <c r="H251" s="43"/>
      <c r="K251"/>
      <c r="L251"/>
      <c r="M251"/>
      <c r="N251"/>
    </row>
    <row r="252" spans="1:14" outlineLevel="1" x14ac:dyDescent="0.3">
      <c r="A252" s="45" t="s">
        <v>1542</v>
      </c>
      <c r="D252"/>
      <c r="E252"/>
      <c r="F252"/>
      <c r="G252"/>
      <c r="H252" s="43"/>
      <c r="K252"/>
      <c r="L252"/>
      <c r="M252"/>
      <c r="N252"/>
    </row>
    <row r="253" spans="1:14" outlineLevel="1" x14ac:dyDescent="0.3">
      <c r="A253" s="45" t="s">
        <v>1543</v>
      </c>
      <c r="D253"/>
      <c r="E253"/>
      <c r="F253"/>
      <c r="G253"/>
      <c r="H253" s="43"/>
      <c r="K253"/>
      <c r="L253"/>
      <c r="M253"/>
      <c r="N253"/>
    </row>
    <row r="254" spans="1:14" outlineLevel="1" x14ac:dyDescent="0.3">
      <c r="A254" s="45" t="s">
        <v>1544</v>
      </c>
      <c r="D254"/>
      <c r="E254"/>
      <c r="F254"/>
      <c r="G254"/>
      <c r="H254" s="43"/>
      <c r="K254"/>
      <c r="L254"/>
      <c r="M254"/>
      <c r="N254"/>
    </row>
    <row r="255" spans="1:14" outlineLevel="1" x14ac:dyDescent="0.3">
      <c r="A255" s="45" t="s">
        <v>1545</v>
      </c>
      <c r="D255"/>
      <c r="E255"/>
      <c r="F255"/>
      <c r="G255"/>
      <c r="H255" s="43"/>
      <c r="K255"/>
      <c r="L255"/>
      <c r="M255"/>
      <c r="N255"/>
    </row>
    <row r="256" spans="1:14" outlineLevel="1" x14ac:dyDescent="0.3">
      <c r="A256" s="45" t="s">
        <v>1546</v>
      </c>
      <c r="D256"/>
      <c r="E256"/>
      <c r="F256"/>
      <c r="G256"/>
      <c r="H256" s="43"/>
      <c r="K256"/>
      <c r="L256"/>
      <c r="M256"/>
      <c r="N256"/>
    </row>
    <row r="257" spans="1:14" outlineLevel="1" x14ac:dyDescent="0.3">
      <c r="A257" s="45" t="s">
        <v>1547</v>
      </c>
      <c r="D257"/>
      <c r="E257"/>
      <c r="F257"/>
      <c r="G257"/>
      <c r="H257" s="43"/>
      <c r="K257"/>
      <c r="L257"/>
      <c r="M257"/>
      <c r="N257"/>
    </row>
    <row r="258" spans="1:14" outlineLevel="1" x14ac:dyDescent="0.3">
      <c r="A258" s="45" t="s">
        <v>1548</v>
      </c>
      <c r="D258"/>
      <c r="E258"/>
      <c r="F258"/>
      <c r="G258"/>
      <c r="H258" s="43"/>
      <c r="K258"/>
      <c r="L258"/>
      <c r="M258"/>
      <c r="N258"/>
    </row>
    <row r="259" spans="1:14" outlineLevel="1" x14ac:dyDescent="0.3">
      <c r="A259" s="45" t="s">
        <v>1549</v>
      </c>
      <c r="D259"/>
      <c r="E259"/>
      <c r="F259"/>
      <c r="G259"/>
      <c r="H259" s="43"/>
      <c r="K259"/>
      <c r="L259"/>
      <c r="M259"/>
      <c r="N259"/>
    </row>
    <row r="260" spans="1:14" outlineLevel="1" x14ac:dyDescent="0.3">
      <c r="A260" s="45" t="s">
        <v>1550</v>
      </c>
      <c r="D260"/>
      <c r="E260"/>
      <c r="F260"/>
      <c r="G260"/>
      <c r="H260" s="43"/>
      <c r="K260"/>
      <c r="L260"/>
      <c r="M260"/>
      <c r="N260"/>
    </row>
    <row r="261" spans="1:14" outlineLevel="1" x14ac:dyDescent="0.3">
      <c r="A261" s="45" t="s">
        <v>1551</v>
      </c>
      <c r="D261"/>
      <c r="E261"/>
      <c r="F261"/>
      <c r="G261"/>
      <c r="H261" s="43"/>
      <c r="K261"/>
      <c r="L261"/>
      <c r="M261"/>
      <c r="N261"/>
    </row>
    <row r="262" spans="1:14" outlineLevel="1" x14ac:dyDescent="0.3">
      <c r="A262" s="45" t="s">
        <v>1552</v>
      </c>
      <c r="D262"/>
      <c r="E262"/>
      <c r="F262"/>
      <c r="G262"/>
      <c r="H262" s="43"/>
      <c r="K262"/>
      <c r="L262"/>
      <c r="M262"/>
      <c r="N262"/>
    </row>
    <row r="263" spans="1:14" outlineLevel="1" x14ac:dyDescent="0.3">
      <c r="A263" s="45" t="s">
        <v>1553</v>
      </c>
      <c r="D263"/>
      <c r="E263"/>
      <c r="F263"/>
      <c r="G263"/>
      <c r="H263" s="43"/>
      <c r="K263"/>
      <c r="L263"/>
      <c r="M263"/>
      <c r="N263"/>
    </row>
    <row r="264" spans="1:14" outlineLevel="1" x14ac:dyDescent="0.3">
      <c r="A264" s="45" t="s">
        <v>1554</v>
      </c>
      <c r="D264"/>
      <c r="E264"/>
      <c r="F264"/>
      <c r="G264"/>
      <c r="H264" s="43"/>
      <c r="K264"/>
      <c r="L264"/>
      <c r="M264"/>
      <c r="N264"/>
    </row>
    <row r="265" spans="1:14" outlineLevel="1" x14ac:dyDescent="0.3">
      <c r="A265" s="45" t="s">
        <v>1555</v>
      </c>
      <c r="D265"/>
      <c r="E265"/>
      <c r="F265"/>
      <c r="G265"/>
      <c r="H265" s="43"/>
      <c r="K265"/>
      <c r="L265"/>
      <c r="M265"/>
      <c r="N265"/>
    </row>
    <row r="266" spans="1:14" outlineLevel="1" x14ac:dyDescent="0.3">
      <c r="A266" s="45" t="s">
        <v>1556</v>
      </c>
      <c r="D266"/>
      <c r="E266"/>
      <c r="F266"/>
      <c r="G266"/>
      <c r="H266" s="43"/>
      <c r="K266"/>
      <c r="L266"/>
      <c r="M266"/>
      <c r="N266"/>
    </row>
    <row r="267" spans="1:14" outlineLevel="1" x14ac:dyDescent="0.3">
      <c r="A267" s="45" t="s">
        <v>1557</v>
      </c>
      <c r="D267"/>
      <c r="E267"/>
      <c r="F267"/>
      <c r="G267"/>
      <c r="H267" s="43"/>
      <c r="K267"/>
      <c r="L267"/>
      <c r="M267"/>
      <c r="N267"/>
    </row>
    <row r="268" spans="1:14" outlineLevel="1" x14ac:dyDescent="0.3">
      <c r="A268" s="45" t="s">
        <v>1558</v>
      </c>
      <c r="D268"/>
      <c r="E268"/>
      <c r="F268"/>
      <c r="G268"/>
      <c r="H268" s="43"/>
      <c r="K268"/>
      <c r="L268"/>
      <c r="M268"/>
      <c r="N268"/>
    </row>
    <row r="269" spans="1:14" outlineLevel="1" x14ac:dyDescent="0.3">
      <c r="A269" s="45" t="s">
        <v>1559</v>
      </c>
      <c r="D269"/>
      <c r="E269"/>
      <c r="F269"/>
      <c r="G269"/>
      <c r="H269" s="43"/>
      <c r="K269"/>
      <c r="L269"/>
      <c r="M269"/>
      <c r="N269"/>
    </row>
    <row r="270" spans="1:14" outlineLevel="1" x14ac:dyDescent="0.3">
      <c r="A270" s="45" t="s">
        <v>1560</v>
      </c>
      <c r="D270"/>
      <c r="E270"/>
      <c r="F270"/>
      <c r="G270"/>
      <c r="H270" s="43"/>
      <c r="K270"/>
      <c r="L270"/>
      <c r="M270"/>
      <c r="N270"/>
    </row>
    <row r="271" spans="1:14" outlineLevel="1" x14ac:dyDescent="0.3">
      <c r="A271" s="45" t="s">
        <v>1561</v>
      </c>
      <c r="D271"/>
      <c r="E271"/>
      <c r="F271"/>
      <c r="G271"/>
      <c r="H271" s="43"/>
      <c r="K271"/>
      <c r="L271"/>
      <c r="M271"/>
      <c r="N271"/>
    </row>
    <row r="272" spans="1:14" outlineLevel="1" x14ac:dyDescent="0.3">
      <c r="A272" s="45" t="s">
        <v>1562</v>
      </c>
      <c r="D272"/>
      <c r="E272"/>
      <c r="F272"/>
      <c r="G272"/>
      <c r="H272" s="43"/>
      <c r="K272"/>
      <c r="L272"/>
      <c r="M272"/>
      <c r="N272"/>
    </row>
    <row r="273" spans="1:14" outlineLevel="1" x14ac:dyDescent="0.3">
      <c r="A273" s="45" t="s">
        <v>1563</v>
      </c>
      <c r="D273"/>
      <c r="E273"/>
      <c r="F273"/>
      <c r="G273"/>
      <c r="H273" s="43"/>
      <c r="K273"/>
      <c r="L273"/>
      <c r="M273"/>
      <c r="N273"/>
    </row>
    <row r="274" spans="1:14" outlineLevel="1" x14ac:dyDescent="0.3">
      <c r="A274" s="45" t="s">
        <v>1564</v>
      </c>
      <c r="D274"/>
      <c r="E274"/>
      <c r="F274"/>
      <c r="G274"/>
      <c r="H274" s="43"/>
      <c r="K274"/>
      <c r="L274"/>
      <c r="M274"/>
      <c r="N274"/>
    </row>
    <row r="275" spans="1:14" outlineLevel="1" x14ac:dyDescent="0.3">
      <c r="A275" s="45" t="s">
        <v>1565</v>
      </c>
      <c r="D275"/>
      <c r="E275"/>
      <c r="F275"/>
      <c r="G275"/>
      <c r="H275" s="43"/>
      <c r="K275"/>
      <c r="L275"/>
      <c r="M275"/>
      <c r="N275"/>
    </row>
    <row r="276" spans="1:14" outlineLevel="1" x14ac:dyDescent="0.3">
      <c r="A276" s="45" t="s">
        <v>1566</v>
      </c>
      <c r="D276"/>
      <c r="E276"/>
      <c r="F276"/>
      <c r="G276"/>
      <c r="H276" s="43"/>
      <c r="K276"/>
      <c r="L276"/>
      <c r="M276"/>
      <c r="N276"/>
    </row>
    <row r="277" spans="1:14" outlineLevel="1" x14ac:dyDescent="0.3">
      <c r="A277" s="45" t="s">
        <v>1567</v>
      </c>
      <c r="D277"/>
      <c r="E277"/>
      <c r="F277"/>
      <c r="G277"/>
      <c r="H277" s="43"/>
      <c r="K277"/>
      <c r="L277"/>
      <c r="M277"/>
      <c r="N277"/>
    </row>
    <row r="278" spans="1:14" outlineLevel="1" x14ac:dyDescent="0.3">
      <c r="A278" s="45" t="s">
        <v>1568</v>
      </c>
      <c r="D278"/>
      <c r="E278"/>
      <c r="F278"/>
      <c r="G278"/>
      <c r="H278" s="43"/>
      <c r="K278"/>
      <c r="L278"/>
      <c r="M278"/>
      <c r="N278"/>
    </row>
    <row r="279" spans="1:14" outlineLevel="1" x14ac:dyDescent="0.3">
      <c r="A279" s="45" t="s">
        <v>1569</v>
      </c>
      <c r="D279"/>
      <c r="E279"/>
      <c r="F279"/>
      <c r="G279"/>
      <c r="H279" s="43"/>
      <c r="K279"/>
      <c r="L279"/>
      <c r="M279"/>
      <c r="N279"/>
    </row>
    <row r="280" spans="1:14" outlineLevel="1" x14ac:dyDescent="0.3">
      <c r="A280" s="45" t="s">
        <v>1570</v>
      </c>
      <c r="D280"/>
      <c r="E280"/>
      <c r="F280"/>
      <c r="G280"/>
      <c r="H280" s="43"/>
      <c r="K280"/>
      <c r="L280"/>
      <c r="M280"/>
      <c r="N280"/>
    </row>
    <row r="281" spans="1:14" outlineLevel="1" x14ac:dyDescent="0.3">
      <c r="A281" s="45" t="s">
        <v>1571</v>
      </c>
      <c r="D281"/>
      <c r="E281"/>
      <c r="F281"/>
      <c r="G281"/>
      <c r="H281" s="43"/>
      <c r="K281"/>
      <c r="L281"/>
      <c r="M281"/>
      <c r="N281"/>
    </row>
    <row r="282" spans="1:14" outlineLevel="1" x14ac:dyDescent="0.3">
      <c r="A282" s="45" t="s">
        <v>1572</v>
      </c>
      <c r="D282"/>
      <c r="E282"/>
      <c r="F282"/>
      <c r="G282"/>
      <c r="H282" s="43"/>
      <c r="K282"/>
      <c r="L282"/>
      <c r="M282"/>
      <c r="N282"/>
    </row>
    <row r="283" spans="1:14" outlineLevel="1" x14ac:dyDescent="0.3">
      <c r="A283" s="45" t="s">
        <v>1573</v>
      </c>
      <c r="D283"/>
      <c r="E283"/>
      <c r="F283"/>
      <c r="G283"/>
      <c r="H283" s="43"/>
      <c r="K283"/>
      <c r="L283"/>
      <c r="M283"/>
      <c r="N283"/>
    </row>
    <row r="284" spans="1:14" outlineLevel="1" x14ac:dyDescent="0.3">
      <c r="A284" s="45" t="s">
        <v>1574</v>
      </c>
      <c r="D284"/>
      <c r="E284"/>
      <c r="F284"/>
      <c r="G284"/>
      <c r="H284" s="43"/>
      <c r="K284"/>
      <c r="L284"/>
      <c r="M284"/>
      <c r="N284"/>
    </row>
    <row r="285" spans="1:14" ht="18" x14ac:dyDescent="0.3">
      <c r="A285" s="56"/>
      <c r="B285" s="56" t="s">
        <v>2574</v>
      </c>
      <c r="C285" s="56"/>
      <c r="D285" s="56"/>
      <c r="E285" s="56"/>
      <c r="F285" s="57"/>
      <c r="G285" s="58"/>
      <c r="H285" s="43"/>
      <c r="I285" s="49"/>
      <c r="J285" s="49"/>
      <c r="K285" s="49"/>
      <c r="L285" s="49"/>
      <c r="M285" s="51"/>
    </row>
    <row r="286" spans="1:14" ht="18" x14ac:dyDescent="0.3">
      <c r="A286" s="187" t="s">
        <v>2575</v>
      </c>
      <c r="B286" s="188"/>
      <c r="C286" s="188"/>
      <c r="D286" s="188"/>
      <c r="E286" s="188"/>
      <c r="F286" s="189"/>
      <c r="G286" s="188"/>
      <c r="H286" s="43"/>
      <c r="I286" s="49"/>
      <c r="J286" s="49"/>
      <c r="K286" s="49"/>
      <c r="L286" s="49"/>
      <c r="M286" s="51"/>
    </row>
    <row r="287" spans="1:14" ht="18" x14ac:dyDescent="0.3">
      <c r="A287" s="187" t="s">
        <v>2238</v>
      </c>
      <c r="B287" s="188"/>
      <c r="C287" s="188"/>
      <c r="D287" s="188"/>
      <c r="E287" s="188"/>
      <c r="F287" s="189"/>
      <c r="G287" s="188"/>
      <c r="H287" s="43"/>
      <c r="I287" s="49"/>
      <c r="J287" s="49"/>
      <c r="K287" s="49"/>
      <c r="L287" s="49"/>
      <c r="M287" s="51"/>
    </row>
    <row r="288" spans="1:14" x14ac:dyDescent="0.3">
      <c r="A288" s="45" t="s">
        <v>352</v>
      </c>
      <c r="B288" s="60" t="s">
        <v>2576</v>
      </c>
      <c r="C288" s="85">
        <f>ROW(B38)</f>
        <v>38</v>
      </c>
      <c r="D288" s="81"/>
      <c r="E288" s="81"/>
      <c r="F288" s="81"/>
      <c r="G288" s="81"/>
      <c r="H288" s="43"/>
      <c r="I288" s="60"/>
      <c r="J288" s="85"/>
      <c r="L288" s="81"/>
      <c r="M288" s="81"/>
      <c r="N288" s="81"/>
    </row>
    <row r="289" spans="1:14" x14ac:dyDescent="0.3">
      <c r="A289" s="45" t="s">
        <v>353</v>
      </c>
      <c r="B289" s="60" t="s">
        <v>2577</v>
      </c>
      <c r="C289" s="85">
        <f>ROW(B39)</f>
        <v>39</v>
      </c>
      <c r="E289" s="81"/>
      <c r="F289" s="81"/>
      <c r="H289" s="43"/>
      <c r="I289" s="60"/>
      <c r="J289" s="85"/>
      <c r="L289" s="81"/>
      <c r="M289" s="81"/>
    </row>
    <row r="290" spans="1:14" ht="28.8" x14ac:dyDescent="0.3">
      <c r="A290" s="45" t="s">
        <v>354</v>
      </c>
      <c r="B290" s="60" t="s">
        <v>2578</v>
      </c>
      <c r="C290" s="158" t="s">
        <v>2579</v>
      </c>
      <c r="G290" s="86"/>
      <c r="H290" s="43"/>
      <c r="I290" s="60"/>
      <c r="J290" s="85"/>
      <c r="K290" s="85"/>
      <c r="L290" s="86"/>
      <c r="M290" s="81"/>
      <c r="N290" s="86"/>
    </row>
    <row r="291" spans="1:14" x14ac:dyDescent="0.3">
      <c r="A291" s="45" t="s">
        <v>355</v>
      </c>
      <c r="B291" s="60" t="s">
        <v>2580</v>
      </c>
      <c r="C291" s="85" t="str">
        <f ca="1">IF(ISREF(INDIRECT("'B1. HTT Mortgage Assets'!A1")),ROW('B1. HTT Mortgage Assets'!B43)&amp;" for Mortgage Assets","")</f>
        <v>43 for Mortgage Assets</v>
      </c>
      <c r="D291" s="85" t="str">
        <f ca="1">IF(ISREF(INDIRECT("'B2. HTT Public Sector Assets'!A1")),ROW('B2. HTT Public Sector Assets'!B48)&amp; " for Public Sector Assets","")</f>
        <v>48 for Public Sector Assets</v>
      </c>
      <c r="E291" s="86"/>
      <c r="F291" s="81"/>
      <c r="H291" s="43"/>
      <c r="I291" s="60"/>
      <c r="J291" s="85"/>
    </row>
    <row r="292" spans="1:14" x14ac:dyDescent="0.3">
      <c r="A292" s="45" t="s">
        <v>356</v>
      </c>
      <c r="B292" s="60" t="s">
        <v>2581</v>
      </c>
      <c r="C292" s="85">
        <f>ROW(B52)</f>
        <v>52</v>
      </c>
      <c r="G292" s="86"/>
      <c r="H292" s="43"/>
      <c r="I292" s="60"/>
      <c r="J292"/>
      <c r="K292" s="85"/>
      <c r="L292" s="86"/>
      <c r="N292" s="86"/>
    </row>
    <row r="293" spans="1:14" x14ac:dyDescent="0.3">
      <c r="A293" s="45" t="s">
        <v>357</v>
      </c>
      <c r="B293" s="60" t="s">
        <v>2582</v>
      </c>
      <c r="C293" s="190" t="str">
        <f ca="1">IF(ISREF(INDIRECT("'B1. HTT Mortgage Assets'!A1")),ROW('B1. HTT Mortgage Assets'!B186)&amp;" for Residential Mortgage Assets","")</f>
        <v>186 for Residential Mortgage Assets</v>
      </c>
      <c r="D293" s="85" t="str">
        <f ca="1">IF(ISREF(INDIRECT("'B1. HTT Mortgage Assets'!A1")),ROW('B1. HTT Mortgage Assets'!B424 )&amp; " for Commercial Mortgage Assets","")</f>
        <v>424 for Commercial Mortgage Assets</v>
      </c>
      <c r="E293" s="86"/>
      <c r="F293" s="85" t="str">
        <f ca="1">IF(ISREF(INDIRECT("'B2. HTT Public Sector Assets'!A1")),ROW('B2. HTT Public Sector Assets'!B18)&amp; " for Public Sector Assets","")</f>
        <v>18 for Public Sector Assets</v>
      </c>
      <c r="G293" s="85" t="str">
        <f ca="1">IF(ISREF(INDIRECT("'B3. HTT Shipping Assets'!A1")),ROW('B3. HTT Shipping Assets'!B116)&amp; " for Shipping Assets","")</f>
        <v>116 for Shipping Assets</v>
      </c>
      <c r="H293" s="43"/>
      <c r="I293" s="60"/>
      <c r="M293" s="86"/>
    </row>
    <row r="294" spans="1:14" x14ac:dyDescent="0.3">
      <c r="A294" s="45" t="s">
        <v>358</v>
      </c>
      <c r="B294" s="60" t="s">
        <v>2583</v>
      </c>
      <c r="C294" s="190" t="s">
        <v>2693</v>
      </c>
      <c r="H294" s="43"/>
      <c r="I294" s="60"/>
      <c r="J294" s="85"/>
      <c r="M294" s="86"/>
    </row>
    <row r="295" spans="1:14" x14ac:dyDescent="0.3">
      <c r="A295" s="45" t="s">
        <v>359</v>
      </c>
      <c r="B295" s="60" t="s">
        <v>2584</v>
      </c>
      <c r="C295" s="85" t="str">
        <f ca="1">IF(ISREF(INDIRECT("'B1. HTT Mortgage Assets'!A1")),ROW('B1. HTT Mortgage Assets'!B149)&amp;" for Mortgage Assets","")</f>
        <v>149 for Mortgage Assets</v>
      </c>
      <c r="D295" s="85" t="str">
        <f ca="1">IF(ISREF(INDIRECT("'B2. HTT Public Sector Assets'!A1")),ROW('B2. HTT Public Sector Assets'!B129)&amp;" for Public Sector Assets","")</f>
        <v>129 for Public Sector Assets</v>
      </c>
      <c r="F295" s="85" t="str">
        <f ca="1">IF(ISREF(INDIRECT("'B3. HTT Shipping Assets'!A1")),ROW('B3. HTT Shipping Assets'!D80)&amp;" for Shipping Assets","")</f>
        <v>80 for Shipping Assets</v>
      </c>
      <c r="H295" s="43"/>
      <c r="I295" s="60"/>
      <c r="J295" s="85"/>
      <c r="L295" s="86"/>
      <c r="M295" s="86"/>
    </row>
    <row r="296" spans="1:14" x14ac:dyDescent="0.3">
      <c r="A296" s="45" t="s">
        <v>360</v>
      </c>
      <c r="B296" s="60" t="s">
        <v>2585</v>
      </c>
      <c r="C296" s="85">
        <f>ROW(B111)</f>
        <v>111</v>
      </c>
      <c r="F296" s="86"/>
      <c r="H296" s="43"/>
      <c r="I296" s="60"/>
      <c r="J296" s="85"/>
      <c r="L296" s="86"/>
      <c r="M296" s="86"/>
    </row>
    <row r="297" spans="1:14" x14ac:dyDescent="0.3">
      <c r="A297" s="45" t="s">
        <v>361</v>
      </c>
      <c r="B297" s="60" t="s">
        <v>2586</v>
      </c>
      <c r="C297" s="85">
        <f>ROW(B163)</f>
        <v>163</v>
      </c>
      <c r="E297" s="86"/>
      <c r="F297" s="86"/>
      <c r="H297" s="43"/>
      <c r="J297" s="85"/>
      <c r="L297" s="86"/>
    </row>
    <row r="298" spans="1:14" x14ac:dyDescent="0.3">
      <c r="A298" s="45" t="s">
        <v>362</v>
      </c>
      <c r="B298" s="60" t="s">
        <v>2587</v>
      </c>
      <c r="C298" s="85">
        <f>ROW(B137)</f>
        <v>137</v>
      </c>
      <c r="E298" s="86"/>
      <c r="F298" s="86"/>
      <c r="H298" s="43"/>
      <c r="I298" s="60"/>
      <c r="J298" s="85"/>
      <c r="L298" s="86"/>
    </row>
    <row r="299" spans="1:14" x14ac:dyDescent="0.3">
      <c r="A299" s="45" t="s">
        <v>363</v>
      </c>
      <c r="B299" s="60" t="s">
        <v>2588</v>
      </c>
      <c r="C299" s="158"/>
      <c r="E299" s="86"/>
      <c r="H299" s="43"/>
      <c r="I299" s="60"/>
      <c r="J299" s="45" t="s">
        <v>2596</v>
      </c>
      <c r="L299" s="86"/>
    </row>
    <row r="300" spans="1:14" x14ac:dyDescent="0.3">
      <c r="A300" s="45" t="s">
        <v>364</v>
      </c>
      <c r="B300" s="60" t="s">
        <v>2589</v>
      </c>
      <c r="C300" s="85" t="s">
        <v>2599</v>
      </c>
      <c r="D300" s="85" t="s">
        <v>2598</v>
      </c>
      <c r="E300" s="86"/>
      <c r="F300" s="204" t="s">
        <v>2929</v>
      </c>
      <c r="H300" s="43"/>
      <c r="I300" s="60"/>
      <c r="J300" s="45" t="s">
        <v>2597</v>
      </c>
      <c r="K300" s="85"/>
      <c r="L300" s="86"/>
    </row>
    <row r="301" spans="1:14" outlineLevel="1" x14ac:dyDescent="0.3">
      <c r="A301" s="45" t="s">
        <v>2686</v>
      </c>
      <c r="B301" s="60" t="s">
        <v>2590</v>
      </c>
      <c r="C301" s="85" t="s">
        <v>2600</v>
      </c>
      <c r="H301" s="43"/>
      <c r="I301" s="60"/>
      <c r="J301" s="45" t="s">
        <v>2619</v>
      </c>
      <c r="K301" s="85"/>
      <c r="L301" s="86"/>
    </row>
    <row r="302" spans="1:14" outlineLevel="1" x14ac:dyDescent="0.3">
      <c r="A302" s="45" t="s">
        <v>2687</v>
      </c>
      <c r="B302" s="60" t="s">
        <v>2594</v>
      </c>
      <c r="C302" s="85" t="str">
        <f>ROW('C. HTT Harmonised Glossary'!B18)&amp;" for Harmonised Glossary"</f>
        <v>18 for Harmonised Glossary</v>
      </c>
      <c r="H302" s="43"/>
      <c r="I302" s="60"/>
      <c r="J302" s="45" t="s">
        <v>1583</v>
      </c>
      <c r="K302" s="85"/>
      <c r="L302" s="86"/>
    </row>
    <row r="303" spans="1:14" outlineLevel="1" x14ac:dyDescent="0.3">
      <c r="A303" s="45" t="s">
        <v>2688</v>
      </c>
      <c r="B303" s="60" t="s">
        <v>2591</v>
      </c>
      <c r="C303" s="85">
        <f>ROW(B65)</f>
        <v>65</v>
      </c>
      <c r="H303" s="43"/>
      <c r="I303" s="60"/>
      <c r="J303" s="85"/>
      <c r="K303" s="85"/>
      <c r="L303" s="86"/>
    </row>
    <row r="304" spans="1:14" outlineLevel="1" x14ac:dyDescent="0.3">
      <c r="A304" s="45" t="s">
        <v>2689</v>
      </c>
      <c r="B304" s="60" t="s">
        <v>2592</v>
      </c>
      <c r="C304" s="85">
        <f>ROW(B88)</f>
        <v>88</v>
      </c>
      <c r="H304" s="43"/>
      <c r="I304" s="60"/>
      <c r="J304" s="85"/>
      <c r="K304" s="85"/>
      <c r="L304" s="86"/>
    </row>
    <row r="305" spans="1:14" outlineLevel="1" x14ac:dyDescent="0.3">
      <c r="A305" s="45" t="s">
        <v>2690</v>
      </c>
      <c r="B305" s="60" t="s">
        <v>2593</v>
      </c>
      <c r="C305" s="85" t="s">
        <v>2621</v>
      </c>
      <c r="E305" s="86"/>
      <c r="H305" s="43"/>
      <c r="I305" s="60"/>
      <c r="J305" s="85"/>
      <c r="K305" s="85"/>
      <c r="L305" s="86"/>
      <c r="N305" s="75"/>
    </row>
    <row r="306" spans="1:14" outlineLevel="1" x14ac:dyDescent="0.3">
      <c r="A306" s="45" t="s">
        <v>2691</v>
      </c>
      <c r="B306" s="60" t="s">
        <v>2595</v>
      </c>
      <c r="C306" s="85">
        <v>44</v>
      </c>
      <c r="E306" s="86"/>
      <c r="H306" s="43"/>
      <c r="I306" s="60"/>
      <c r="J306" s="85"/>
      <c r="K306" s="85"/>
      <c r="L306" s="86"/>
      <c r="N306" s="75"/>
    </row>
    <row r="307" spans="1:14" outlineLevel="1" x14ac:dyDescent="0.3">
      <c r="A307" s="45" t="s">
        <v>2692</v>
      </c>
      <c r="B307" s="60" t="s">
        <v>2620</v>
      </c>
      <c r="C307" s="85" t="str">
        <f ca="1">IF(ISREF(INDIRECT("'B1. HTT Mortgage Assets'!A1")),ROW('B1. HTT Mortgage Assets'!B179)&amp; " for Mortgage Assets","")</f>
        <v>179 for Mortgage Assets</v>
      </c>
      <c r="D307" s="85" t="str">
        <f ca="1">IF(ISREF(INDIRECT("'B2. HTT Public Sector Assets'!A1")),ROW('B2. HTT Public Sector Assets'!B166)&amp; " for Public Sector Assets","")</f>
        <v>166 for Public Sector Assets</v>
      </c>
      <c r="E307" s="86"/>
      <c r="F307" s="85" t="str">
        <f ca="1">IF(ISREF(INDIRECT("'B3. HTT Shipping Assets'!A1")),ROW('B3. HTT Shipping Assets'!D110)&amp; " for Shipping Assets","")</f>
        <v>110 for Shipping Assets</v>
      </c>
      <c r="H307" s="43"/>
      <c r="I307" s="60"/>
      <c r="J307" s="85"/>
      <c r="K307" s="85"/>
      <c r="L307" s="86"/>
      <c r="N307" s="75"/>
    </row>
    <row r="308" spans="1:14" outlineLevel="1" x14ac:dyDescent="0.3">
      <c r="A308" s="45" t="s">
        <v>365</v>
      </c>
      <c r="B308" s="60"/>
      <c r="E308" s="86"/>
      <c r="H308" s="43"/>
      <c r="I308" s="60"/>
      <c r="J308" s="85"/>
      <c r="K308" s="85"/>
      <c r="L308" s="86"/>
      <c r="N308" s="75"/>
    </row>
    <row r="309" spans="1:14" outlineLevel="1" x14ac:dyDescent="0.3">
      <c r="A309" s="45" t="s">
        <v>366</v>
      </c>
      <c r="E309" s="86"/>
      <c r="H309" s="43"/>
      <c r="I309" s="60"/>
      <c r="J309" s="85"/>
      <c r="K309" s="85"/>
      <c r="L309" s="86"/>
      <c r="N309" s="75"/>
    </row>
    <row r="310" spans="1:14" outlineLevel="1" x14ac:dyDescent="0.3">
      <c r="A310" s="45" t="s">
        <v>367</v>
      </c>
      <c r="H310" s="43"/>
      <c r="N310" s="75"/>
    </row>
    <row r="311" spans="1:14" ht="36" x14ac:dyDescent="0.3">
      <c r="A311" s="57"/>
      <c r="B311" s="56" t="s">
        <v>63</v>
      </c>
      <c r="C311" s="57"/>
      <c r="D311" s="57"/>
      <c r="E311" s="57"/>
      <c r="F311" s="57"/>
      <c r="G311" s="58"/>
      <c r="H311" s="43"/>
      <c r="I311" s="49"/>
      <c r="J311" s="51"/>
      <c r="K311" s="51"/>
      <c r="L311" s="51"/>
      <c r="M311" s="51"/>
      <c r="N311" s="75"/>
    </row>
    <row r="312" spans="1:14" x14ac:dyDescent="0.3">
      <c r="A312" s="45" t="s">
        <v>4</v>
      </c>
      <c r="B312" s="68" t="s">
        <v>2601</v>
      </c>
      <c r="C312" s="45" t="s">
        <v>67</v>
      </c>
      <c r="H312" s="43"/>
      <c r="I312" s="68"/>
      <c r="J312" s="85"/>
      <c r="N312" s="75"/>
    </row>
    <row r="313" spans="1:14" outlineLevel="1" x14ac:dyDescent="0.3">
      <c r="A313" s="45" t="s">
        <v>2684</v>
      </c>
      <c r="B313" s="68" t="s">
        <v>2602</v>
      </c>
      <c r="C313" s="45" t="s">
        <v>67</v>
      </c>
      <c r="H313" s="43"/>
      <c r="I313" s="68"/>
      <c r="J313" s="85"/>
      <c r="N313" s="75"/>
    </row>
    <row r="314" spans="1:14" outlineLevel="1" x14ac:dyDescent="0.3">
      <c r="A314" s="45" t="s">
        <v>2685</v>
      </c>
      <c r="B314" s="68" t="s">
        <v>2603</v>
      </c>
      <c r="C314" s="45" t="s">
        <v>67</v>
      </c>
      <c r="H314" s="43"/>
      <c r="I314" s="68"/>
      <c r="J314" s="85"/>
      <c r="N314" s="75"/>
    </row>
    <row r="315" spans="1:14" outlineLevel="1" x14ac:dyDescent="0.3">
      <c r="A315" s="45" t="s">
        <v>368</v>
      </c>
      <c r="B315" s="68"/>
      <c r="C315" s="85"/>
      <c r="H315" s="43"/>
      <c r="I315" s="68"/>
      <c r="J315" s="85"/>
      <c r="N315" s="75"/>
    </row>
    <row r="316" spans="1:14" outlineLevel="1" x14ac:dyDescent="0.3">
      <c r="A316" s="45" t="s">
        <v>369</v>
      </c>
      <c r="B316" s="68"/>
      <c r="C316" s="85"/>
      <c r="H316" s="43"/>
      <c r="I316" s="68"/>
      <c r="J316" s="85"/>
      <c r="N316" s="75"/>
    </row>
    <row r="317" spans="1:14" outlineLevel="1" x14ac:dyDescent="0.3">
      <c r="A317" s="45" t="s">
        <v>370</v>
      </c>
      <c r="B317" s="68"/>
      <c r="C317" s="85"/>
      <c r="H317" s="43"/>
      <c r="I317" s="68"/>
      <c r="J317" s="85"/>
      <c r="N317" s="75"/>
    </row>
    <row r="318" spans="1:14" outlineLevel="1" x14ac:dyDescent="0.3">
      <c r="A318" s="45" t="s">
        <v>371</v>
      </c>
      <c r="B318" s="68"/>
      <c r="C318" s="85"/>
      <c r="H318" s="43"/>
      <c r="I318" s="68"/>
      <c r="J318" s="85"/>
      <c r="N318" s="75"/>
    </row>
    <row r="319" spans="1:14" ht="18" x14ac:dyDescent="0.3">
      <c r="A319" s="57"/>
      <c r="B319" s="56" t="s">
        <v>64</v>
      </c>
      <c r="C319" s="57"/>
      <c r="D319" s="57"/>
      <c r="E319" s="57"/>
      <c r="F319" s="57"/>
      <c r="G319" s="58"/>
      <c r="H319" s="43"/>
      <c r="I319" s="49"/>
      <c r="J319" s="51"/>
      <c r="K319" s="51"/>
      <c r="L319" s="51"/>
      <c r="M319" s="51"/>
      <c r="N319" s="75"/>
    </row>
    <row r="320" spans="1:14" ht="15" customHeight="1" outlineLevel="1" x14ac:dyDescent="0.3">
      <c r="A320" s="64"/>
      <c r="B320" s="65" t="s">
        <v>372</v>
      </c>
      <c r="C320" s="64"/>
      <c r="D320" s="64"/>
      <c r="E320" s="66"/>
      <c r="F320" s="67"/>
      <c r="G320" s="67"/>
      <c r="H320" s="43"/>
      <c r="L320" s="43"/>
      <c r="M320" s="43"/>
      <c r="N320" s="75"/>
    </row>
    <row r="321" spans="1:14" outlineLevel="1" x14ac:dyDescent="0.3">
      <c r="A321" s="45" t="s">
        <v>373</v>
      </c>
      <c r="B321" s="60" t="s">
        <v>374</v>
      </c>
      <c r="C321" s="60"/>
      <c r="H321" s="43"/>
      <c r="I321" s="75"/>
      <c r="J321" s="75"/>
      <c r="K321" s="75"/>
      <c r="L321" s="75"/>
      <c r="M321" s="75"/>
      <c r="N321" s="75"/>
    </row>
    <row r="322" spans="1:14" outlineLevel="1" x14ac:dyDescent="0.3">
      <c r="A322" s="45" t="s">
        <v>375</v>
      </c>
      <c r="B322" s="60" t="s">
        <v>376</v>
      </c>
      <c r="C322" s="60"/>
      <c r="H322" s="43"/>
      <c r="I322" s="75"/>
      <c r="J322" s="75"/>
      <c r="K322" s="75"/>
      <c r="L322" s="75"/>
      <c r="M322" s="75"/>
      <c r="N322" s="75"/>
    </row>
    <row r="323" spans="1:14" outlineLevel="1" x14ac:dyDescent="0.3">
      <c r="A323" s="45" t="s">
        <v>377</v>
      </c>
      <c r="B323" s="60" t="s">
        <v>378</v>
      </c>
      <c r="C323" s="60"/>
      <c r="H323" s="43"/>
      <c r="I323" s="75"/>
      <c r="J323" s="75"/>
      <c r="K323" s="75"/>
      <c r="L323" s="75"/>
      <c r="M323" s="75"/>
      <c r="N323" s="75"/>
    </row>
    <row r="324" spans="1:14" outlineLevel="1" x14ac:dyDescent="0.3">
      <c r="A324" s="45" t="s">
        <v>379</v>
      </c>
      <c r="B324" s="60" t="s">
        <v>380</v>
      </c>
      <c r="H324" s="43"/>
      <c r="I324" s="75"/>
      <c r="J324" s="75"/>
      <c r="K324" s="75"/>
      <c r="L324" s="75"/>
      <c r="M324" s="75"/>
      <c r="N324" s="75"/>
    </row>
    <row r="325" spans="1:14" outlineLevel="1" x14ac:dyDescent="0.3">
      <c r="A325" s="45" t="s">
        <v>381</v>
      </c>
      <c r="B325" s="60" t="s">
        <v>382</v>
      </c>
      <c r="H325" s="43"/>
      <c r="I325" s="75"/>
      <c r="J325" s="75"/>
      <c r="K325" s="75"/>
      <c r="L325" s="75"/>
      <c r="M325" s="75"/>
      <c r="N325" s="75"/>
    </row>
    <row r="326" spans="1:14" outlineLevel="1" x14ac:dyDescent="0.3">
      <c r="A326" s="45" t="s">
        <v>383</v>
      </c>
      <c r="B326" s="60" t="s">
        <v>384</v>
      </c>
      <c r="H326" s="43"/>
      <c r="I326" s="75"/>
      <c r="J326" s="75"/>
      <c r="K326" s="75"/>
      <c r="L326" s="75"/>
      <c r="M326" s="75"/>
      <c r="N326" s="75"/>
    </row>
    <row r="327" spans="1:14" outlineLevel="1" x14ac:dyDescent="0.3">
      <c r="A327" s="45" t="s">
        <v>385</v>
      </c>
      <c r="B327" s="60" t="s">
        <v>386</v>
      </c>
      <c r="H327" s="43"/>
      <c r="I327" s="75"/>
      <c r="J327" s="75"/>
      <c r="K327" s="75"/>
      <c r="L327" s="75"/>
      <c r="M327" s="75"/>
      <c r="N327" s="75"/>
    </row>
    <row r="328" spans="1:14" outlineLevel="1" x14ac:dyDescent="0.3">
      <c r="A328" s="45" t="s">
        <v>387</v>
      </c>
      <c r="B328" s="60" t="s">
        <v>388</v>
      </c>
      <c r="H328" s="43"/>
      <c r="I328" s="75"/>
      <c r="J328" s="75"/>
      <c r="K328" s="75"/>
      <c r="L328" s="75"/>
      <c r="M328" s="75"/>
      <c r="N328" s="75"/>
    </row>
    <row r="329" spans="1:14" outlineLevel="1" x14ac:dyDescent="0.3">
      <c r="A329" s="45" t="s">
        <v>389</v>
      </c>
      <c r="B329" s="60" t="s">
        <v>390</v>
      </c>
      <c r="H329" s="43"/>
      <c r="I329" s="75"/>
      <c r="J329" s="75"/>
      <c r="K329" s="75"/>
      <c r="L329" s="75"/>
      <c r="M329" s="75"/>
      <c r="N329" s="75"/>
    </row>
    <row r="330" spans="1:14" outlineLevel="1" x14ac:dyDescent="0.3">
      <c r="A330" s="45" t="s">
        <v>391</v>
      </c>
      <c r="B330" s="74" t="s">
        <v>392</v>
      </c>
      <c r="H330" s="43"/>
      <c r="I330" s="75"/>
      <c r="J330" s="75"/>
      <c r="K330" s="75"/>
      <c r="L330" s="75"/>
      <c r="M330" s="75"/>
      <c r="N330" s="75"/>
    </row>
    <row r="331" spans="1:14" outlineLevel="1" x14ac:dyDescent="0.3">
      <c r="A331" s="45" t="s">
        <v>393</v>
      </c>
      <c r="B331" s="74" t="s">
        <v>392</v>
      </c>
      <c r="H331" s="43"/>
      <c r="I331" s="75"/>
      <c r="J331" s="75"/>
      <c r="K331" s="75"/>
      <c r="L331" s="75"/>
      <c r="M331" s="75"/>
      <c r="N331" s="75"/>
    </row>
    <row r="332" spans="1:14" outlineLevel="1" x14ac:dyDescent="0.3">
      <c r="A332" s="45" t="s">
        <v>394</v>
      </c>
      <c r="B332" s="74" t="s">
        <v>392</v>
      </c>
      <c r="H332" s="43"/>
      <c r="I332" s="75"/>
      <c r="J332" s="75"/>
      <c r="K332" s="75"/>
      <c r="L332" s="75"/>
      <c r="M332" s="75"/>
      <c r="N332" s="75"/>
    </row>
    <row r="333" spans="1:14" outlineLevel="1" x14ac:dyDescent="0.3">
      <c r="A333" s="45" t="s">
        <v>395</v>
      </c>
      <c r="B333" s="74" t="s">
        <v>392</v>
      </c>
      <c r="H333" s="43"/>
      <c r="I333" s="75"/>
      <c r="J333" s="75"/>
      <c r="K333" s="75"/>
      <c r="L333" s="75"/>
      <c r="M333" s="75"/>
      <c r="N333" s="75"/>
    </row>
    <row r="334" spans="1:14" outlineLevel="1" x14ac:dyDescent="0.3">
      <c r="A334" s="45" t="s">
        <v>396</v>
      </c>
      <c r="B334" s="74" t="s">
        <v>392</v>
      </c>
      <c r="H334" s="43"/>
      <c r="I334" s="75"/>
      <c r="J334" s="75"/>
      <c r="K334" s="75"/>
      <c r="L334" s="75"/>
      <c r="M334" s="75"/>
      <c r="N334" s="75"/>
    </row>
    <row r="335" spans="1:14" outlineLevel="1" x14ac:dyDescent="0.3">
      <c r="A335" s="45" t="s">
        <v>397</v>
      </c>
      <c r="B335" s="74" t="s">
        <v>392</v>
      </c>
      <c r="H335" s="43"/>
      <c r="I335" s="75"/>
      <c r="J335" s="75"/>
      <c r="K335" s="75"/>
      <c r="L335" s="75"/>
      <c r="M335" s="75"/>
      <c r="N335" s="75"/>
    </row>
    <row r="336" spans="1:14" outlineLevel="1" x14ac:dyDescent="0.3">
      <c r="A336" s="45" t="s">
        <v>398</v>
      </c>
      <c r="B336" s="74" t="s">
        <v>392</v>
      </c>
      <c r="H336" s="43"/>
      <c r="I336" s="75"/>
      <c r="J336" s="75"/>
      <c r="K336" s="75"/>
      <c r="L336" s="75"/>
      <c r="M336" s="75"/>
      <c r="N336" s="75"/>
    </row>
    <row r="337" spans="1:14" outlineLevel="1" x14ac:dyDescent="0.3">
      <c r="A337" s="45" t="s">
        <v>399</v>
      </c>
      <c r="B337" s="74" t="s">
        <v>392</v>
      </c>
      <c r="H337" s="43"/>
      <c r="I337" s="75"/>
      <c r="J337" s="75"/>
      <c r="K337" s="75"/>
      <c r="L337" s="75"/>
      <c r="M337" s="75"/>
      <c r="N337" s="75"/>
    </row>
    <row r="338" spans="1:14" outlineLevel="1" x14ac:dyDescent="0.3">
      <c r="A338" s="45" t="s">
        <v>400</v>
      </c>
      <c r="B338" s="74" t="s">
        <v>392</v>
      </c>
      <c r="H338" s="43"/>
      <c r="I338" s="75"/>
      <c r="J338" s="75"/>
      <c r="K338" s="75"/>
      <c r="L338" s="75"/>
      <c r="M338" s="75"/>
      <c r="N338" s="75"/>
    </row>
    <row r="339" spans="1:14" outlineLevel="1" x14ac:dyDescent="0.3">
      <c r="A339" s="45" t="s">
        <v>401</v>
      </c>
      <c r="B339" s="74" t="s">
        <v>392</v>
      </c>
      <c r="H339" s="43"/>
      <c r="I339" s="75"/>
      <c r="J339" s="75"/>
      <c r="K339" s="75"/>
      <c r="L339" s="75"/>
      <c r="M339" s="75"/>
      <c r="N339" s="75"/>
    </row>
    <row r="340" spans="1:14" outlineLevel="1" x14ac:dyDescent="0.3">
      <c r="A340" s="45" t="s">
        <v>402</v>
      </c>
      <c r="B340" s="74" t="s">
        <v>392</v>
      </c>
      <c r="H340" s="43"/>
      <c r="I340" s="75"/>
      <c r="J340" s="75"/>
      <c r="K340" s="75"/>
      <c r="L340" s="75"/>
      <c r="M340" s="75"/>
      <c r="N340" s="75"/>
    </row>
    <row r="341" spans="1:14" outlineLevel="1" x14ac:dyDescent="0.3">
      <c r="A341" s="45" t="s">
        <v>403</v>
      </c>
      <c r="B341" s="74" t="s">
        <v>392</v>
      </c>
      <c r="H341" s="43"/>
      <c r="I341" s="75"/>
      <c r="J341" s="75"/>
      <c r="K341" s="75"/>
      <c r="L341" s="75"/>
      <c r="M341" s="75"/>
      <c r="N341" s="75"/>
    </row>
    <row r="342" spans="1:14" outlineLevel="1" x14ac:dyDescent="0.3">
      <c r="A342" s="45" t="s">
        <v>404</v>
      </c>
      <c r="B342" s="74" t="s">
        <v>392</v>
      </c>
      <c r="H342" s="43"/>
      <c r="I342" s="75"/>
      <c r="J342" s="75"/>
      <c r="K342" s="75"/>
      <c r="L342" s="75"/>
      <c r="M342" s="75"/>
      <c r="N342" s="75"/>
    </row>
    <row r="343" spans="1:14" outlineLevel="1" x14ac:dyDescent="0.3">
      <c r="A343" s="45" t="s">
        <v>405</v>
      </c>
      <c r="B343" s="74" t="s">
        <v>392</v>
      </c>
      <c r="H343" s="43"/>
      <c r="I343" s="75"/>
      <c r="J343" s="75"/>
      <c r="K343" s="75"/>
      <c r="L343" s="75"/>
      <c r="M343" s="75"/>
      <c r="N343" s="75"/>
    </row>
    <row r="344" spans="1:14" outlineLevel="1" x14ac:dyDescent="0.3">
      <c r="A344" s="45" t="s">
        <v>406</v>
      </c>
      <c r="B344" s="74" t="s">
        <v>392</v>
      </c>
      <c r="H344" s="43"/>
      <c r="I344" s="75"/>
      <c r="J344" s="75"/>
      <c r="K344" s="75"/>
      <c r="L344" s="75"/>
      <c r="M344" s="75"/>
      <c r="N344" s="75"/>
    </row>
    <row r="345" spans="1:14" outlineLevel="1" x14ac:dyDescent="0.3">
      <c r="A345" s="45" t="s">
        <v>407</v>
      </c>
      <c r="B345" s="74" t="s">
        <v>392</v>
      </c>
      <c r="H345" s="43"/>
      <c r="I345" s="75"/>
      <c r="J345" s="75"/>
      <c r="K345" s="75"/>
      <c r="L345" s="75"/>
      <c r="M345" s="75"/>
      <c r="N345" s="75"/>
    </row>
    <row r="346" spans="1:14" outlineLevel="1" x14ac:dyDescent="0.3">
      <c r="A346" s="45" t="s">
        <v>408</v>
      </c>
      <c r="B346" s="74" t="s">
        <v>392</v>
      </c>
      <c r="H346" s="43"/>
      <c r="I346" s="75"/>
      <c r="J346" s="75"/>
      <c r="K346" s="75"/>
      <c r="L346" s="75"/>
      <c r="M346" s="75"/>
      <c r="N346" s="75"/>
    </row>
    <row r="347" spans="1:14" outlineLevel="1" x14ac:dyDescent="0.3">
      <c r="A347" s="45" t="s">
        <v>409</v>
      </c>
      <c r="B347" s="74" t="s">
        <v>392</v>
      </c>
      <c r="H347" s="43"/>
      <c r="I347" s="75"/>
      <c r="J347" s="75"/>
      <c r="K347" s="75"/>
      <c r="L347" s="75"/>
      <c r="M347" s="75"/>
      <c r="N347" s="75"/>
    </row>
    <row r="348" spans="1:14" outlineLevel="1" x14ac:dyDescent="0.3">
      <c r="A348" s="45" t="s">
        <v>410</v>
      </c>
      <c r="B348" s="74" t="s">
        <v>392</v>
      </c>
      <c r="H348" s="43"/>
      <c r="I348" s="75"/>
      <c r="J348" s="75"/>
      <c r="K348" s="75"/>
      <c r="L348" s="75"/>
      <c r="M348" s="75"/>
      <c r="N348" s="75"/>
    </row>
    <row r="349" spans="1:14" outlineLevel="1" x14ac:dyDescent="0.3">
      <c r="A349" s="45" t="s">
        <v>411</v>
      </c>
      <c r="B349" s="74" t="s">
        <v>392</v>
      </c>
      <c r="H349" s="43"/>
      <c r="I349" s="75"/>
      <c r="J349" s="75"/>
      <c r="K349" s="75"/>
      <c r="L349" s="75"/>
      <c r="M349" s="75"/>
      <c r="N349" s="75"/>
    </row>
    <row r="350" spans="1:14" outlineLevel="1" x14ac:dyDescent="0.3">
      <c r="A350" s="45" t="s">
        <v>412</v>
      </c>
      <c r="B350" s="74" t="s">
        <v>392</v>
      </c>
      <c r="H350" s="43"/>
      <c r="I350" s="75"/>
      <c r="J350" s="75"/>
      <c r="K350" s="75"/>
      <c r="L350" s="75"/>
      <c r="M350" s="75"/>
      <c r="N350" s="75"/>
    </row>
    <row r="351" spans="1:14" outlineLevel="1" x14ac:dyDescent="0.3">
      <c r="A351" s="45" t="s">
        <v>413</v>
      </c>
      <c r="B351" s="74" t="s">
        <v>392</v>
      </c>
      <c r="H351" s="43"/>
      <c r="I351" s="75"/>
      <c r="J351" s="75"/>
      <c r="K351" s="75"/>
      <c r="L351" s="75"/>
      <c r="M351" s="75"/>
      <c r="N351" s="75"/>
    </row>
    <row r="352" spans="1:14" outlineLevel="1" x14ac:dyDescent="0.3">
      <c r="A352" s="45" t="s">
        <v>414</v>
      </c>
      <c r="B352" s="74" t="s">
        <v>392</v>
      </c>
      <c r="H352" s="43"/>
      <c r="I352" s="75"/>
      <c r="J352" s="75"/>
      <c r="K352" s="75"/>
      <c r="L352" s="75"/>
      <c r="M352" s="75"/>
      <c r="N352" s="75"/>
    </row>
    <row r="353" spans="1:14" outlineLevel="1" x14ac:dyDescent="0.3">
      <c r="A353" s="45" t="s">
        <v>415</v>
      </c>
      <c r="B353" s="74" t="s">
        <v>392</v>
      </c>
      <c r="H353" s="43"/>
      <c r="I353" s="75"/>
      <c r="J353" s="75"/>
      <c r="K353" s="75"/>
      <c r="L353" s="75"/>
      <c r="M353" s="75"/>
      <c r="N353" s="75"/>
    </row>
    <row r="354" spans="1:14" outlineLevel="1" x14ac:dyDescent="0.3">
      <c r="A354" s="45" t="s">
        <v>416</v>
      </c>
      <c r="B354" s="74" t="s">
        <v>392</v>
      </c>
      <c r="H354" s="43"/>
      <c r="I354" s="75"/>
      <c r="J354" s="75"/>
      <c r="K354" s="75"/>
      <c r="L354" s="75"/>
      <c r="M354" s="75"/>
      <c r="N354" s="75"/>
    </row>
    <row r="355" spans="1:14" outlineLevel="1" x14ac:dyDescent="0.3">
      <c r="A355" s="45" t="s">
        <v>417</v>
      </c>
      <c r="B355" s="74" t="s">
        <v>392</v>
      </c>
      <c r="H355" s="43"/>
      <c r="I355" s="75"/>
      <c r="J355" s="75"/>
      <c r="K355" s="75"/>
      <c r="L355" s="75"/>
      <c r="M355" s="75"/>
      <c r="N355" s="75"/>
    </row>
    <row r="356" spans="1:14" outlineLevel="1" x14ac:dyDescent="0.3">
      <c r="A356" s="45" t="s">
        <v>418</v>
      </c>
      <c r="B356" s="74" t="s">
        <v>392</v>
      </c>
      <c r="H356" s="43"/>
      <c r="I356" s="75"/>
      <c r="J356" s="75"/>
      <c r="K356" s="75"/>
      <c r="L356" s="75"/>
      <c r="M356" s="75"/>
      <c r="N356" s="75"/>
    </row>
    <row r="357" spans="1:14" outlineLevel="1" x14ac:dyDescent="0.3">
      <c r="A357" s="45" t="s">
        <v>419</v>
      </c>
      <c r="B357" s="74" t="s">
        <v>392</v>
      </c>
      <c r="H357" s="43"/>
      <c r="I357" s="75"/>
      <c r="J357" s="75"/>
      <c r="K357" s="75"/>
      <c r="L357" s="75"/>
      <c r="M357" s="75"/>
      <c r="N357" s="75"/>
    </row>
    <row r="358" spans="1:14" outlineLevel="1" x14ac:dyDescent="0.3">
      <c r="A358" s="45" t="s">
        <v>420</v>
      </c>
      <c r="B358" s="74" t="s">
        <v>392</v>
      </c>
      <c r="H358" s="43"/>
      <c r="I358" s="75"/>
      <c r="J358" s="75"/>
      <c r="K358" s="75"/>
      <c r="L358" s="75"/>
      <c r="M358" s="75"/>
      <c r="N358" s="75"/>
    </row>
    <row r="359" spans="1:14" outlineLevel="1" x14ac:dyDescent="0.3">
      <c r="A359" s="45" t="s">
        <v>421</v>
      </c>
      <c r="B359" s="74" t="s">
        <v>392</v>
      </c>
      <c r="H359" s="43"/>
      <c r="I359" s="75"/>
      <c r="J359" s="75"/>
      <c r="K359" s="75"/>
      <c r="L359" s="75"/>
      <c r="M359" s="75"/>
      <c r="N359" s="75"/>
    </row>
    <row r="360" spans="1:14" outlineLevel="1" x14ac:dyDescent="0.3">
      <c r="A360" s="45" t="s">
        <v>422</v>
      </c>
      <c r="B360" s="74" t="s">
        <v>392</v>
      </c>
      <c r="H360" s="43"/>
      <c r="I360" s="75"/>
      <c r="J360" s="75"/>
      <c r="K360" s="75"/>
      <c r="L360" s="75"/>
      <c r="M360" s="75"/>
      <c r="N360" s="75"/>
    </row>
    <row r="361" spans="1:14" outlineLevel="1" x14ac:dyDescent="0.3">
      <c r="A361" s="45" t="s">
        <v>423</v>
      </c>
      <c r="B361" s="74" t="s">
        <v>392</v>
      </c>
      <c r="H361" s="43"/>
      <c r="I361" s="75"/>
      <c r="J361" s="75"/>
      <c r="K361" s="75"/>
      <c r="L361" s="75"/>
      <c r="M361" s="75"/>
      <c r="N361" s="75"/>
    </row>
    <row r="362" spans="1:14" outlineLevel="1" x14ac:dyDescent="0.3">
      <c r="A362" s="45" t="s">
        <v>424</v>
      </c>
      <c r="B362" s="74" t="s">
        <v>392</v>
      </c>
      <c r="H362" s="43"/>
      <c r="I362" s="75"/>
      <c r="J362" s="75"/>
      <c r="K362" s="75"/>
      <c r="L362" s="75"/>
      <c r="M362" s="75"/>
      <c r="N362" s="75"/>
    </row>
    <row r="363" spans="1:14" outlineLevel="1" x14ac:dyDescent="0.3">
      <c r="A363" s="45" t="s">
        <v>425</v>
      </c>
      <c r="B363" s="74" t="s">
        <v>392</v>
      </c>
      <c r="H363" s="43"/>
      <c r="I363" s="75"/>
      <c r="J363" s="75"/>
      <c r="K363" s="75"/>
      <c r="L363" s="75"/>
      <c r="M363" s="75"/>
      <c r="N363" s="75"/>
    </row>
    <row r="364" spans="1:14" outlineLevel="1" x14ac:dyDescent="0.3">
      <c r="A364" s="45" t="s">
        <v>426</v>
      </c>
      <c r="B364" s="74" t="s">
        <v>392</v>
      </c>
      <c r="H364" s="43"/>
      <c r="I364" s="75"/>
      <c r="J364" s="75"/>
      <c r="K364" s="75"/>
      <c r="L364" s="75"/>
      <c r="M364" s="75"/>
      <c r="N364" s="75"/>
    </row>
    <row r="365" spans="1:14" outlineLevel="1" x14ac:dyDescent="0.3">
      <c r="A365" s="45" t="s">
        <v>427</v>
      </c>
      <c r="B365" s="74" t="s">
        <v>392</v>
      </c>
      <c r="H365" s="43"/>
      <c r="I365" s="75"/>
      <c r="J365" s="75"/>
      <c r="K365" s="75"/>
      <c r="L365" s="75"/>
      <c r="M365" s="75"/>
      <c r="N365" s="75"/>
    </row>
    <row r="366" spans="1:14" x14ac:dyDescent="0.3">
      <c r="H366" s="43"/>
      <c r="I366" s="75"/>
      <c r="J366" s="75"/>
      <c r="K366" s="75"/>
      <c r="L366" s="75"/>
      <c r="M366" s="75"/>
      <c r="N366" s="75"/>
    </row>
    <row r="367" spans="1:14" x14ac:dyDescent="0.3">
      <c r="H367" s="43"/>
      <c r="I367" s="75"/>
      <c r="J367" s="75"/>
      <c r="K367" s="75"/>
      <c r="L367" s="75"/>
      <c r="M367" s="75"/>
      <c r="N367" s="75"/>
    </row>
    <row r="368" spans="1:14" x14ac:dyDescent="0.3">
      <c r="H368" s="43"/>
      <c r="I368" s="75"/>
      <c r="J368" s="75"/>
      <c r="K368" s="75"/>
      <c r="L368" s="75"/>
      <c r="M368" s="75"/>
      <c r="N368" s="75"/>
    </row>
    <row r="369" spans="8:8" s="75" customFormat="1" x14ac:dyDescent="0.3">
      <c r="H369" s="43"/>
    </row>
    <row r="370" spans="8:8" s="75" customFormat="1" x14ac:dyDescent="0.3">
      <c r="H370" s="43"/>
    </row>
    <row r="371" spans="8:8" s="75" customFormat="1" x14ac:dyDescent="0.3">
      <c r="H371" s="43"/>
    </row>
    <row r="372" spans="8:8" s="75" customFormat="1" x14ac:dyDescent="0.3">
      <c r="H372" s="43"/>
    </row>
    <row r="373" spans="8:8" s="75" customFormat="1" x14ac:dyDescent="0.3">
      <c r="H373" s="43"/>
    </row>
    <row r="374" spans="8:8" s="75" customFormat="1" x14ac:dyDescent="0.3">
      <c r="H374" s="43"/>
    </row>
    <row r="375" spans="8:8" s="75" customFormat="1" x14ac:dyDescent="0.3">
      <c r="H375" s="43"/>
    </row>
    <row r="376" spans="8:8" s="75" customFormat="1" x14ac:dyDescent="0.3">
      <c r="H376" s="43"/>
    </row>
    <row r="377" spans="8:8" s="75" customFormat="1" x14ac:dyDescent="0.3">
      <c r="H377" s="43"/>
    </row>
    <row r="378" spans="8:8" s="75" customFormat="1" x14ac:dyDescent="0.3">
      <c r="H378" s="43"/>
    </row>
    <row r="379" spans="8:8" s="75" customFormat="1" x14ac:dyDescent="0.3">
      <c r="H379" s="43"/>
    </row>
    <row r="380" spans="8:8" s="75" customFormat="1" x14ac:dyDescent="0.3">
      <c r="H380" s="43"/>
    </row>
    <row r="381" spans="8:8" s="75" customFormat="1" x14ac:dyDescent="0.3">
      <c r="H381" s="43"/>
    </row>
    <row r="382" spans="8:8" s="75" customFormat="1" x14ac:dyDescent="0.3">
      <c r="H382" s="43"/>
    </row>
    <row r="383" spans="8:8" s="75" customFormat="1" x14ac:dyDescent="0.3">
      <c r="H383" s="43"/>
    </row>
    <row r="384" spans="8:8" s="75" customFormat="1" x14ac:dyDescent="0.3">
      <c r="H384" s="43"/>
    </row>
    <row r="385" spans="8:8" s="75" customFormat="1" x14ac:dyDescent="0.3">
      <c r="H385" s="43"/>
    </row>
    <row r="386" spans="8:8" s="75" customFormat="1" x14ac:dyDescent="0.3">
      <c r="H386" s="43"/>
    </row>
    <row r="387" spans="8:8" s="75" customFormat="1" x14ac:dyDescent="0.3">
      <c r="H387" s="43"/>
    </row>
    <row r="388" spans="8:8" s="75" customFormat="1" x14ac:dyDescent="0.3">
      <c r="H388" s="43"/>
    </row>
    <row r="389" spans="8:8" s="75" customFormat="1" x14ac:dyDescent="0.3">
      <c r="H389" s="43"/>
    </row>
    <row r="390" spans="8:8" s="75" customFormat="1" x14ac:dyDescent="0.3">
      <c r="H390" s="43"/>
    </row>
    <row r="391" spans="8:8" s="75" customFormat="1" x14ac:dyDescent="0.3">
      <c r="H391" s="43"/>
    </row>
    <row r="392" spans="8:8" s="75" customFormat="1" x14ac:dyDescent="0.3">
      <c r="H392" s="43"/>
    </row>
    <row r="393" spans="8:8" s="75" customFormat="1" x14ac:dyDescent="0.3">
      <c r="H393" s="43"/>
    </row>
    <row r="394" spans="8:8" s="75" customFormat="1" x14ac:dyDescent="0.3">
      <c r="H394" s="43"/>
    </row>
    <row r="395" spans="8:8" s="75" customFormat="1" x14ac:dyDescent="0.3">
      <c r="H395" s="43"/>
    </row>
    <row r="396" spans="8:8" s="75" customFormat="1" x14ac:dyDescent="0.3">
      <c r="H396" s="43"/>
    </row>
    <row r="397" spans="8:8" s="75" customFormat="1" x14ac:dyDescent="0.3">
      <c r="H397" s="43"/>
    </row>
    <row r="398" spans="8:8" s="75" customFormat="1" x14ac:dyDescent="0.3">
      <c r="H398" s="43"/>
    </row>
    <row r="399" spans="8:8" s="75" customFormat="1" x14ac:dyDescent="0.3">
      <c r="H399" s="43"/>
    </row>
    <row r="400" spans="8:8" s="75" customFormat="1" x14ac:dyDescent="0.3">
      <c r="H400" s="43"/>
    </row>
    <row r="401" spans="8:8" s="75" customFormat="1" x14ac:dyDescent="0.3">
      <c r="H401" s="43"/>
    </row>
    <row r="402" spans="8:8" s="75" customFormat="1" x14ac:dyDescent="0.3">
      <c r="H402" s="43"/>
    </row>
    <row r="403" spans="8:8" s="75" customFormat="1" x14ac:dyDescent="0.3">
      <c r="H403" s="43"/>
    </row>
    <row r="404" spans="8:8" s="75" customFormat="1" x14ac:dyDescent="0.3">
      <c r="H404" s="43"/>
    </row>
    <row r="405" spans="8:8" s="75" customFormat="1" x14ac:dyDescent="0.3">
      <c r="H405" s="43"/>
    </row>
    <row r="406" spans="8:8" s="75" customFormat="1" x14ac:dyDescent="0.3">
      <c r="H406" s="43"/>
    </row>
    <row r="407" spans="8:8" s="75" customFormat="1" x14ac:dyDescent="0.3">
      <c r="H407" s="43"/>
    </row>
    <row r="408" spans="8:8" s="75" customFormat="1" x14ac:dyDescent="0.3">
      <c r="H408" s="43"/>
    </row>
    <row r="409" spans="8:8" s="75" customFormat="1" x14ac:dyDescent="0.3">
      <c r="H409" s="43"/>
    </row>
    <row r="410" spans="8:8" s="75" customFormat="1" x14ac:dyDescent="0.3">
      <c r="H410" s="43"/>
    </row>
    <row r="411" spans="8:8" s="75" customFormat="1" x14ac:dyDescent="0.3">
      <c r="H411" s="43"/>
    </row>
    <row r="412" spans="8:8" s="75" customFormat="1" x14ac:dyDescent="0.3">
      <c r="H412" s="43"/>
    </row>
    <row r="413" spans="8:8" s="75" customFormat="1" x14ac:dyDescent="0.3">
      <c r="H413" s="43"/>
    </row>
  </sheetData>
  <sheetProtection algorithmName="SHA-512" hashValue="rVv0+Jmbmepe+Ix2DKOiOVzY03QTG4gVGpkZLZUCk8N0f/IbHzSJ4/afmHevi5+F5J+SKkvd1Lfq4HIfI42CmQ==" saltValue="/MM1VXNkRWNFpiO7M4VdqA==" spinCount="100000" sheet="1" formatColumns="0" formatRows="0" insertHyperlinks="0" sort="0" autoFilter="0" pivotTables="0"/>
  <protectedRanges>
    <protectedRange sqref="B315:D318 F313:G318 D313:D314" name="Range12"/>
    <protectedRange sqref="C240:C244 B221:C227 C229 C231:C238 B234:B238 C217:C219 B243:B284 C246:C284 B210:C215 G209:G215 F210:F215 C193:C208" name="Range10"/>
    <protectedRange sqref="B168:D172 F168:G172 D138 C164:D166" name="Range8"/>
    <protectedRange sqref="C89:D89 C93:D99 B101:D110 F101:G110 C112:D130 C147:D147 B132:D136" name="Range6"/>
    <protectedRange sqref="B20:B25" name="Basic Facts 2"/>
    <protectedRange sqref="C14:C25" name="Basic facts"/>
    <protectedRange sqref="C29:C30 C27 B31:C35 C38:C39" name="Regulatory Sumary"/>
    <protectedRange sqref="C3 C29:C30 C45:C51 D46:D51 F45:G51 C53:D57 B59:D64 F53:G57 F59:G64 C66:D66 C70:D76 B78:D87 F66:G76 F78:G87 C93:D99 B40:B43 C27 B31:C35 B20:C25 B49:B51 C38:C43 C14:C19" name="HTT General"/>
    <protectedRange sqref="C139:D146 C138 B158:D162 C148:D156" name="Range7"/>
    <protectedRange sqref="C174:C178 B180:D191 F180:G191" name="Range9"/>
    <protectedRange sqref="B321:G365 C312:C314" name="Range11"/>
    <protectedRange sqref="C45:C51 D46:G51 F45:G45 B49:B51" name="Range13"/>
  </protectedRanges>
  <phoneticPr fontId="46" type="noConversion"/>
  <dataValidations count="3">
    <dataValidation type="list" allowBlank="1" showInputMessage="1" showErrorMessage="1" sqref="C299" xr:uid="{4170D199-69B1-4C36-ADE3-FA3FC3E21F21}">
      <formula1>J299:J302</formula1>
    </dataValidation>
    <dataValidation type="list" allowBlank="1" showInputMessage="1" showErrorMessage="1" sqref="U30" xr:uid="{4F9DFA44-CD04-406A-81EC-EEFCAD950917}">
      <formula1>$M$28:$M$30</formula1>
    </dataValidation>
    <dataValidation type="list" allowBlank="1" showInputMessage="1" showErrorMessage="1" sqref="C28" xr:uid="{7034DBA4-53C3-4AEE-B64D-BCF130A9AC40}">
      <formula1>$U$28:$U$30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17" r:id="rId5" display="https://www.nykredit.com/en-gb/investor-relations/" xr:uid="{CE7EF312-808E-4864-8743-231D90ED8914}"/>
    <hyperlink ref="C30" r:id="rId6" display="https://coveredbondlabel.com/issuer/64-nykredit-realkredit-a-s" xr:uid="{227F9C03-1D37-48C2-8D34-CF4F335F2D8A}"/>
  </hyperlinks>
  <pageMargins left="0.70866141732283472" right="0.70866141732283472" top="0.74803149606299213" bottom="0.74803149606299213" header="0.31496062992125984" footer="0.31496062992125984"/>
  <pageSetup paperSize="9" fitToHeight="0" orientation="landscape" r:id="rId7"/>
  <headerFooter>
    <oddHeader>&amp;R&amp;G</oddHeader>
  </headerFooter>
  <ignoredErrors>
    <ignoredError sqref="F58 F77" formula="1"/>
  </ignoredErrors>
  <legacyDrawingHF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C23F3-F7FA-4AC2-94D2-665F89E51F7F}">
  <sheetPr codeName="Sheet7">
    <tabColor rgb="FFE36E00"/>
  </sheetPr>
  <dimension ref="A1:C127"/>
  <sheetViews>
    <sheetView topLeftCell="A95" workbookViewId="0">
      <selection activeCell="B137" sqref="B137"/>
    </sheetView>
  </sheetViews>
  <sheetFormatPr defaultRowHeight="14.4" x14ac:dyDescent="0.3"/>
  <cols>
    <col min="1" max="1" width="14" customWidth="1"/>
    <col min="2" max="2" width="41" customWidth="1"/>
    <col min="3" max="3" width="13" customWidth="1"/>
  </cols>
  <sheetData>
    <row r="1" spans="1:3" x14ac:dyDescent="0.3">
      <c r="A1" t="s">
        <v>3014</v>
      </c>
      <c r="B1" t="s">
        <v>3015</v>
      </c>
      <c r="C1" t="s">
        <v>3016</v>
      </c>
    </row>
    <row r="2" spans="1:3" x14ac:dyDescent="0.3">
      <c r="A2" t="s">
        <v>3017</v>
      </c>
      <c r="B2" t="s">
        <v>140</v>
      </c>
    </row>
    <row r="3" spans="1:3" x14ac:dyDescent="0.3">
      <c r="A3" t="s">
        <v>3017</v>
      </c>
      <c r="B3" t="s">
        <v>141</v>
      </c>
    </row>
    <row r="4" spans="1:3" x14ac:dyDescent="0.3">
      <c r="A4" t="s">
        <v>3017</v>
      </c>
      <c r="B4" t="s">
        <v>142</v>
      </c>
    </row>
    <row r="5" spans="1:3" x14ac:dyDescent="0.3">
      <c r="A5" t="s">
        <v>3017</v>
      </c>
      <c r="B5" t="s">
        <v>143</v>
      </c>
    </row>
    <row r="6" spans="1:3" x14ac:dyDescent="0.3">
      <c r="A6" t="s">
        <v>3017</v>
      </c>
      <c r="B6" t="s">
        <v>144</v>
      </c>
    </row>
    <row r="7" spans="1:3" x14ac:dyDescent="0.3">
      <c r="A7" t="s">
        <v>3017</v>
      </c>
      <c r="B7" t="s">
        <v>145</v>
      </c>
      <c r="C7" s="213">
        <v>8688.1400125099117</v>
      </c>
    </row>
    <row r="8" spans="1:3" x14ac:dyDescent="0.3">
      <c r="A8" t="s">
        <v>3017</v>
      </c>
      <c r="B8" t="s">
        <v>167</v>
      </c>
    </row>
    <row r="9" spans="1:3" x14ac:dyDescent="0.3">
      <c r="A9" t="s">
        <v>3017</v>
      </c>
      <c r="B9" t="s">
        <v>168</v>
      </c>
    </row>
    <row r="10" spans="1:3" x14ac:dyDescent="0.3">
      <c r="A10" t="s">
        <v>3017</v>
      </c>
      <c r="B10" t="s">
        <v>169</v>
      </c>
    </row>
    <row r="11" spans="1:3" x14ac:dyDescent="0.3">
      <c r="A11" t="s">
        <v>3017</v>
      </c>
      <c r="B11" t="s">
        <v>170</v>
      </c>
    </row>
    <row r="12" spans="1:3" x14ac:dyDescent="0.3">
      <c r="A12" t="s">
        <v>3017</v>
      </c>
      <c r="B12" t="s">
        <v>171</v>
      </c>
    </row>
    <row r="13" spans="1:3" x14ac:dyDescent="0.3">
      <c r="A13" t="s">
        <v>3017</v>
      </c>
      <c r="B13" t="s">
        <v>172</v>
      </c>
    </row>
    <row r="14" spans="1:3" x14ac:dyDescent="0.3">
      <c r="A14" t="s">
        <v>3017</v>
      </c>
      <c r="B14" t="s">
        <v>173</v>
      </c>
      <c r="C14">
        <v>8688.1400125099117</v>
      </c>
    </row>
    <row r="15" spans="1:3" x14ac:dyDescent="0.3">
      <c r="A15" t="s">
        <v>3017</v>
      </c>
      <c r="B15" t="s">
        <v>189</v>
      </c>
      <c r="C15">
        <v>7.0326091400000008</v>
      </c>
    </row>
    <row r="16" spans="1:3" x14ac:dyDescent="0.3">
      <c r="A16" t="s">
        <v>3017</v>
      </c>
      <c r="B16" t="s">
        <v>212</v>
      </c>
    </row>
    <row r="17" spans="1:3" x14ac:dyDescent="0.3">
      <c r="A17" t="s">
        <v>3017</v>
      </c>
      <c r="B17" t="s">
        <v>197</v>
      </c>
      <c r="C17">
        <v>8681.1074033699078</v>
      </c>
    </row>
    <row r="18" spans="1:3" x14ac:dyDescent="0.3">
      <c r="A18" t="s">
        <v>3017</v>
      </c>
      <c r="B18" t="s">
        <v>245</v>
      </c>
      <c r="C18">
        <v>1065.803184939999</v>
      </c>
    </row>
    <row r="19" spans="1:3" x14ac:dyDescent="0.3">
      <c r="A19" t="s">
        <v>3017</v>
      </c>
      <c r="B19" t="s">
        <v>247</v>
      </c>
      <c r="C19">
        <v>4005.0628277899978</v>
      </c>
    </row>
    <row r="20" spans="1:3" x14ac:dyDescent="0.3">
      <c r="A20" t="s">
        <v>3017</v>
      </c>
      <c r="B20" t="s">
        <v>249</v>
      </c>
      <c r="C20">
        <v>3617.273999779999</v>
      </c>
    </row>
    <row r="21" spans="1:3" x14ac:dyDescent="0.3">
      <c r="A21" t="s">
        <v>3018</v>
      </c>
      <c r="B21" t="s">
        <v>140</v>
      </c>
    </row>
    <row r="22" spans="1:3" x14ac:dyDescent="0.3">
      <c r="A22" t="s">
        <v>3018</v>
      </c>
      <c r="B22" t="s">
        <v>141</v>
      </c>
    </row>
    <row r="23" spans="1:3" x14ac:dyDescent="0.3">
      <c r="A23" t="s">
        <v>3018</v>
      </c>
      <c r="B23" t="s">
        <v>142</v>
      </c>
      <c r="C23">
        <v>2.8324342899999997</v>
      </c>
    </row>
    <row r="24" spans="1:3" x14ac:dyDescent="0.3">
      <c r="A24" t="s">
        <v>3018</v>
      </c>
      <c r="B24" t="s">
        <v>143</v>
      </c>
      <c r="C24">
        <v>2.6039400099999996</v>
      </c>
    </row>
    <row r="25" spans="1:3" x14ac:dyDescent="0.3">
      <c r="A25" t="s">
        <v>3018</v>
      </c>
      <c r="B25" t="s">
        <v>144</v>
      </c>
      <c r="C25">
        <v>485.79663790000052</v>
      </c>
    </row>
    <row r="26" spans="1:3" x14ac:dyDescent="0.3">
      <c r="A26" t="s">
        <v>3018</v>
      </c>
      <c r="B26" t="s">
        <v>145</v>
      </c>
      <c r="C26" s="213">
        <v>556963.21603141481</v>
      </c>
    </row>
    <row r="27" spans="1:3" x14ac:dyDescent="0.3">
      <c r="A27" t="s">
        <v>3018</v>
      </c>
      <c r="B27" t="s">
        <v>167</v>
      </c>
    </row>
    <row r="28" spans="1:3" x14ac:dyDescent="0.3">
      <c r="A28" t="s">
        <v>3018</v>
      </c>
      <c r="B28" t="s">
        <v>168</v>
      </c>
    </row>
    <row r="29" spans="1:3" x14ac:dyDescent="0.3">
      <c r="A29" t="s">
        <v>3018</v>
      </c>
      <c r="B29" t="s">
        <v>169</v>
      </c>
    </row>
    <row r="30" spans="1:3" x14ac:dyDescent="0.3">
      <c r="A30" t="s">
        <v>3018</v>
      </c>
      <c r="B30" t="s">
        <v>170</v>
      </c>
      <c r="C30">
        <v>2.8324342899999997</v>
      </c>
    </row>
    <row r="31" spans="1:3" x14ac:dyDescent="0.3">
      <c r="A31" t="s">
        <v>3018</v>
      </c>
      <c r="B31" t="s">
        <v>171</v>
      </c>
      <c r="C31">
        <v>2.9845584099999996</v>
      </c>
    </row>
    <row r="32" spans="1:3" x14ac:dyDescent="0.3">
      <c r="A32" t="s">
        <v>3018</v>
      </c>
      <c r="B32" t="s">
        <v>172</v>
      </c>
      <c r="C32">
        <v>502.76386292000058</v>
      </c>
    </row>
    <row r="33" spans="1:3" x14ac:dyDescent="0.3">
      <c r="A33" t="s">
        <v>3018</v>
      </c>
      <c r="B33" t="s">
        <v>173</v>
      </c>
      <c r="C33">
        <v>556945.86818799528</v>
      </c>
    </row>
    <row r="34" spans="1:3" x14ac:dyDescent="0.3">
      <c r="A34" t="s">
        <v>3018</v>
      </c>
      <c r="B34" t="s">
        <v>189</v>
      </c>
      <c r="C34">
        <v>5.7824329599999995</v>
      </c>
    </row>
    <row r="35" spans="1:3" x14ac:dyDescent="0.3">
      <c r="A35" t="s">
        <v>3018</v>
      </c>
      <c r="B35" t="s">
        <v>212</v>
      </c>
    </row>
    <row r="36" spans="1:3" x14ac:dyDescent="0.3">
      <c r="A36" t="s">
        <v>3018</v>
      </c>
      <c r="B36" t="s">
        <v>197</v>
      </c>
      <c r="C36">
        <v>557448.66661065561</v>
      </c>
    </row>
    <row r="37" spans="1:3" x14ac:dyDescent="0.3">
      <c r="A37" t="s">
        <v>3018</v>
      </c>
      <c r="B37" t="s">
        <v>245</v>
      </c>
      <c r="C37">
        <v>556475.96530106559</v>
      </c>
    </row>
    <row r="38" spans="1:3" x14ac:dyDescent="0.3">
      <c r="A38" t="s">
        <v>3018</v>
      </c>
      <c r="B38" t="s">
        <v>247</v>
      </c>
      <c r="C38">
        <v>720.45457856000053</v>
      </c>
    </row>
    <row r="39" spans="1:3" x14ac:dyDescent="0.3">
      <c r="A39" t="s">
        <v>3018</v>
      </c>
      <c r="B39" t="s">
        <v>249</v>
      </c>
      <c r="C39">
        <v>258.02916398999997</v>
      </c>
    </row>
    <row r="40" spans="1:3" x14ac:dyDescent="0.3">
      <c r="A40" t="s">
        <v>3019</v>
      </c>
      <c r="B40" t="s">
        <v>140</v>
      </c>
    </row>
    <row r="41" spans="1:3" x14ac:dyDescent="0.3">
      <c r="A41" t="s">
        <v>3019</v>
      </c>
      <c r="B41" t="s">
        <v>141</v>
      </c>
    </row>
    <row r="42" spans="1:3" x14ac:dyDescent="0.3">
      <c r="A42" t="s">
        <v>3019</v>
      </c>
      <c r="B42" t="s">
        <v>142</v>
      </c>
    </row>
    <row r="43" spans="1:3" x14ac:dyDescent="0.3">
      <c r="A43" t="s">
        <v>3019</v>
      </c>
      <c r="B43" t="s">
        <v>143</v>
      </c>
      <c r="C43">
        <v>8.6848380000000003E-2</v>
      </c>
    </row>
    <row r="44" spans="1:3" x14ac:dyDescent="0.3">
      <c r="A44" t="s">
        <v>3019</v>
      </c>
      <c r="B44" t="s">
        <v>144</v>
      </c>
      <c r="C44">
        <v>169.19754505999998</v>
      </c>
    </row>
    <row r="45" spans="1:3" x14ac:dyDescent="0.3">
      <c r="A45" t="s">
        <v>3019</v>
      </c>
      <c r="B45" t="s">
        <v>145</v>
      </c>
      <c r="C45" s="213">
        <v>61101.57399390966</v>
      </c>
    </row>
    <row r="46" spans="1:3" x14ac:dyDescent="0.3">
      <c r="A46" t="s">
        <v>3019</v>
      </c>
      <c r="B46" t="s">
        <v>167</v>
      </c>
      <c r="C46">
        <v>0.41966062999999998</v>
      </c>
    </row>
    <row r="47" spans="1:3" x14ac:dyDescent="0.3">
      <c r="A47" t="s">
        <v>3019</v>
      </c>
      <c r="B47" t="s">
        <v>168</v>
      </c>
      <c r="C47">
        <v>1661.6676260900008</v>
      </c>
    </row>
    <row r="48" spans="1:3" x14ac:dyDescent="0.3">
      <c r="A48" t="s">
        <v>3019</v>
      </c>
      <c r="B48" t="s">
        <v>169</v>
      </c>
      <c r="C48">
        <v>17184.873713359986</v>
      </c>
    </row>
    <row r="49" spans="1:3" x14ac:dyDescent="0.3">
      <c r="A49" t="s">
        <v>3019</v>
      </c>
      <c r="B49" t="s">
        <v>170</v>
      </c>
      <c r="C49">
        <v>34575.75328188984</v>
      </c>
    </row>
    <row r="50" spans="1:3" x14ac:dyDescent="0.3">
      <c r="A50" t="s">
        <v>3019</v>
      </c>
      <c r="B50" t="s">
        <v>171</v>
      </c>
      <c r="C50">
        <v>1894.0294714999998</v>
      </c>
    </row>
    <row r="51" spans="1:3" x14ac:dyDescent="0.3">
      <c r="A51" t="s">
        <v>3019</v>
      </c>
      <c r="B51" t="s">
        <v>172</v>
      </c>
      <c r="C51">
        <v>5913.6107844199896</v>
      </c>
    </row>
    <row r="52" spans="1:3" x14ac:dyDescent="0.3">
      <c r="A52" t="s">
        <v>3019</v>
      </c>
      <c r="B52" t="s">
        <v>173</v>
      </c>
      <c r="C52">
        <v>40.503849459999998</v>
      </c>
    </row>
    <row r="53" spans="1:3" x14ac:dyDescent="0.3">
      <c r="A53" t="s">
        <v>3019</v>
      </c>
      <c r="B53" t="s">
        <v>189</v>
      </c>
      <c r="C53">
        <v>2351.7218561200043</v>
      </c>
    </row>
    <row r="54" spans="1:3" x14ac:dyDescent="0.3">
      <c r="A54" t="s">
        <v>3019</v>
      </c>
      <c r="B54" t="s">
        <v>212</v>
      </c>
    </row>
    <row r="55" spans="1:3" x14ac:dyDescent="0.3">
      <c r="A55" t="s">
        <v>3019</v>
      </c>
      <c r="B55" t="s">
        <v>197</v>
      </c>
      <c r="C55">
        <v>58919.136531229684</v>
      </c>
    </row>
    <row r="56" spans="1:3" x14ac:dyDescent="0.3">
      <c r="A56" t="s">
        <v>3019</v>
      </c>
      <c r="B56" t="s">
        <v>245</v>
      </c>
      <c r="C56">
        <v>3.2331925200000002</v>
      </c>
    </row>
    <row r="57" spans="1:3" x14ac:dyDescent="0.3">
      <c r="A57" t="s">
        <v>3019</v>
      </c>
      <c r="B57" t="s">
        <v>247</v>
      </c>
      <c r="C57">
        <v>61267.62519482967</v>
      </c>
    </row>
    <row r="58" spans="1:3" x14ac:dyDescent="0.3">
      <c r="A58" t="s">
        <v>3019</v>
      </c>
      <c r="B58" t="s">
        <v>249</v>
      </c>
    </row>
    <row r="59" spans="1:3" x14ac:dyDescent="0.3">
      <c r="A59" t="s">
        <v>3020</v>
      </c>
      <c r="B59" t="s">
        <v>140</v>
      </c>
      <c r="C59">
        <v>11.30013885</v>
      </c>
    </row>
    <row r="60" spans="1:3" x14ac:dyDescent="0.3">
      <c r="A60" t="s">
        <v>3020</v>
      </c>
      <c r="B60" t="s">
        <v>141</v>
      </c>
      <c r="C60">
        <v>218.0913295</v>
      </c>
    </row>
    <row r="61" spans="1:3" x14ac:dyDescent="0.3">
      <c r="A61" t="s">
        <v>3020</v>
      </c>
      <c r="B61" t="s">
        <v>142</v>
      </c>
      <c r="C61">
        <v>780.69096748999993</v>
      </c>
    </row>
    <row r="62" spans="1:3" x14ac:dyDescent="0.3">
      <c r="A62" t="s">
        <v>3020</v>
      </c>
      <c r="B62" t="s">
        <v>143</v>
      </c>
      <c r="C62">
        <v>106.06358090000001</v>
      </c>
    </row>
    <row r="63" spans="1:3" x14ac:dyDescent="0.3">
      <c r="A63" t="s">
        <v>3020</v>
      </c>
      <c r="B63" t="s">
        <v>144</v>
      </c>
      <c r="C63">
        <v>14156.498314520008</v>
      </c>
    </row>
    <row r="64" spans="1:3" x14ac:dyDescent="0.3">
      <c r="A64" t="s">
        <v>3020</v>
      </c>
      <c r="B64" t="s">
        <v>145</v>
      </c>
      <c r="C64" s="213">
        <v>781927.25759792444</v>
      </c>
    </row>
    <row r="65" spans="1:3" x14ac:dyDescent="0.3">
      <c r="A65" t="s">
        <v>3020</v>
      </c>
      <c r="B65" t="s">
        <v>167</v>
      </c>
      <c r="C65">
        <v>39.196643570000006</v>
      </c>
    </row>
    <row r="66" spans="1:3" x14ac:dyDescent="0.3">
      <c r="A66" t="s">
        <v>3020</v>
      </c>
      <c r="B66" t="s">
        <v>168</v>
      </c>
      <c r="C66">
        <v>27930.857806819819</v>
      </c>
    </row>
    <row r="67" spans="1:3" x14ac:dyDescent="0.3">
      <c r="A67" t="s">
        <v>3020</v>
      </c>
      <c r="B67" t="s">
        <v>169</v>
      </c>
      <c r="C67">
        <v>98233.137942090514</v>
      </c>
    </row>
    <row r="68" spans="1:3" x14ac:dyDescent="0.3">
      <c r="A68" t="s">
        <v>3020</v>
      </c>
      <c r="B68" t="s">
        <v>170</v>
      </c>
      <c r="C68">
        <v>357278.41711617284</v>
      </c>
    </row>
    <row r="69" spans="1:3" x14ac:dyDescent="0.3">
      <c r="A69" t="s">
        <v>3020</v>
      </c>
      <c r="B69" t="s">
        <v>171</v>
      </c>
      <c r="C69">
        <v>88194.359506721288</v>
      </c>
    </row>
    <row r="70" spans="1:3" x14ac:dyDescent="0.3">
      <c r="A70" t="s">
        <v>3020</v>
      </c>
      <c r="B70" t="s">
        <v>172</v>
      </c>
      <c r="C70">
        <v>177371.84162924151</v>
      </c>
    </row>
    <row r="71" spans="1:3" x14ac:dyDescent="0.3">
      <c r="A71" t="s">
        <v>3020</v>
      </c>
      <c r="B71" t="s">
        <v>173</v>
      </c>
      <c r="C71">
        <v>48152.09128454014</v>
      </c>
    </row>
    <row r="72" spans="1:3" x14ac:dyDescent="0.3">
      <c r="A72" t="s">
        <v>3020</v>
      </c>
      <c r="B72" t="s">
        <v>189</v>
      </c>
      <c r="C72">
        <v>30976.782963070087</v>
      </c>
    </row>
    <row r="73" spans="1:3" x14ac:dyDescent="0.3">
      <c r="A73" t="s">
        <v>3020</v>
      </c>
      <c r="B73" t="s">
        <v>212</v>
      </c>
      <c r="C73">
        <v>34279.650198830008</v>
      </c>
    </row>
    <row r="74" spans="1:3" x14ac:dyDescent="0.3">
      <c r="A74" t="s">
        <v>3020</v>
      </c>
      <c r="B74" t="s">
        <v>197</v>
      </c>
      <c r="C74">
        <v>731943.46876728663</v>
      </c>
    </row>
    <row r="75" spans="1:3" x14ac:dyDescent="0.3">
      <c r="A75" t="s">
        <v>3020</v>
      </c>
      <c r="B75" t="s">
        <v>245</v>
      </c>
    </row>
    <row r="76" spans="1:3" x14ac:dyDescent="0.3">
      <c r="A76" t="s">
        <v>3020</v>
      </c>
      <c r="B76" t="s">
        <v>247</v>
      </c>
      <c r="C76">
        <v>767810.4521150582</v>
      </c>
    </row>
    <row r="77" spans="1:3" x14ac:dyDescent="0.3">
      <c r="A77" t="s">
        <v>3020</v>
      </c>
      <c r="B77" t="s">
        <v>249</v>
      </c>
      <c r="C77">
        <v>29389.449814130294</v>
      </c>
    </row>
    <row r="78" spans="1:3" x14ac:dyDescent="0.3">
      <c r="A78" t="s">
        <v>3021</v>
      </c>
      <c r="B78" t="s">
        <v>140</v>
      </c>
    </row>
    <row r="79" spans="1:3" x14ac:dyDescent="0.3">
      <c r="A79" t="s">
        <v>3021</v>
      </c>
      <c r="B79" t="s">
        <v>141</v>
      </c>
    </row>
    <row r="80" spans="1:3" x14ac:dyDescent="0.3">
      <c r="A80" t="s">
        <v>3021</v>
      </c>
      <c r="B80" t="s">
        <v>142</v>
      </c>
    </row>
    <row r="81" spans="1:3" x14ac:dyDescent="0.3">
      <c r="A81" t="s">
        <v>3021</v>
      </c>
      <c r="B81" t="s">
        <v>143</v>
      </c>
    </row>
    <row r="82" spans="1:3" x14ac:dyDescent="0.3">
      <c r="A82" t="s">
        <v>3021</v>
      </c>
      <c r="B82" t="s">
        <v>144</v>
      </c>
    </row>
    <row r="83" spans="1:3" x14ac:dyDescent="0.3">
      <c r="A83" t="s">
        <v>3021</v>
      </c>
      <c r="B83" t="s">
        <v>145</v>
      </c>
      <c r="C83" s="213">
        <v>3247.1308042600003</v>
      </c>
    </row>
    <row r="84" spans="1:3" x14ac:dyDescent="0.3">
      <c r="A84" t="s">
        <v>3021</v>
      </c>
      <c r="B84" t="s">
        <v>167</v>
      </c>
    </row>
    <row r="85" spans="1:3" x14ac:dyDescent="0.3">
      <c r="A85" t="s">
        <v>3021</v>
      </c>
      <c r="B85" t="s">
        <v>168</v>
      </c>
    </row>
    <row r="86" spans="1:3" x14ac:dyDescent="0.3">
      <c r="A86" t="s">
        <v>3021</v>
      </c>
      <c r="B86" t="s">
        <v>169</v>
      </c>
    </row>
    <row r="87" spans="1:3" x14ac:dyDescent="0.3">
      <c r="A87" t="s">
        <v>3021</v>
      </c>
      <c r="B87" t="s">
        <v>170</v>
      </c>
    </row>
    <row r="88" spans="1:3" x14ac:dyDescent="0.3">
      <c r="A88" t="s">
        <v>3021</v>
      </c>
      <c r="B88" t="s">
        <v>171</v>
      </c>
    </row>
    <row r="89" spans="1:3" x14ac:dyDescent="0.3">
      <c r="A89" t="s">
        <v>3021</v>
      </c>
      <c r="B89" t="s">
        <v>172</v>
      </c>
    </row>
    <row r="90" spans="1:3" x14ac:dyDescent="0.3">
      <c r="A90" t="s">
        <v>3021</v>
      </c>
      <c r="B90" t="s">
        <v>173</v>
      </c>
      <c r="C90">
        <v>3247.1308042600003</v>
      </c>
    </row>
    <row r="91" spans="1:3" x14ac:dyDescent="0.3">
      <c r="A91" t="s">
        <v>3021</v>
      </c>
      <c r="B91" t="s">
        <v>189</v>
      </c>
    </row>
    <row r="92" spans="1:3" x14ac:dyDescent="0.3">
      <c r="A92" t="s">
        <v>3021</v>
      </c>
      <c r="B92" t="s">
        <v>212</v>
      </c>
    </row>
    <row r="93" spans="1:3" x14ac:dyDescent="0.3">
      <c r="A93" t="s">
        <v>3021</v>
      </c>
      <c r="B93" t="s">
        <v>197</v>
      </c>
      <c r="C93">
        <v>3247.1308042600003</v>
      </c>
    </row>
    <row r="94" spans="1:3" x14ac:dyDescent="0.3">
      <c r="A94" t="s">
        <v>3021</v>
      </c>
      <c r="B94" t="s">
        <v>245</v>
      </c>
      <c r="C94">
        <v>3247.1308042600003</v>
      </c>
    </row>
    <row r="95" spans="1:3" x14ac:dyDescent="0.3">
      <c r="A95" t="s">
        <v>3021</v>
      </c>
      <c r="B95" t="s">
        <v>247</v>
      </c>
    </row>
    <row r="96" spans="1:3" x14ac:dyDescent="0.3">
      <c r="A96" t="s">
        <v>3021</v>
      </c>
      <c r="B96" t="s">
        <v>249</v>
      </c>
    </row>
    <row r="97" spans="1:3" x14ac:dyDescent="0.3">
      <c r="A97" t="s">
        <v>3022</v>
      </c>
      <c r="B97" t="s">
        <v>140</v>
      </c>
    </row>
    <row r="98" spans="1:3" x14ac:dyDescent="0.3">
      <c r="A98" t="s">
        <v>3022</v>
      </c>
      <c r="B98" t="s">
        <v>141</v>
      </c>
    </row>
    <row r="99" spans="1:3" x14ac:dyDescent="0.3">
      <c r="A99" t="s">
        <v>3022</v>
      </c>
      <c r="B99" t="s">
        <v>142</v>
      </c>
    </row>
    <row r="100" spans="1:3" x14ac:dyDescent="0.3">
      <c r="A100" t="s">
        <v>3022</v>
      </c>
      <c r="B100" t="s">
        <v>143</v>
      </c>
    </row>
    <row r="101" spans="1:3" x14ac:dyDescent="0.3">
      <c r="A101" t="s">
        <v>3022</v>
      </c>
      <c r="B101" t="s">
        <v>144</v>
      </c>
      <c r="C101">
        <v>57.111893859999995</v>
      </c>
    </row>
    <row r="102" spans="1:3" x14ac:dyDescent="0.3">
      <c r="A102" t="s">
        <v>3022</v>
      </c>
      <c r="B102" t="s">
        <v>145</v>
      </c>
      <c r="C102" s="213">
        <v>68973.186566289762</v>
      </c>
    </row>
    <row r="103" spans="1:3" x14ac:dyDescent="0.3">
      <c r="A103" t="s">
        <v>3022</v>
      </c>
      <c r="B103" t="s">
        <v>167</v>
      </c>
      <c r="C103">
        <v>0</v>
      </c>
    </row>
    <row r="104" spans="1:3" x14ac:dyDescent="0.3">
      <c r="A104" t="s">
        <v>3022</v>
      </c>
      <c r="B104" t="s">
        <v>168</v>
      </c>
      <c r="C104">
        <v>4.9169691100000001</v>
      </c>
    </row>
    <row r="105" spans="1:3" x14ac:dyDescent="0.3">
      <c r="A105" t="s">
        <v>3022</v>
      </c>
      <c r="B105" t="s">
        <v>169</v>
      </c>
    </row>
    <row r="106" spans="1:3" x14ac:dyDescent="0.3">
      <c r="A106" t="s">
        <v>3022</v>
      </c>
      <c r="B106" t="s">
        <v>170</v>
      </c>
      <c r="C106">
        <v>8.6608277999999999</v>
      </c>
    </row>
    <row r="107" spans="1:3" x14ac:dyDescent="0.3">
      <c r="A107" t="s">
        <v>3022</v>
      </c>
      <c r="B107" t="s">
        <v>171</v>
      </c>
      <c r="C107">
        <v>57.098928260000001</v>
      </c>
    </row>
    <row r="108" spans="1:3" x14ac:dyDescent="0.3">
      <c r="A108" t="s">
        <v>3022</v>
      </c>
      <c r="B108" t="s">
        <v>172</v>
      </c>
      <c r="C108">
        <v>41624.337038639977</v>
      </c>
    </row>
    <row r="109" spans="1:3" x14ac:dyDescent="0.3">
      <c r="A109" t="s">
        <v>3022</v>
      </c>
      <c r="B109" t="s">
        <v>173</v>
      </c>
      <c r="C109">
        <v>27335.284696339902</v>
      </c>
    </row>
    <row r="110" spans="1:3" x14ac:dyDescent="0.3">
      <c r="A110" t="s">
        <v>3022</v>
      </c>
      <c r="B110" t="s">
        <v>189</v>
      </c>
    </row>
    <row r="111" spans="1:3" x14ac:dyDescent="0.3">
      <c r="A111" t="s">
        <v>3022</v>
      </c>
      <c r="B111" t="s">
        <v>212</v>
      </c>
    </row>
    <row r="112" spans="1:3" x14ac:dyDescent="0.3">
      <c r="A112" t="s">
        <v>3022</v>
      </c>
      <c r="B112" t="s">
        <v>197</v>
      </c>
      <c r="C112">
        <v>69030.298460149701</v>
      </c>
    </row>
    <row r="113" spans="1:3" x14ac:dyDescent="0.3">
      <c r="A113" t="s">
        <v>3022</v>
      </c>
      <c r="B113" t="s">
        <v>245</v>
      </c>
      <c r="C113">
        <v>19253.785542309801</v>
      </c>
    </row>
    <row r="114" spans="1:3" x14ac:dyDescent="0.3">
      <c r="A114" t="s">
        <v>3022</v>
      </c>
      <c r="B114" t="s">
        <v>247</v>
      </c>
      <c r="C114">
        <v>48201.825978099936</v>
      </c>
    </row>
    <row r="115" spans="1:3" x14ac:dyDescent="0.3">
      <c r="A115" t="s">
        <v>3022</v>
      </c>
      <c r="B115" t="s">
        <v>249</v>
      </c>
      <c r="C115">
        <v>1574.6869397399973</v>
      </c>
    </row>
    <row r="116" spans="1:3" x14ac:dyDescent="0.3">
      <c r="A116" t="s">
        <v>3017</v>
      </c>
      <c r="B116" t="s">
        <v>136</v>
      </c>
      <c r="C116">
        <v>28.769247004737444</v>
      </c>
    </row>
    <row r="117" spans="1:3" x14ac:dyDescent="0.3">
      <c r="A117" t="s">
        <v>3018</v>
      </c>
      <c r="B117" t="s">
        <v>136</v>
      </c>
      <c r="C117">
        <v>27.998242565109575</v>
      </c>
    </row>
    <row r="118" spans="1:3" x14ac:dyDescent="0.3">
      <c r="A118" t="s">
        <v>3019</v>
      </c>
      <c r="B118" t="s">
        <v>136</v>
      </c>
      <c r="C118">
        <v>24.807496216457452</v>
      </c>
    </row>
    <row r="119" spans="1:3" x14ac:dyDescent="0.3">
      <c r="A119" t="s">
        <v>3020</v>
      </c>
      <c r="B119" t="s">
        <v>136</v>
      </c>
      <c r="C119">
        <v>27.049376831709118</v>
      </c>
    </row>
    <row r="120" spans="1:3" x14ac:dyDescent="0.3">
      <c r="A120" t="s">
        <v>3021</v>
      </c>
      <c r="B120" t="s">
        <v>136</v>
      </c>
      <c r="C120">
        <v>27.734276524176998</v>
      </c>
    </row>
    <row r="121" spans="1:3" x14ac:dyDescent="0.3">
      <c r="A121" t="s">
        <v>3022</v>
      </c>
      <c r="B121" t="s">
        <v>136</v>
      </c>
      <c r="C121">
        <v>33.899076577016096</v>
      </c>
    </row>
    <row r="122" spans="1:3" x14ac:dyDescent="0.3">
      <c r="A122" t="s">
        <v>3017</v>
      </c>
      <c r="B122" t="s">
        <v>165</v>
      </c>
      <c r="C122">
        <v>28.403683043277709</v>
      </c>
    </row>
    <row r="123" spans="1:3" x14ac:dyDescent="0.3">
      <c r="A123" t="s">
        <v>3018</v>
      </c>
      <c r="B123" t="s">
        <v>165</v>
      </c>
      <c r="C123">
        <v>27.995436084447903</v>
      </c>
    </row>
    <row r="124" spans="1:3" x14ac:dyDescent="0.3">
      <c r="A124" t="s">
        <v>3019</v>
      </c>
      <c r="B124" t="s">
        <v>165</v>
      </c>
      <c r="C124">
        <v>2.9052184821111058</v>
      </c>
    </row>
    <row r="125" spans="1:3" x14ac:dyDescent="0.3">
      <c r="A125" t="s">
        <v>3020</v>
      </c>
      <c r="B125" t="s">
        <v>165</v>
      </c>
      <c r="C125">
        <v>4.6487643215816412</v>
      </c>
    </row>
    <row r="126" spans="1:3" x14ac:dyDescent="0.3">
      <c r="A126" t="s">
        <v>3021</v>
      </c>
      <c r="B126" t="s">
        <v>165</v>
      </c>
      <c r="C126">
        <v>27.734276524176998</v>
      </c>
    </row>
    <row r="127" spans="1:3" x14ac:dyDescent="0.3">
      <c r="A127" t="s">
        <v>3022</v>
      </c>
      <c r="B127" t="s">
        <v>165</v>
      </c>
      <c r="C127">
        <v>19.239738082051733</v>
      </c>
    </row>
  </sheetData>
  <autoFilter ref="A1:C127" xr:uid="{0965E48D-C1FA-41E9-A5A3-6BE732362729}"/>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E36E00"/>
  </sheetPr>
  <dimension ref="A1:N622"/>
  <sheetViews>
    <sheetView zoomScale="75" zoomScaleNormal="75" workbookViewId="0"/>
  </sheetViews>
  <sheetFormatPr defaultColWidth="8.88671875" defaultRowHeight="14.4" outlineLevelRow="1" x14ac:dyDescent="0.3"/>
  <cols>
    <col min="1" max="1" width="13.88671875" style="45" customWidth="1"/>
    <col min="2" max="2" width="62.88671875" style="45" customWidth="1"/>
    <col min="3" max="3" width="41" style="45" customWidth="1"/>
    <col min="4" max="4" width="40.88671875" style="45" customWidth="1"/>
    <col min="5" max="5" width="6.5546875" style="45" customWidth="1"/>
    <col min="6" max="6" width="41.5546875" style="45" customWidth="1"/>
    <col min="7" max="7" width="41.5546875" style="43" customWidth="1"/>
    <col min="8" max="16384" width="8.88671875" style="75"/>
  </cols>
  <sheetData>
    <row r="1" spans="1:7" ht="31.2" x14ac:dyDescent="0.3">
      <c r="A1" s="42" t="s">
        <v>428</v>
      </c>
      <c r="B1" s="42"/>
      <c r="C1" s="43"/>
      <c r="D1" s="43"/>
      <c r="E1" s="43"/>
      <c r="F1" s="202" t="s">
        <v>3010</v>
      </c>
    </row>
    <row r="2" spans="1:7" ht="15" thickBot="1" x14ac:dyDescent="0.35">
      <c r="A2" s="43"/>
      <c r="B2" s="43"/>
      <c r="C2" s="43"/>
      <c r="D2" s="43"/>
      <c r="E2" s="43"/>
      <c r="F2" s="43"/>
    </row>
    <row r="3" spans="1:7" ht="18.600000000000001" thickBot="1" x14ac:dyDescent="0.35">
      <c r="A3" s="46"/>
      <c r="B3" s="47" t="s">
        <v>56</v>
      </c>
      <c r="C3" s="183" t="s">
        <v>203</v>
      </c>
      <c r="D3" s="46"/>
      <c r="E3" s="46"/>
      <c r="F3" s="43"/>
      <c r="G3" s="46"/>
    </row>
    <row r="4" spans="1:7" ht="15" thickBot="1" x14ac:dyDescent="0.35"/>
    <row r="5" spans="1:7" ht="18" x14ac:dyDescent="0.3">
      <c r="A5" s="49"/>
      <c r="B5" s="50" t="s">
        <v>429</v>
      </c>
      <c r="C5" s="49"/>
      <c r="E5" s="51"/>
      <c r="F5" s="51"/>
    </row>
    <row r="6" spans="1:7" x14ac:dyDescent="0.3">
      <c r="B6" s="112" t="s">
        <v>430</v>
      </c>
    </row>
    <row r="7" spans="1:7" x14ac:dyDescent="0.3">
      <c r="B7" s="205" t="s">
        <v>431</v>
      </c>
    </row>
    <row r="8" spans="1:7" ht="15" thickBot="1" x14ac:dyDescent="0.35">
      <c r="B8" s="206" t="s">
        <v>432</v>
      </c>
    </row>
    <row r="9" spans="1:7" x14ac:dyDescent="0.3">
      <c r="B9" s="113"/>
    </row>
    <row r="10" spans="1:7" ht="36" x14ac:dyDescent="0.3">
      <c r="A10" s="56" t="s">
        <v>65</v>
      </c>
      <c r="B10" s="56" t="s">
        <v>430</v>
      </c>
      <c r="C10" s="57"/>
      <c r="D10" s="57"/>
      <c r="E10" s="57"/>
      <c r="F10" s="57"/>
      <c r="G10" s="58"/>
    </row>
    <row r="11" spans="1:7" ht="15" customHeight="1" x14ac:dyDescent="0.3">
      <c r="A11" s="64"/>
      <c r="B11" s="65" t="s">
        <v>433</v>
      </c>
      <c r="C11" s="64" t="s">
        <v>94</v>
      </c>
      <c r="D11" s="64"/>
      <c r="E11" s="64"/>
      <c r="F11" s="67" t="s">
        <v>434</v>
      </c>
      <c r="G11" s="67"/>
    </row>
    <row r="12" spans="1:7" x14ac:dyDescent="0.3">
      <c r="A12" s="45" t="s">
        <v>435</v>
      </c>
      <c r="B12" s="45" t="s">
        <v>436</v>
      </c>
      <c r="C12" s="126">
        <v>618713.71247953607</v>
      </c>
      <c r="F12" s="133">
        <f>IF($C$15=0,"",IF(C12="[for completion]","",C12/$C$15))</f>
        <v>0.77610861589706448</v>
      </c>
    </row>
    <row r="13" spans="1:7" x14ac:dyDescent="0.3">
      <c r="A13" s="45" t="s">
        <v>437</v>
      </c>
      <c r="B13" s="45" t="s">
        <v>438</v>
      </c>
      <c r="C13" s="126">
        <v>178486.18944964994</v>
      </c>
      <c r="F13" s="133">
        <f>IF($C$15=0,"",IF(C13="[for completion]","",C13/$C$15))</f>
        <v>0.22389138410293558</v>
      </c>
    </row>
    <row r="14" spans="1:7" x14ac:dyDescent="0.3">
      <c r="A14" s="45" t="s">
        <v>439</v>
      </c>
      <c r="B14" s="45" t="s">
        <v>123</v>
      </c>
      <c r="C14" s="126">
        <v>0</v>
      </c>
      <c r="F14" s="133">
        <f>IF($C$15=0,"",IF(C14="[for completion]","",C14/$C$15))</f>
        <v>0</v>
      </c>
    </row>
    <row r="15" spans="1:7" x14ac:dyDescent="0.3">
      <c r="A15" s="45" t="s">
        <v>440</v>
      </c>
      <c r="B15" s="114" t="s">
        <v>125</v>
      </c>
      <c r="C15" s="126">
        <f>SUM(C12:C14)</f>
        <v>797199.90192918596</v>
      </c>
      <c r="F15" s="121">
        <f>SUM(F12:F14)</f>
        <v>1</v>
      </c>
    </row>
    <row r="16" spans="1:7" outlineLevel="1" x14ac:dyDescent="0.3">
      <c r="A16" s="45" t="s">
        <v>441</v>
      </c>
      <c r="B16" s="74" t="s">
        <v>442</v>
      </c>
      <c r="C16" s="126"/>
      <c r="F16" s="133">
        <f t="shared" ref="F16:F26" si="0">IF($C$15=0,"",IF(C16="[for completion]","",C16/$C$15))</f>
        <v>0</v>
      </c>
    </row>
    <row r="17" spans="1:7" outlineLevel="1" x14ac:dyDescent="0.3">
      <c r="A17" s="45" t="s">
        <v>443</v>
      </c>
      <c r="B17" s="74" t="s">
        <v>1365</v>
      </c>
      <c r="C17" s="126"/>
      <c r="F17" s="133">
        <f t="shared" si="0"/>
        <v>0</v>
      </c>
    </row>
    <row r="18" spans="1:7" outlineLevel="1" x14ac:dyDescent="0.3">
      <c r="A18" s="45" t="s">
        <v>444</v>
      </c>
      <c r="B18" s="74" t="s">
        <v>127</v>
      </c>
      <c r="C18" s="126"/>
      <c r="F18" s="133">
        <f t="shared" si="0"/>
        <v>0</v>
      </c>
    </row>
    <row r="19" spans="1:7" outlineLevel="1" x14ac:dyDescent="0.3">
      <c r="A19" s="45" t="s">
        <v>445</v>
      </c>
      <c r="B19" s="74" t="s">
        <v>127</v>
      </c>
      <c r="C19" s="126"/>
      <c r="F19" s="133">
        <f t="shared" si="0"/>
        <v>0</v>
      </c>
    </row>
    <row r="20" spans="1:7" outlineLevel="1" x14ac:dyDescent="0.3">
      <c r="A20" s="45" t="s">
        <v>446</v>
      </c>
      <c r="B20" s="74" t="s">
        <v>127</v>
      </c>
      <c r="C20" s="126"/>
      <c r="F20" s="133">
        <f t="shared" si="0"/>
        <v>0</v>
      </c>
    </row>
    <row r="21" spans="1:7" outlineLevel="1" x14ac:dyDescent="0.3">
      <c r="A21" s="45" t="s">
        <v>447</v>
      </c>
      <c r="B21" s="74" t="s">
        <v>127</v>
      </c>
      <c r="C21" s="126"/>
      <c r="F21" s="133">
        <f t="shared" si="0"/>
        <v>0</v>
      </c>
    </row>
    <row r="22" spans="1:7" outlineLevel="1" x14ac:dyDescent="0.3">
      <c r="A22" s="45" t="s">
        <v>448</v>
      </c>
      <c r="B22" s="74" t="s">
        <v>127</v>
      </c>
      <c r="C22" s="126"/>
      <c r="F22" s="133">
        <f t="shared" si="0"/>
        <v>0</v>
      </c>
    </row>
    <row r="23" spans="1:7" outlineLevel="1" x14ac:dyDescent="0.3">
      <c r="A23" s="45" t="s">
        <v>449</v>
      </c>
      <c r="B23" s="74" t="s">
        <v>127</v>
      </c>
      <c r="C23" s="126"/>
      <c r="F23" s="133">
        <f t="shared" si="0"/>
        <v>0</v>
      </c>
    </row>
    <row r="24" spans="1:7" outlineLevel="1" x14ac:dyDescent="0.3">
      <c r="A24" s="45" t="s">
        <v>450</v>
      </c>
      <c r="B24" s="74" t="s">
        <v>127</v>
      </c>
      <c r="C24" s="126"/>
      <c r="F24" s="133">
        <f t="shared" si="0"/>
        <v>0</v>
      </c>
    </row>
    <row r="25" spans="1:7" outlineLevel="1" x14ac:dyDescent="0.3">
      <c r="A25" s="45" t="s">
        <v>451</v>
      </c>
      <c r="B25" s="74" t="s">
        <v>127</v>
      </c>
      <c r="C25" s="126"/>
      <c r="F25" s="133">
        <f t="shared" si="0"/>
        <v>0</v>
      </c>
    </row>
    <row r="26" spans="1:7" outlineLevel="1" x14ac:dyDescent="0.3">
      <c r="A26" s="45" t="s">
        <v>452</v>
      </c>
      <c r="B26" s="74" t="s">
        <v>127</v>
      </c>
      <c r="C26" s="129"/>
      <c r="D26" s="75"/>
      <c r="E26" s="75"/>
      <c r="F26" s="133">
        <f t="shared" si="0"/>
        <v>0</v>
      </c>
    </row>
    <row r="27" spans="1:7" ht="15" customHeight="1" x14ac:dyDescent="0.3">
      <c r="A27" s="64"/>
      <c r="B27" s="65" t="s">
        <v>453</v>
      </c>
      <c r="C27" s="64" t="s">
        <v>454</v>
      </c>
      <c r="D27" s="64" t="s">
        <v>455</v>
      </c>
      <c r="E27" s="66"/>
      <c r="F27" s="64" t="s">
        <v>456</v>
      </c>
      <c r="G27" s="67"/>
    </row>
    <row r="28" spans="1:7" x14ac:dyDescent="0.3">
      <c r="A28" s="45" t="s">
        <v>457</v>
      </c>
      <c r="B28" s="45" t="s">
        <v>458</v>
      </c>
      <c r="C28" s="127">
        <v>324474</v>
      </c>
      <c r="D28" s="127">
        <v>20100</v>
      </c>
      <c r="F28" s="127">
        <f>IF(AND(C28="[For completion]",D28="[For completion]"),"[For completion]",SUM(C28:D28))</f>
        <v>344574</v>
      </c>
    </row>
    <row r="29" spans="1:7" outlineLevel="1" x14ac:dyDescent="0.3">
      <c r="A29" s="45" t="s">
        <v>459</v>
      </c>
      <c r="B29" s="60" t="s">
        <v>460</v>
      </c>
      <c r="C29" s="127"/>
      <c r="D29" s="127"/>
      <c r="F29" s="127"/>
    </row>
    <row r="30" spans="1:7" outlineLevel="1" x14ac:dyDescent="0.3">
      <c r="A30" s="45" t="s">
        <v>461</v>
      </c>
      <c r="B30" s="60" t="s">
        <v>462</v>
      </c>
      <c r="C30" s="127"/>
      <c r="D30" s="127"/>
      <c r="F30" s="127"/>
    </row>
    <row r="31" spans="1:7" outlineLevel="1" x14ac:dyDescent="0.3">
      <c r="A31" s="45" t="s">
        <v>463</v>
      </c>
      <c r="B31" s="60"/>
    </row>
    <row r="32" spans="1:7" outlineLevel="1" x14ac:dyDescent="0.3">
      <c r="A32" s="45" t="s">
        <v>464</v>
      </c>
      <c r="B32" s="60"/>
    </row>
    <row r="33" spans="1:7" outlineLevel="1" x14ac:dyDescent="0.3">
      <c r="A33" s="45" t="s">
        <v>1533</v>
      </c>
      <c r="B33" s="60"/>
    </row>
    <row r="34" spans="1:7" outlineLevel="1" x14ac:dyDescent="0.3">
      <c r="A34" s="45" t="s">
        <v>1534</v>
      </c>
      <c r="B34" s="60"/>
    </row>
    <row r="35" spans="1:7" ht="15" customHeight="1" x14ac:dyDescent="0.3">
      <c r="A35" s="64"/>
      <c r="B35" s="65" t="s">
        <v>465</v>
      </c>
      <c r="C35" s="64" t="s">
        <v>466</v>
      </c>
      <c r="D35" s="64" t="s">
        <v>467</v>
      </c>
      <c r="E35" s="66"/>
      <c r="F35" s="67" t="s">
        <v>434</v>
      </c>
      <c r="G35" s="67"/>
    </row>
    <row r="36" spans="1:7" x14ac:dyDescent="0.3">
      <c r="A36" s="45" t="s">
        <v>468</v>
      </c>
      <c r="B36" s="45" t="s">
        <v>469</v>
      </c>
      <c r="C36" s="121">
        <v>1.6131640936097917E-2</v>
      </c>
      <c r="D36" s="121">
        <v>6.1519137779326577E-2</v>
      </c>
      <c r="E36" s="141"/>
      <c r="F36" s="121">
        <v>1.5459959669005055E-2</v>
      </c>
    </row>
    <row r="37" spans="1:7" outlineLevel="1" x14ac:dyDescent="0.3">
      <c r="A37" s="45" t="s">
        <v>470</v>
      </c>
      <c r="C37" s="121"/>
      <c r="D37" s="121"/>
      <c r="E37" s="141"/>
      <c r="F37" s="121"/>
    </row>
    <row r="38" spans="1:7" outlineLevel="1" x14ac:dyDescent="0.3">
      <c r="A38" s="45" t="s">
        <v>471</v>
      </c>
      <c r="C38" s="121"/>
      <c r="D38" s="121"/>
      <c r="E38" s="141"/>
      <c r="F38" s="121"/>
    </row>
    <row r="39" spans="1:7" outlineLevel="1" x14ac:dyDescent="0.3">
      <c r="A39" s="45" t="s">
        <v>472</v>
      </c>
      <c r="C39" s="121"/>
      <c r="D39" s="121"/>
      <c r="E39" s="141"/>
      <c r="F39" s="121"/>
    </row>
    <row r="40" spans="1:7" outlineLevel="1" x14ac:dyDescent="0.3">
      <c r="A40" s="45" t="s">
        <v>473</v>
      </c>
      <c r="C40" s="121"/>
      <c r="D40" s="121"/>
      <c r="E40" s="141"/>
      <c r="F40" s="121"/>
    </row>
    <row r="41" spans="1:7" outlineLevel="1" x14ac:dyDescent="0.3">
      <c r="A41" s="45" t="s">
        <v>474</v>
      </c>
      <c r="C41" s="121"/>
      <c r="D41" s="121"/>
      <c r="E41" s="141"/>
      <c r="F41" s="121"/>
    </row>
    <row r="42" spans="1:7" outlineLevel="1" x14ac:dyDescent="0.3">
      <c r="A42" s="45" t="s">
        <v>475</v>
      </c>
      <c r="C42" s="121"/>
      <c r="D42" s="121"/>
      <c r="E42" s="141"/>
      <c r="F42" s="121"/>
    </row>
    <row r="43" spans="1:7" ht="15" customHeight="1" x14ac:dyDescent="0.3">
      <c r="A43" s="64"/>
      <c r="B43" s="65" t="s">
        <v>476</v>
      </c>
      <c r="C43" s="64" t="s">
        <v>466</v>
      </c>
      <c r="D43" s="64" t="s">
        <v>467</v>
      </c>
      <c r="E43" s="66"/>
      <c r="F43" s="67" t="s">
        <v>434</v>
      </c>
      <c r="G43" s="67"/>
    </row>
    <row r="44" spans="1:7" x14ac:dyDescent="0.3">
      <c r="A44" s="87" t="s">
        <v>477</v>
      </c>
      <c r="B44" s="211" t="s">
        <v>478</v>
      </c>
      <c r="C44" s="212">
        <f>SUM(C45:C71)</f>
        <v>0.99999999999999978</v>
      </c>
      <c r="D44" s="212">
        <f>SUM(D45:D71)</f>
        <v>0.98430638559040895</v>
      </c>
      <c r="E44" s="212"/>
      <c r="F44" s="212">
        <f>SUM(F45:F71)</f>
        <v>0.99648633494825878</v>
      </c>
      <c r="G44" s="45"/>
    </row>
    <row r="45" spans="1:7" x14ac:dyDescent="0.3">
      <c r="A45" s="45" t="s">
        <v>479</v>
      </c>
      <c r="B45" s="45" t="s">
        <v>480</v>
      </c>
      <c r="C45" s="121">
        <v>0</v>
      </c>
      <c r="D45" s="121">
        <v>0</v>
      </c>
      <c r="E45" s="121"/>
      <c r="F45" s="121">
        <v>0</v>
      </c>
      <c r="G45" s="45"/>
    </row>
    <row r="46" spans="1:7" x14ac:dyDescent="0.3">
      <c r="A46" s="45" t="s">
        <v>481</v>
      </c>
      <c r="B46" s="45" t="s">
        <v>482</v>
      </c>
      <c r="C46" s="121">
        <v>0</v>
      </c>
      <c r="D46" s="121">
        <v>0</v>
      </c>
      <c r="E46" s="121"/>
      <c r="F46" s="121">
        <v>0</v>
      </c>
      <c r="G46" s="45"/>
    </row>
    <row r="47" spans="1:7" x14ac:dyDescent="0.3">
      <c r="A47" s="45" t="s">
        <v>483</v>
      </c>
      <c r="B47" s="45" t="s">
        <v>484</v>
      </c>
      <c r="C47" s="121">
        <v>0</v>
      </c>
      <c r="D47" s="121">
        <v>0</v>
      </c>
      <c r="E47" s="121"/>
      <c r="F47" s="121">
        <v>0</v>
      </c>
      <c r="G47" s="45"/>
    </row>
    <row r="48" spans="1:7" x14ac:dyDescent="0.3">
      <c r="A48" s="45" t="s">
        <v>485</v>
      </c>
      <c r="B48" s="45" t="s">
        <v>486</v>
      </c>
      <c r="C48" s="121">
        <v>0</v>
      </c>
      <c r="D48" s="121">
        <v>0</v>
      </c>
      <c r="E48" s="121"/>
      <c r="F48" s="121">
        <v>0</v>
      </c>
      <c r="G48" s="45"/>
    </row>
    <row r="49" spans="1:7" x14ac:dyDescent="0.3">
      <c r="A49" s="45" t="s">
        <v>487</v>
      </c>
      <c r="B49" s="45" t="s">
        <v>488</v>
      </c>
      <c r="C49" s="121">
        <v>0</v>
      </c>
      <c r="D49" s="121">
        <v>0</v>
      </c>
      <c r="E49" s="121"/>
      <c r="F49" s="121">
        <v>0</v>
      </c>
      <c r="G49" s="45"/>
    </row>
    <row r="50" spans="1:7" x14ac:dyDescent="0.3">
      <c r="A50" s="45" t="s">
        <v>489</v>
      </c>
      <c r="B50" s="45" t="s">
        <v>2233</v>
      </c>
      <c r="C50" s="121">
        <v>0</v>
      </c>
      <c r="D50" s="121">
        <v>0</v>
      </c>
      <c r="E50" s="121"/>
      <c r="F50" s="121">
        <v>0</v>
      </c>
      <c r="G50" s="45"/>
    </row>
    <row r="51" spans="1:7" x14ac:dyDescent="0.3">
      <c r="A51" s="45" t="s">
        <v>490</v>
      </c>
      <c r="B51" s="45" t="s">
        <v>491</v>
      </c>
      <c r="C51" s="121">
        <v>0.94280106142594733</v>
      </c>
      <c r="D51" s="121">
        <v>0.81782426924626095</v>
      </c>
      <c r="E51" s="121"/>
      <c r="F51" s="121">
        <v>0.91481983444409209</v>
      </c>
      <c r="G51" s="45"/>
    </row>
    <row r="52" spans="1:7" x14ac:dyDescent="0.3">
      <c r="A52" s="45" t="s">
        <v>492</v>
      </c>
      <c r="B52" s="45" t="s">
        <v>493</v>
      </c>
      <c r="C52" s="121">
        <v>0</v>
      </c>
      <c r="D52" s="121">
        <v>0</v>
      </c>
      <c r="E52" s="121"/>
      <c r="F52" s="121">
        <v>0</v>
      </c>
      <c r="G52" s="45"/>
    </row>
    <row r="53" spans="1:7" x14ac:dyDescent="0.3">
      <c r="A53" s="45" t="s">
        <v>494</v>
      </c>
      <c r="B53" s="45" t="s">
        <v>495</v>
      </c>
      <c r="C53" s="121">
        <v>1.6030948149914044E-3</v>
      </c>
      <c r="D53" s="121">
        <v>1.8897642768778627E-2</v>
      </c>
      <c r="E53" s="121"/>
      <c r="F53" s="121">
        <v>5.4751950937994729E-3</v>
      </c>
      <c r="G53" s="45"/>
    </row>
    <row r="54" spans="1:7" x14ac:dyDescent="0.3">
      <c r="A54" s="45" t="s">
        <v>496</v>
      </c>
      <c r="B54" s="45" t="s">
        <v>497</v>
      </c>
      <c r="C54" s="121">
        <v>4.9523483739039057E-3</v>
      </c>
      <c r="D54" s="121">
        <v>0</v>
      </c>
      <c r="E54" s="121"/>
      <c r="F54" s="121">
        <v>3.8435602419106224E-3</v>
      </c>
      <c r="G54" s="45"/>
    </row>
    <row r="55" spans="1:7" x14ac:dyDescent="0.3">
      <c r="A55" s="45" t="s">
        <v>498</v>
      </c>
      <c r="B55" s="45" t="s">
        <v>499</v>
      </c>
      <c r="C55" s="121">
        <v>2.104177006469846E-2</v>
      </c>
      <c r="D55" s="121">
        <v>1.3020671175489523E-2</v>
      </c>
      <c r="E55" s="121"/>
      <c r="F55" s="121">
        <v>1.9245915132366925E-2</v>
      </c>
      <c r="G55" s="45"/>
    </row>
    <row r="56" spans="1:7" x14ac:dyDescent="0.3">
      <c r="A56" s="45" t="s">
        <v>500</v>
      </c>
      <c r="B56" s="45" t="s">
        <v>501</v>
      </c>
      <c r="C56" s="121">
        <v>0</v>
      </c>
      <c r="D56" s="121">
        <v>0</v>
      </c>
      <c r="E56" s="121"/>
      <c r="F56" s="121">
        <v>0</v>
      </c>
      <c r="G56" s="45"/>
    </row>
    <row r="57" spans="1:7" x14ac:dyDescent="0.3">
      <c r="A57" s="45" t="s">
        <v>502</v>
      </c>
      <c r="B57" s="45" t="s">
        <v>503</v>
      </c>
      <c r="C57" s="121">
        <v>0</v>
      </c>
      <c r="D57" s="121">
        <v>0</v>
      </c>
      <c r="E57" s="121"/>
      <c r="F57" s="121">
        <v>0</v>
      </c>
      <c r="G57" s="45"/>
    </row>
    <row r="58" spans="1:7" x14ac:dyDescent="0.3">
      <c r="A58" s="45" t="s">
        <v>504</v>
      </c>
      <c r="B58" s="45" t="s">
        <v>505</v>
      </c>
      <c r="C58" s="121">
        <v>0</v>
      </c>
      <c r="D58" s="121">
        <v>0</v>
      </c>
      <c r="E58" s="121"/>
      <c r="F58" s="121">
        <v>0</v>
      </c>
      <c r="G58" s="45"/>
    </row>
    <row r="59" spans="1:7" x14ac:dyDescent="0.3">
      <c r="A59" s="45" t="s">
        <v>506</v>
      </c>
      <c r="B59" s="45" t="s">
        <v>507</v>
      </c>
      <c r="C59" s="121">
        <v>0</v>
      </c>
      <c r="D59" s="121">
        <v>0</v>
      </c>
      <c r="E59" s="121"/>
      <c r="F59" s="121">
        <v>0</v>
      </c>
      <c r="G59" s="45"/>
    </row>
    <row r="60" spans="1:7" x14ac:dyDescent="0.3">
      <c r="A60" s="45" t="s">
        <v>508</v>
      </c>
      <c r="B60" s="45" t="s">
        <v>2</v>
      </c>
      <c r="C60" s="121">
        <v>0</v>
      </c>
      <c r="D60" s="121">
        <v>0</v>
      </c>
      <c r="E60" s="121"/>
      <c r="F60" s="121">
        <v>0</v>
      </c>
      <c r="G60" s="45"/>
    </row>
    <row r="61" spans="1:7" x14ac:dyDescent="0.3">
      <c r="A61" s="45" t="s">
        <v>509</v>
      </c>
      <c r="B61" s="45" t="s">
        <v>510</v>
      </c>
      <c r="C61" s="121">
        <v>0</v>
      </c>
      <c r="D61" s="121">
        <v>0</v>
      </c>
      <c r="E61" s="121"/>
      <c r="F61" s="121">
        <v>0</v>
      </c>
      <c r="G61" s="45"/>
    </row>
    <row r="62" spans="1:7" x14ac:dyDescent="0.3">
      <c r="A62" s="45" t="s">
        <v>511</v>
      </c>
      <c r="B62" s="45" t="s">
        <v>512</v>
      </c>
      <c r="C62" s="121">
        <v>0</v>
      </c>
      <c r="D62" s="121">
        <v>0</v>
      </c>
      <c r="E62" s="121"/>
      <c r="F62" s="121">
        <v>0</v>
      </c>
      <c r="G62" s="45"/>
    </row>
    <row r="63" spans="1:7" x14ac:dyDescent="0.3">
      <c r="A63" s="45" t="s">
        <v>513</v>
      </c>
      <c r="B63" s="45" t="s">
        <v>514</v>
      </c>
      <c r="C63" s="121">
        <v>0</v>
      </c>
      <c r="D63" s="121">
        <v>0</v>
      </c>
      <c r="E63" s="121"/>
      <c r="F63" s="121">
        <v>0</v>
      </c>
      <c r="G63" s="45"/>
    </row>
    <row r="64" spans="1:7" x14ac:dyDescent="0.3">
      <c r="A64" s="45" t="s">
        <v>515</v>
      </c>
      <c r="B64" s="45" t="s">
        <v>516</v>
      </c>
      <c r="C64" s="121">
        <v>0</v>
      </c>
      <c r="D64" s="121">
        <v>0</v>
      </c>
      <c r="E64" s="121"/>
      <c r="F64" s="121">
        <v>0</v>
      </c>
      <c r="G64" s="45"/>
    </row>
    <row r="65" spans="1:7" x14ac:dyDescent="0.3">
      <c r="A65" s="45" t="s">
        <v>517</v>
      </c>
      <c r="B65" s="45" t="s">
        <v>518</v>
      </c>
      <c r="C65" s="121">
        <v>0</v>
      </c>
      <c r="D65" s="121">
        <v>0</v>
      </c>
      <c r="E65" s="121"/>
      <c r="F65" s="121">
        <v>0</v>
      </c>
      <c r="G65" s="45"/>
    </row>
    <row r="66" spans="1:7" x14ac:dyDescent="0.3">
      <c r="A66" s="45" t="s">
        <v>519</v>
      </c>
      <c r="B66" s="45" t="s">
        <v>520</v>
      </c>
      <c r="C66" s="121">
        <v>0</v>
      </c>
      <c r="D66" s="121">
        <v>0</v>
      </c>
      <c r="E66" s="121"/>
      <c r="F66" s="121">
        <v>0</v>
      </c>
      <c r="G66" s="45"/>
    </row>
    <row r="67" spans="1:7" x14ac:dyDescent="0.3">
      <c r="A67" s="45" t="s">
        <v>521</v>
      </c>
      <c r="B67" s="45" t="s">
        <v>522</v>
      </c>
      <c r="C67" s="121">
        <v>0</v>
      </c>
      <c r="D67" s="121">
        <v>0</v>
      </c>
      <c r="E67" s="121"/>
      <c r="F67" s="121">
        <v>0</v>
      </c>
      <c r="G67" s="45"/>
    </row>
    <row r="68" spans="1:7" x14ac:dyDescent="0.3">
      <c r="A68" s="45" t="s">
        <v>523</v>
      </c>
      <c r="B68" s="45" t="s">
        <v>524</v>
      </c>
      <c r="C68" s="121">
        <v>0</v>
      </c>
      <c r="D68" s="121">
        <v>0</v>
      </c>
      <c r="E68" s="121"/>
      <c r="F68" s="121">
        <v>0</v>
      </c>
      <c r="G68" s="45"/>
    </row>
    <row r="69" spans="1:7" x14ac:dyDescent="0.3">
      <c r="A69" s="45" t="s">
        <v>525</v>
      </c>
      <c r="B69" s="45" t="s">
        <v>526</v>
      </c>
      <c r="C69" s="121">
        <v>0</v>
      </c>
      <c r="D69" s="121">
        <v>0</v>
      </c>
      <c r="E69" s="121"/>
      <c r="F69" s="121">
        <v>0</v>
      </c>
      <c r="G69" s="45"/>
    </row>
    <row r="70" spans="1:7" x14ac:dyDescent="0.3">
      <c r="A70" s="45" t="s">
        <v>527</v>
      </c>
      <c r="B70" s="45" t="s">
        <v>528</v>
      </c>
      <c r="C70" s="121">
        <v>6.9291416169993403E-3</v>
      </c>
      <c r="D70" s="121">
        <v>0</v>
      </c>
      <c r="E70" s="121"/>
      <c r="F70" s="121">
        <v>5.3777665097240832E-3</v>
      </c>
      <c r="G70" s="45"/>
    </row>
    <row r="71" spans="1:7" x14ac:dyDescent="0.3">
      <c r="A71" s="45" t="s">
        <v>529</v>
      </c>
      <c r="B71" s="45" t="s">
        <v>5</v>
      </c>
      <c r="C71" s="121">
        <v>2.2672583703459384E-2</v>
      </c>
      <c r="D71" s="121">
        <v>0.13456380239987983</v>
      </c>
      <c r="E71" s="121"/>
      <c r="F71" s="121">
        <v>4.7724063526365573E-2</v>
      </c>
      <c r="G71" s="45"/>
    </row>
    <row r="72" spans="1:7" x14ac:dyDescent="0.3">
      <c r="A72" s="87" t="s">
        <v>530</v>
      </c>
      <c r="B72" s="211" t="s">
        <v>293</v>
      </c>
      <c r="C72" s="212">
        <f>SUM(C73:C75)</f>
        <v>0</v>
      </c>
      <c r="D72" s="212">
        <f>SUM(D73:D75)</f>
        <v>0</v>
      </c>
      <c r="E72" s="212"/>
      <c r="F72" s="212">
        <f>SUM(F73:F75)</f>
        <v>0</v>
      </c>
      <c r="G72" s="45"/>
    </row>
    <row r="73" spans="1:7" x14ac:dyDescent="0.3">
      <c r="A73" s="45" t="s">
        <v>532</v>
      </c>
      <c r="B73" s="45" t="s">
        <v>534</v>
      </c>
      <c r="C73" s="121">
        <v>0</v>
      </c>
      <c r="D73" s="121">
        <v>0</v>
      </c>
      <c r="E73" s="121"/>
      <c r="F73" s="121">
        <v>0</v>
      </c>
      <c r="G73" s="45"/>
    </row>
    <row r="74" spans="1:7" x14ac:dyDescent="0.3">
      <c r="A74" s="45" t="s">
        <v>533</v>
      </c>
      <c r="B74" s="45" t="s">
        <v>536</v>
      </c>
      <c r="C74" s="121">
        <v>0</v>
      </c>
      <c r="D74" s="121">
        <v>0</v>
      </c>
      <c r="E74" s="121"/>
      <c r="F74" s="121">
        <v>0</v>
      </c>
      <c r="G74" s="45"/>
    </row>
    <row r="75" spans="1:7" x14ac:dyDescent="0.3">
      <c r="A75" s="45" t="s">
        <v>535</v>
      </c>
      <c r="B75" s="45" t="s">
        <v>1</v>
      </c>
      <c r="C75" s="121">
        <v>0</v>
      </c>
      <c r="D75" s="121">
        <v>0</v>
      </c>
      <c r="E75" s="121"/>
      <c r="F75" s="121">
        <v>0</v>
      </c>
      <c r="G75" s="45"/>
    </row>
    <row r="76" spans="1:7" x14ac:dyDescent="0.3">
      <c r="A76" s="87" t="s">
        <v>1504</v>
      </c>
      <c r="B76" s="211" t="s">
        <v>123</v>
      </c>
      <c r="C76" s="212">
        <f>SUM(C77:C87)</f>
        <v>0</v>
      </c>
      <c r="D76" s="212">
        <f>SUM(D77:D87)</f>
        <v>1.569361440959105E-2</v>
      </c>
      <c r="E76" s="212"/>
      <c r="F76" s="212">
        <f>SUM(F77:F87)</f>
        <v>3.5136650517411639E-3</v>
      </c>
      <c r="G76" s="45"/>
    </row>
    <row r="77" spans="1:7" x14ac:dyDescent="0.3">
      <c r="A77" s="45" t="s">
        <v>537</v>
      </c>
      <c r="B77" s="62" t="s">
        <v>295</v>
      </c>
      <c r="C77" s="121">
        <v>0</v>
      </c>
      <c r="D77" s="121">
        <v>0</v>
      </c>
      <c r="E77" s="121"/>
      <c r="F77" s="121">
        <v>0</v>
      </c>
      <c r="G77" s="45"/>
    </row>
    <row r="78" spans="1:7" x14ac:dyDescent="0.3">
      <c r="A78" s="45" t="s">
        <v>538</v>
      </c>
      <c r="B78" s="45" t="s">
        <v>531</v>
      </c>
      <c r="C78" s="121">
        <v>0</v>
      </c>
      <c r="D78" s="121">
        <v>1.569361440959105E-2</v>
      </c>
      <c r="E78" s="121"/>
      <c r="F78" s="121">
        <v>3.5136650517411639E-3</v>
      </c>
      <c r="G78" s="45"/>
    </row>
    <row r="79" spans="1:7" x14ac:dyDescent="0.3">
      <c r="A79" s="45" t="s">
        <v>539</v>
      </c>
      <c r="B79" s="62" t="s">
        <v>297</v>
      </c>
      <c r="C79" s="121">
        <v>0</v>
      </c>
      <c r="D79" s="121">
        <v>0</v>
      </c>
      <c r="E79" s="121"/>
      <c r="F79" s="121">
        <v>0</v>
      </c>
      <c r="G79" s="45"/>
    </row>
    <row r="80" spans="1:7" x14ac:dyDescent="0.3">
      <c r="A80" s="45" t="s">
        <v>540</v>
      </c>
      <c r="B80" s="62" t="s">
        <v>299</v>
      </c>
      <c r="C80" s="121">
        <v>0</v>
      </c>
      <c r="D80" s="121">
        <v>0</v>
      </c>
      <c r="E80" s="121"/>
      <c r="F80" s="121">
        <v>0</v>
      </c>
      <c r="G80" s="45"/>
    </row>
    <row r="81" spans="1:7" x14ac:dyDescent="0.3">
      <c r="A81" s="45" t="s">
        <v>541</v>
      </c>
      <c r="B81" s="62" t="s">
        <v>11</v>
      </c>
      <c r="C81" s="121">
        <v>0</v>
      </c>
      <c r="D81" s="121">
        <v>0</v>
      </c>
      <c r="E81" s="121"/>
      <c r="F81" s="121">
        <v>0</v>
      </c>
      <c r="G81" s="45"/>
    </row>
    <row r="82" spans="1:7" x14ac:dyDescent="0.3">
      <c r="A82" s="45" t="s">
        <v>542</v>
      </c>
      <c r="B82" s="62" t="s">
        <v>302</v>
      </c>
      <c r="C82" s="121">
        <v>0</v>
      </c>
      <c r="D82" s="121">
        <v>0</v>
      </c>
      <c r="E82" s="121"/>
      <c r="F82" s="121">
        <v>0</v>
      </c>
      <c r="G82" s="45"/>
    </row>
    <row r="83" spans="1:7" x14ac:dyDescent="0.3">
      <c r="A83" s="45" t="s">
        <v>543</v>
      </c>
      <c r="B83" s="62" t="s">
        <v>304</v>
      </c>
      <c r="C83" s="121">
        <v>0</v>
      </c>
      <c r="D83" s="121">
        <v>0</v>
      </c>
      <c r="E83" s="121"/>
      <c r="F83" s="121">
        <v>0</v>
      </c>
      <c r="G83" s="45"/>
    </row>
    <row r="84" spans="1:7" x14ac:dyDescent="0.3">
      <c r="A84" s="45" t="s">
        <v>544</v>
      </c>
      <c r="B84" s="62" t="s">
        <v>306</v>
      </c>
      <c r="C84" s="121">
        <v>0</v>
      </c>
      <c r="D84" s="121">
        <v>0</v>
      </c>
      <c r="E84" s="121"/>
      <c r="F84" s="121">
        <v>0</v>
      </c>
      <c r="G84" s="45"/>
    </row>
    <row r="85" spans="1:7" x14ac:dyDescent="0.3">
      <c r="A85" s="45" t="s">
        <v>545</v>
      </c>
      <c r="B85" s="62" t="s">
        <v>308</v>
      </c>
      <c r="C85" s="121">
        <v>0</v>
      </c>
      <c r="D85" s="121">
        <v>0</v>
      </c>
      <c r="E85" s="121"/>
      <c r="F85" s="121">
        <v>0</v>
      </c>
      <c r="G85" s="45"/>
    </row>
    <row r="86" spans="1:7" x14ac:dyDescent="0.3">
      <c r="A86" s="45" t="s">
        <v>546</v>
      </c>
      <c r="B86" s="62" t="s">
        <v>310</v>
      </c>
      <c r="C86" s="121">
        <v>0</v>
      </c>
      <c r="D86" s="121">
        <v>0</v>
      </c>
      <c r="E86" s="121"/>
      <c r="F86" s="121">
        <v>0</v>
      </c>
      <c r="G86" s="45"/>
    </row>
    <row r="87" spans="1:7" x14ac:dyDescent="0.3">
      <c r="A87" s="45" t="s">
        <v>547</v>
      </c>
      <c r="B87" s="62" t="s">
        <v>123</v>
      </c>
      <c r="C87" s="121">
        <v>0</v>
      </c>
      <c r="D87" s="121">
        <v>0</v>
      </c>
      <c r="E87" s="121"/>
      <c r="F87" s="121">
        <v>0</v>
      </c>
      <c r="G87" s="45"/>
    </row>
    <row r="88" spans="1:7" outlineLevel="1" x14ac:dyDescent="0.3">
      <c r="A88" s="45" t="s">
        <v>548</v>
      </c>
      <c r="B88" s="74" t="s">
        <v>127</v>
      </c>
      <c r="C88" s="121"/>
      <c r="D88" s="121"/>
      <c r="E88" s="121"/>
      <c r="F88" s="121"/>
      <c r="G88" s="45"/>
    </row>
    <row r="89" spans="1:7" outlineLevel="1" x14ac:dyDescent="0.3">
      <c r="A89" s="45" t="s">
        <v>549</v>
      </c>
      <c r="B89" s="74" t="s">
        <v>127</v>
      </c>
      <c r="C89" s="121"/>
      <c r="D89" s="121"/>
      <c r="E89" s="121"/>
      <c r="F89" s="121"/>
      <c r="G89" s="45"/>
    </row>
    <row r="90" spans="1:7" outlineLevel="1" x14ac:dyDescent="0.3">
      <c r="A90" s="45" t="s">
        <v>550</v>
      </c>
      <c r="B90" s="74" t="s">
        <v>127</v>
      </c>
      <c r="C90" s="121"/>
      <c r="D90" s="121"/>
      <c r="E90" s="121"/>
      <c r="F90" s="121"/>
      <c r="G90" s="45"/>
    </row>
    <row r="91" spans="1:7" outlineLevel="1" x14ac:dyDescent="0.3">
      <c r="A91" s="45" t="s">
        <v>551</v>
      </c>
      <c r="B91" s="74" t="s">
        <v>127</v>
      </c>
      <c r="C91" s="121"/>
      <c r="D91" s="121"/>
      <c r="E91" s="121"/>
      <c r="F91" s="121"/>
      <c r="G91" s="45"/>
    </row>
    <row r="92" spans="1:7" outlineLevel="1" x14ac:dyDescent="0.3">
      <c r="A92" s="45" t="s">
        <v>552</v>
      </c>
      <c r="B92" s="74" t="s">
        <v>127</v>
      </c>
      <c r="C92" s="121"/>
      <c r="D92" s="121"/>
      <c r="E92" s="121"/>
      <c r="F92" s="121"/>
      <c r="G92" s="45"/>
    </row>
    <row r="93" spans="1:7" outlineLevel="1" x14ac:dyDescent="0.3">
      <c r="A93" s="45" t="s">
        <v>553</v>
      </c>
      <c r="B93" s="74" t="s">
        <v>127</v>
      </c>
      <c r="C93" s="121"/>
      <c r="D93" s="121"/>
      <c r="E93" s="121"/>
      <c r="F93" s="121"/>
      <c r="G93" s="45"/>
    </row>
    <row r="94" spans="1:7" outlineLevel="1" x14ac:dyDescent="0.3">
      <c r="A94" s="45" t="s">
        <v>554</v>
      </c>
      <c r="B94" s="74" t="s">
        <v>127</v>
      </c>
      <c r="C94" s="121"/>
      <c r="D94" s="121"/>
      <c r="E94" s="121"/>
      <c r="F94" s="121"/>
      <c r="G94" s="45"/>
    </row>
    <row r="95" spans="1:7" outlineLevel="1" x14ac:dyDescent="0.3">
      <c r="A95" s="45" t="s">
        <v>555</v>
      </c>
      <c r="B95" s="74" t="s">
        <v>127</v>
      </c>
      <c r="C95" s="121"/>
      <c r="D95" s="121"/>
      <c r="E95" s="121"/>
      <c r="F95" s="121"/>
      <c r="G95" s="45"/>
    </row>
    <row r="96" spans="1:7" outlineLevel="1" x14ac:dyDescent="0.3">
      <c r="A96" s="45" t="s">
        <v>556</v>
      </c>
      <c r="B96" s="74" t="s">
        <v>127</v>
      </c>
      <c r="C96" s="121"/>
      <c r="D96" s="121"/>
      <c r="E96" s="121"/>
      <c r="F96" s="121"/>
      <c r="G96" s="45"/>
    </row>
    <row r="97" spans="1:7" outlineLevel="1" x14ac:dyDescent="0.3">
      <c r="A97" s="45" t="s">
        <v>557</v>
      </c>
      <c r="B97" s="74" t="s">
        <v>127</v>
      </c>
      <c r="C97" s="121"/>
      <c r="D97" s="121"/>
      <c r="E97" s="121"/>
      <c r="F97" s="121"/>
      <c r="G97" s="45"/>
    </row>
    <row r="98" spans="1:7" ht="15" customHeight="1" x14ac:dyDescent="0.3">
      <c r="A98" s="64"/>
      <c r="B98" s="131" t="s">
        <v>3003</v>
      </c>
      <c r="C98" s="64" t="s">
        <v>466</v>
      </c>
      <c r="D98" s="64" t="s">
        <v>467</v>
      </c>
      <c r="E98" s="66"/>
      <c r="F98" s="67" t="s">
        <v>434</v>
      </c>
      <c r="G98" s="67"/>
    </row>
    <row r="99" spans="1:7" x14ac:dyDescent="0.3">
      <c r="A99" s="87" t="s">
        <v>558</v>
      </c>
      <c r="B99" s="211" t="s">
        <v>3054</v>
      </c>
      <c r="C99" s="212">
        <v>0.35607042513466741</v>
      </c>
      <c r="D99" s="212">
        <v>0.2819006744275861</v>
      </c>
      <c r="E99" s="212"/>
      <c r="F99" s="212">
        <v>0.34122513729604503</v>
      </c>
      <c r="G99" s="45"/>
    </row>
    <row r="100" spans="1:7" x14ac:dyDescent="0.3">
      <c r="A100" s="45" t="s">
        <v>560</v>
      </c>
      <c r="B100" s="62" t="s">
        <v>3055</v>
      </c>
      <c r="C100" s="121">
        <v>0.10701190227604143</v>
      </c>
      <c r="D100" s="121">
        <v>0.13613716943769735</v>
      </c>
      <c r="E100" s="121"/>
      <c r="F100" s="121">
        <v>0.1128414078395579</v>
      </c>
      <c r="G100" s="45"/>
    </row>
    <row r="101" spans="1:7" x14ac:dyDescent="0.3">
      <c r="A101" s="45" t="s">
        <v>561</v>
      </c>
      <c r="B101" s="62" t="s">
        <v>3056</v>
      </c>
      <c r="C101" s="121">
        <v>0.11527167264695204</v>
      </c>
      <c r="D101" s="121">
        <v>0.15410177463783717</v>
      </c>
      <c r="E101" s="121"/>
      <c r="F101" s="121">
        <v>0.12304362867164337</v>
      </c>
      <c r="G101" s="45"/>
    </row>
    <row r="102" spans="1:7" x14ac:dyDescent="0.3">
      <c r="A102" s="45" t="s">
        <v>562</v>
      </c>
      <c r="B102" s="62" t="s">
        <v>3057</v>
      </c>
      <c r="C102" s="121">
        <v>0.24379568654179157</v>
      </c>
      <c r="D102" s="121">
        <v>0.24169363423813539</v>
      </c>
      <c r="E102" s="121"/>
      <c r="F102" s="121">
        <v>0.24337495475825283</v>
      </c>
      <c r="G102" s="45"/>
    </row>
    <row r="103" spans="1:7" x14ac:dyDescent="0.3">
      <c r="A103" s="45" t="s">
        <v>563</v>
      </c>
      <c r="B103" s="62" t="s">
        <v>3058</v>
      </c>
      <c r="C103" s="121">
        <v>0.17785031340054747</v>
      </c>
      <c r="D103" s="121">
        <v>0.18616674725874402</v>
      </c>
      <c r="E103" s="121"/>
      <c r="F103" s="121">
        <v>0.17951487143450087</v>
      </c>
      <c r="G103" s="45"/>
    </row>
    <row r="104" spans="1:7" x14ac:dyDescent="0.3">
      <c r="A104" s="45" t="s">
        <v>564</v>
      </c>
      <c r="B104" s="62"/>
      <c r="C104" s="121"/>
      <c r="D104" s="121"/>
      <c r="E104" s="121"/>
      <c r="F104" s="121"/>
      <c r="G104" s="45"/>
    </row>
    <row r="105" spans="1:7" x14ac:dyDescent="0.3">
      <c r="A105" s="45" t="s">
        <v>565</v>
      </c>
      <c r="B105" s="62"/>
      <c r="C105" s="121"/>
      <c r="D105" s="121"/>
      <c r="E105" s="121"/>
      <c r="F105" s="121"/>
      <c r="G105" s="45"/>
    </row>
    <row r="106" spans="1:7" x14ac:dyDescent="0.3">
      <c r="A106" s="45" t="s">
        <v>566</v>
      </c>
      <c r="B106" s="62"/>
      <c r="C106" s="121"/>
      <c r="D106" s="121"/>
      <c r="E106" s="121"/>
      <c r="F106" s="121"/>
      <c r="G106" s="45"/>
    </row>
    <row r="107" spans="1:7" x14ac:dyDescent="0.3">
      <c r="A107" s="45" t="s">
        <v>567</v>
      </c>
      <c r="B107" s="62"/>
      <c r="C107" s="121"/>
      <c r="D107" s="121"/>
      <c r="E107" s="121"/>
      <c r="F107" s="121"/>
      <c r="G107" s="45"/>
    </row>
    <row r="108" spans="1:7" x14ac:dyDescent="0.3">
      <c r="A108" s="45" t="s">
        <v>568</v>
      </c>
      <c r="B108" s="62"/>
      <c r="C108" s="121"/>
      <c r="D108" s="121"/>
      <c r="E108" s="121"/>
      <c r="F108" s="121"/>
      <c r="G108" s="45"/>
    </row>
    <row r="109" spans="1:7" x14ac:dyDescent="0.3">
      <c r="A109" s="45" t="s">
        <v>569</v>
      </c>
      <c r="B109" s="62"/>
      <c r="C109" s="121"/>
      <c r="D109" s="121"/>
      <c r="E109" s="121"/>
      <c r="F109" s="121"/>
      <c r="G109" s="45"/>
    </row>
    <row r="110" spans="1:7" x14ac:dyDescent="0.3">
      <c r="A110" s="45" t="s">
        <v>570</v>
      </c>
      <c r="B110" s="62"/>
      <c r="C110" s="121"/>
      <c r="D110" s="121"/>
      <c r="E110" s="121"/>
      <c r="F110" s="121"/>
      <c r="G110" s="45"/>
    </row>
    <row r="111" spans="1:7" x14ac:dyDescent="0.3">
      <c r="A111" s="45" t="s">
        <v>571</v>
      </c>
      <c r="B111" s="62"/>
      <c r="C111" s="121"/>
      <c r="D111" s="121"/>
      <c r="E111" s="121"/>
      <c r="F111" s="121"/>
      <c r="G111" s="45"/>
    </row>
    <row r="112" spans="1:7" x14ac:dyDescent="0.3">
      <c r="A112" s="45" t="s">
        <v>572</v>
      </c>
      <c r="B112" s="62"/>
      <c r="C112" s="121"/>
      <c r="D112" s="121"/>
      <c r="E112" s="121"/>
      <c r="F112" s="121"/>
      <c r="G112" s="45"/>
    </row>
    <row r="113" spans="1:7" x14ac:dyDescent="0.3">
      <c r="A113" s="45" t="s">
        <v>573</v>
      </c>
      <c r="B113" s="62"/>
      <c r="C113" s="121"/>
      <c r="D113" s="121"/>
      <c r="E113" s="121"/>
      <c r="F113" s="121"/>
      <c r="G113" s="45"/>
    </row>
    <row r="114" spans="1:7" x14ac:dyDescent="0.3">
      <c r="A114" s="45" t="s">
        <v>574</v>
      </c>
      <c r="B114" s="62"/>
      <c r="C114" s="121"/>
      <c r="D114" s="121"/>
      <c r="E114" s="121"/>
      <c r="F114" s="121"/>
      <c r="G114" s="45"/>
    </row>
    <row r="115" spans="1:7" x14ac:dyDescent="0.3">
      <c r="A115" s="45" t="s">
        <v>575</v>
      </c>
      <c r="B115" s="62"/>
      <c r="C115" s="121"/>
      <c r="D115" s="121"/>
      <c r="E115" s="121"/>
      <c r="F115" s="121"/>
      <c r="G115" s="45"/>
    </row>
    <row r="116" spans="1:7" x14ac:dyDescent="0.3">
      <c r="A116" s="45" t="s">
        <v>576</v>
      </c>
      <c r="B116" s="62"/>
      <c r="C116" s="121"/>
      <c r="D116" s="121"/>
      <c r="E116" s="121"/>
      <c r="F116" s="121"/>
      <c r="G116" s="45"/>
    </row>
    <row r="117" spans="1:7" x14ac:dyDescent="0.3">
      <c r="A117" s="45" t="s">
        <v>577</v>
      </c>
      <c r="B117" s="62"/>
      <c r="C117" s="121"/>
      <c r="D117" s="121"/>
      <c r="E117" s="121"/>
      <c r="F117" s="121"/>
      <c r="G117" s="45"/>
    </row>
    <row r="118" spans="1:7" x14ac:dyDescent="0.3">
      <c r="A118" s="45" t="s">
        <v>578</v>
      </c>
      <c r="B118" s="62"/>
      <c r="C118" s="121"/>
      <c r="D118" s="121"/>
      <c r="E118" s="121"/>
      <c r="F118" s="121"/>
      <c r="G118" s="45"/>
    </row>
    <row r="119" spans="1:7" x14ac:dyDescent="0.3">
      <c r="A119" s="45" t="s">
        <v>579</v>
      </c>
      <c r="B119" s="62"/>
      <c r="C119" s="121"/>
      <c r="D119" s="121"/>
      <c r="E119" s="121"/>
      <c r="F119" s="121"/>
      <c r="G119" s="45"/>
    </row>
    <row r="120" spans="1:7" x14ac:dyDescent="0.3">
      <c r="A120" s="45" t="s">
        <v>580</v>
      </c>
      <c r="B120" s="62"/>
      <c r="C120" s="121"/>
      <c r="D120" s="121"/>
      <c r="E120" s="121"/>
      <c r="F120" s="121"/>
      <c r="G120" s="45"/>
    </row>
    <row r="121" spans="1:7" x14ac:dyDescent="0.3">
      <c r="A121" s="45" t="s">
        <v>581</v>
      </c>
      <c r="B121" s="62"/>
      <c r="C121" s="121"/>
      <c r="D121" s="121"/>
      <c r="E121" s="121"/>
      <c r="F121" s="121"/>
      <c r="G121" s="45"/>
    </row>
    <row r="122" spans="1:7" x14ac:dyDescent="0.3">
      <c r="A122" s="45" t="s">
        <v>582</v>
      </c>
      <c r="B122" s="62"/>
      <c r="C122" s="121"/>
      <c r="D122" s="121"/>
      <c r="E122" s="121"/>
      <c r="F122" s="121"/>
      <c r="G122" s="45"/>
    </row>
    <row r="123" spans="1:7" x14ac:dyDescent="0.3">
      <c r="A123" s="45" t="s">
        <v>583</v>
      </c>
      <c r="B123" s="62"/>
      <c r="C123" s="121"/>
      <c r="D123" s="121"/>
      <c r="E123" s="121"/>
      <c r="F123" s="121"/>
      <c r="G123" s="45"/>
    </row>
    <row r="124" spans="1:7" x14ac:dyDescent="0.3">
      <c r="A124" s="45" t="s">
        <v>584</v>
      </c>
      <c r="B124" s="62"/>
      <c r="C124" s="121"/>
      <c r="D124" s="121"/>
      <c r="E124" s="121"/>
      <c r="F124" s="121"/>
      <c r="G124" s="45"/>
    </row>
    <row r="125" spans="1:7" x14ac:dyDescent="0.3">
      <c r="A125" s="45" t="s">
        <v>585</v>
      </c>
      <c r="B125" s="62"/>
      <c r="C125" s="121"/>
      <c r="D125" s="121"/>
      <c r="E125" s="121"/>
      <c r="F125" s="121"/>
      <c r="G125" s="45"/>
    </row>
    <row r="126" spans="1:7" x14ac:dyDescent="0.3">
      <c r="A126" s="45" t="s">
        <v>586</v>
      </c>
      <c r="B126" s="62"/>
      <c r="C126" s="121"/>
      <c r="D126" s="121"/>
      <c r="E126" s="121"/>
      <c r="F126" s="121"/>
      <c r="G126" s="45"/>
    </row>
    <row r="127" spans="1:7" x14ac:dyDescent="0.3">
      <c r="A127" s="45" t="s">
        <v>587</v>
      </c>
      <c r="B127" s="62"/>
      <c r="C127" s="121"/>
      <c r="D127" s="121"/>
      <c r="E127" s="121"/>
      <c r="F127" s="121"/>
      <c r="G127" s="45"/>
    </row>
    <row r="128" spans="1:7" x14ac:dyDescent="0.3">
      <c r="A128" s="45" t="s">
        <v>588</v>
      </c>
      <c r="B128" s="62"/>
      <c r="C128" s="121"/>
      <c r="D128" s="121"/>
      <c r="E128" s="121"/>
      <c r="F128" s="121"/>
      <c r="G128" s="45"/>
    </row>
    <row r="129" spans="1:7" x14ac:dyDescent="0.3">
      <c r="A129" s="45" t="s">
        <v>589</v>
      </c>
      <c r="B129" s="62"/>
      <c r="C129" s="121"/>
      <c r="D129" s="121"/>
      <c r="E129" s="121"/>
      <c r="F129" s="121"/>
      <c r="G129" s="45"/>
    </row>
    <row r="130" spans="1:7" x14ac:dyDescent="0.3">
      <c r="A130" s="45" t="s">
        <v>1478</v>
      </c>
      <c r="B130" s="62"/>
      <c r="C130" s="121"/>
      <c r="D130" s="121"/>
      <c r="E130" s="121"/>
      <c r="F130" s="121"/>
      <c r="G130" s="45"/>
    </row>
    <row r="131" spans="1:7" x14ac:dyDescent="0.3">
      <c r="A131" s="45" t="s">
        <v>1479</v>
      </c>
      <c r="B131" s="62"/>
      <c r="C131" s="121"/>
      <c r="D131" s="121"/>
      <c r="E131" s="121"/>
      <c r="F131" s="121"/>
      <c r="G131" s="45"/>
    </row>
    <row r="132" spans="1:7" x14ac:dyDescent="0.3">
      <c r="A132" s="45" t="s">
        <v>1480</v>
      </c>
      <c r="B132" s="62"/>
      <c r="C132" s="121"/>
      <c r="D132" s="121"/>
      <c r="E132" s="121"/>
      <c r="F132" s="121"/>
      <c r="G132" s="45"/>
    </row>
    <row r="133" spans="1:7" x14ac:dyDescent="0.3">
      <c r="A133" s="45" t="s">
        <v>1481</v>
      </c>
      <c r="B133" s="62"/>
      <c r="C133" s="121"/>
      <c r="D133" s="121"/>
      <c r="E133" s="121"/>
      <c r="F133" s="121"/>
      <c r="G133" s="45"/>
    </row>
    <row r="134" spans="1:7" x14ac:dyDescent="0.3">
      <c r="A134" s="45" t="s">
        <v>1482</v>
      </c>
      <c r="B134" s="62"/>
      <c r="C134" s="121"/>
      <c r="D134" s="121"/>
      <c r="E134" s="121"/>
      <c r="F134" s="121"/>
      <c r="G134" s="45"/>
    </row>
    <row r="135" spans="1:7" x14ac:dyDescent="0.3">
      <c r="A135" s="45" t="s">
        <v>1483</v>
      </c>
      <c r="B135" s="62"/>
      <c r="C135" s="121"/>
      <c r="D135" s="121"/>
      <c r="E135" s="121"/>
      <c r="F135" s="121"/>
      <c r="G135" s="45"/>
    </row>
    <row r="136" spans="1:7" x14ac:dyDescent="0.3">
      <c r="A136" s="45" t="s">
        <v>1484</v>
      </c>
      <c r="B136" s="62"/>
      <c r="C136" s="121"/>
      <c r="D136" s="121"/>
      <c r="E136" s="121"/>
      <c r="F136" s="121"/>
      <c r="G136" s="45"/>
    </row>
    <row r="137" spans="1:7" x14ac:dyDescent="0.3">
      <c r="A137" s="45" t="s">
        <v>1485</v>
      </c>
      <c r="B137" s="62"/>
      <c r="C137" s="121"/>
      <c r="D137" s="121"/>
      <c r="E137" s="121"/>
      <c r="F137" s="121"/>
      <c r="G137" s="45"/>
    </row>
    <row r="138" spans="1:7" x14ac:dyDescent="0.3">
      <c r="A138" s="45" t="s">
        <v>1486</v>
      </c>
      <c r="B138" s="62"/>
      <c r="C138" s="121"/>
      <c r="D138" s="121"/>
      <c r="E138" s="121"/>
      <c r="F138" s="121"/>
      <c r="G138" s="45"/>
    </row>
    <row r="139" spans="1:7" x14ac:dyDescent="0.3">
      <c r="A139" s="45" t="s">
        <v>1487</v>
      </c>
      <c r="B139" s="62"/>
      <c r="C139" s="121"/>
      <c r="D139" s="121"/>
      <c r="E139" s="121"/>
      <c r="F139" s="121"/>
      <c r="G139" s="45"/>
    </row>
    <row r="140" spans="1:7" x14ac:dyDescent="0.3">
      <c r="A140" s="45" t="s">
        <v>1488</v>
      </c>
      <c r="B140" s="62"/>
      <c r="C140" s="121"/>
      <c r="D140" s="121"/>
      <c r="E140" s="121"/>
      <c r="F140" s="121"/>
      <c r="G140" s="45"/>
    </row>
    <row r="141" spans="1:7" x14ac:dyDescent="0.3">
      <c r="A141" s="45" t="s">
        <v>1489</v>
      </c>
      <c r="B141" s="62"/>
      <c r="C141" s="121"/>
      <c r="D141" s="121"/>
      <c r="E141" s="121"/>
      <c r="F141" s="121"/>
      <c r="G141" s="45"/>
    </row>
    <row r="142" spans="1:7" x14ac:dyDescent="0.3">
      <c r="A142" s="45" t="s">
        <v>1490</v>
      </c>
      <c r="B142" s="62"/>
      <c r="C142" s="121"/>
      <c r="D142" s="121"/>
      <c r="E142" s="121"/>
      <c r="F142" s="121"/>
      <c r="G142" s="45"/>
    </row>
    <row r="143" spans="1:7" x14ac:dyDescent="0.3">
      <c r="A143" s="45" t="s">
        <v>1491</v>
      </c>
      <c r="B143" s="62"/>
      <c r="C143" s="121"/>
      <c r="D143" s="121"/>
      <c r="E143" s="121"/>
      <c r="F143" s="121"/>
      <c r="G143" s="45"/>
    </row>
    <row r="144" spans="1:7" x14ac:dyDescent="0.3">
      <c r="A144" s="45" t="s">
        <v>1492</v>
      </c>
      <c r="B144" s="62"/>
      <c r="C144" s="121"/>
      <c r="D144" s="121"/>
      <c r="E144" s="121"/>
      <c r="F144" s="121"/>
      <c r="G144" s="45"/>
    </row>
    <row r="145" spans="1:7" x14ac:dyDescent="0.3">
      <c r="A145" s="45" t="s">
        <v>1493</v>
      </c>
      <c r="B145" s="62"/>
      <c r="C145" s="121"/>
      <c r="D145" s="121"/>
      <c r="E145" s="121"/>
      <c r="F145" s="121"/>
      <c r="G145" s="45"/>
    </row>
    <row r="146" spans="1:7" x14ac:dyDescent="0.3">
      <c r="A146" s="45" t="s">
        <v>1494</v>
      </c>
      <c r="B146" s="62"/>
      <c r="C146" s="121"/>
      <c r="D146" s="121"/>
      <c r="E146" s="121"/>
      <c r="F146" s="121"/>
      <c r="G146" s="45"/>
    </row>
    <row r="147" spans="1:7" x14ac:dyDescent="0.3">
      <c r="A147" s="45" t="s">
        <v>1495</v>
      </c>
      <c r="B147" s="62"/>
      <c r="C147" s="121"/>
      <c r="D147" s="121"/>
      <c r="E147" s="121"/>
      <c r="F147" s="121"/>
      <c r="G147" s="45"/>
    </row>
    <row r="148" spans="1:7" x14ac:dyDescent="0.3">
      <c r="A148" s="45" t="s">
        <v>1496</v>
      </c>
      <c r="B148" s="62"/>
      <c r="C148" s="121"/>
      <c r="D148" s="121"/>
      <c r="E148" s="121"/>
      <c r="F148" s="121"/>
      <c r="G148" s="45"/>
    </row>
    <row r="149" spans="1:7" ht="15" customHeight="1" x14ac:dyDescent="0.3">
      <c r="A149" s="64"/>
      <c r="B149" s="65" t="s">
        <v>590</v>
      </c>
      <c r="C149" s="64" t="s">
        <v>466</v>
      </c>
      <c r="D149" s="64" t="s">
        <v>467</v>
      </c>
      <c r="E149" s="66"/>
      <c r="F149" s="67" t="s">
        <v>434</v>
      </c>
      <c r="G149" s="67"/>
    </row>
    <row r="150" spans="1:7" x14ac:dyDescent="0.3">
      <c r="A150" s="45" t="s">
        <v>591</v>
      </c>
      <c r="B150" s="45" t="s">
        <v>592</v>
      </c>
      <c r="C150" s="121">
        <v>0</v>
      </c>
      <c r="D150" s="121">
        <v>0</v>
      </c>
      <c r="E150" s="122"/>
      <c r="F150" s="121">
        <v>0</v>
      </c>
    </row>
    <row r="151" spans="1:7" x14ac:dyDescent="0.3">
      <c r="A151" s="45" t="s">
        <v>593</v>
      </c>
      <c r="B151" s="45" t="s">
        <v>594</v>
      </c>
      <c r="C151" s="121">
        <f>C153+C154+C155+C156</f>
        <v>1</v>
      </c>
      <c r="D151" s="121">
        <f>D153+D154+D155+D156</f>
        <v>1</v>
      </c>
      <c r="E151" s="122"/>
      <c r="F151" s="121">
        <f>F153+F154+F155+F156</f>
        <v>1</v>
      </c>
    </row>
    <row r="152" spans="1:7" x14ac:dyDescent="0.3">
      <c r="A152" s="45" t="s">
        <v>595</v>
      </c>
      <c r="B152" s="45" t="s">
        <v>123</v>
      </c>
      <c r="C152" s="121">
        <v>0</v>
      </c>
      <c r="D152" s="121">
        <v>0</v>
      </c>
      <c r="E152" s="122"/>
      <c r="F152" s="121">
        <v>0</v>
      </c>
    </row>
    <row r="153" spans="1:7" outlineLevel="1" x14ac:dyDescent="0.3">
      <c r="A153" s="45" t="s">
        <v>596</v>
      </c>
      <c r="B153" s="45" t="s">
        <v>3059</v>
      </c>
      <c r="C153" s="121">
        <v>0</v>
      </c>
      <c r="D153" s="121">
        <v>0</v>
      </c>
      <c r="E153" s="122"/>
      <c r="F153" s="121">
        <v>0</v>
      </c>
    </row>
    <row r="154" spans="1:7" outlineLevel="1" x14ac:dyDescent="0.3">
      <c r="A154" s="45" t="s">
        <v>597</v>
      </c>
      <c r="B154" s="45" t="s">
        <v>3060</v>
      </c>
      <c r="C154" s="121">
        <v>0.5063307655662731</v>
      </c>
      <c r="D154" s="121">
        <v>0.2014394940596376</v>
      </c>
      <c r="E154" s="122"/>
      <c r="F154" s="121">
        <v>0.43806823678774415</v>
      </c>
    </row>
    <row r="155" spans="1:7" outlineLevel="1" x14ac:dyDescent="0.3">
      <c r="A155" s="45" t="s">
        <v>598</v>
      </c>
      <c r="B155" s="45" t="s">
        <v>3061</v>
      </c>
      <c r="C155" s="121">
        <v>4.6798184232987053E-2</v>
      </c>
      <c r="D155" s="121">
        <v>2.435883198473726E-3</v>
      </c>
      <c r="E155" s="122"/>
      <c r="F155" s="121">
        <v>3.6865847252378139E-2</v>
      </c>
    </row>
    <row r="156" spans="1:7" outlineLevel="1" x14ac:dyDescent="0.3">
      <c r="A156" s="45" t="s">
        <v>599</v>
      </c>
      <c r="B156" s="45" t="s">
        <v>3062</v>
      </c>
      <c r="C156" s="121">
        <v>0.44687105020073986</v>
      </c>
      <c r="D156" s="121">
        <v>0.79612462274188867</v>
      </c>
      <c r="E156" s="122"/>
      <c r="F156" s="121">
        <v>0.52506591595987773</v>
      </c>
    </row>
    <row r="157" spans="1:7" outlineLevel="1" x14ac:dyDescent="0.3">
      <c r="A157" s="45" t="s">
        <v>600</v>
      </c>
      <c r="C157" s="121"/>
      <c r="D157" s="121"/>
      <c r="E157" s="122"/>
      <c r="F157" s="121"/>
    </row>
    <row r="158" spans="1:7" outlineLevel="1" x14ac:dyDescent="0.3">
      <c r="A158" s="45" t="s">
        <v>601</v>
      </c>
      <c r="C158" s="121"/>
      <c r="D158" s="121"/>
      <c r="E158" s="122"/>
      <c r="F158" s="121"/>
    </row>
    <row r="159" spans="1:7" ht="15" customHeight="1" x14ac:dyDescent="0.3">
      <c r="A159" s="64"/>
      <c r="B159" s="65" t="s">
        <v>602</v>
      </c>
      <c r="C159" s="64" t="s">
        <v>466</v>
      </c>
      <c r="D159" s="64" t="s">
        <v>467</v>
      </c>
      <c r="E159" s="66"/>
      <c r="F159" s="67" t="s">
        <v>434</v>
      </c>
      <c r="G159" s="67"/>
    </row>
    <row r="160" spans="1:7" x14ac:dyDescent="0.3">
      <c r="A160" s="45" t="s">
        <v>603</v>
      </c>
      <c r="B160" s="45" t="s">
        <v>604</v>
      </c>
      <c r="C160" s="121">
        <v>0.61278235868068487</v>
      </c>
      <c r="D160" s="121">
        <v>0.69631761547281856</v>
      </c>
      <c r="E160" s="122"/>
      <c r="F160" s="121">
        <v>0.6314851829452709</v>
      </c>
    </row>
    <row r="161" spans="1:7" x14ac:dyDescent="0.3">
      <c r="A161" s="45" t="s">
        <v>605</v>
      </c>
      <c r="B161" s="45" t="s">
        <v>606</v>
      </c>
      <c r="C161" s="121">
        <v>0.38721764131931502</v>
      </c>
      <c r="D161" s="121">
        <v>0.30368238452718144</v>
      </c>
      <c r="E161" s="122"/>
      <c r="F161" s="121">
        <v>0.3685148170547291</v>
      </c>
    </row>
    <row r="162" spans="1:7" x14ac:dyDescent="0.3">
      <c r="A162" s="45" t="s">
        <v>607</v>
      </c>
      <c r="B162" s="45" t="s">
        <v>123</v>
      </c>
      <c r="C162" s="121">
        <v>0</v>
      </c>
      <c r="D162" s="121">
        <v>0</v>
      </c>
      <c r="E162" s="122"/>
      <c r="F162" s="121">
        <v>0</v>
      </c>
    </row>
    <row r="163" spans="1:7" outlineLevel="1" x14ac:dyDescent="0.3">
      <c r="A163" s="45" t="s">
        <v>608</v>
      </c>
      <c r="E163" s="43"/>
    </row>
    <row r="164" spans="1:7" outlineLevel="1" x14ac:dyDescent="0.3">
      <c r="A164" s="45" t="s">
        <v>609</v>
      </c>
      <c r="E164" s="43"/>
    </row>
    <row r="165" spans="1:7" outlineLevel="1" x14ac:dyDescent="0.3">
      <c r="A165" s="45" t="s">
        <v>610</v>
      </c>
      <c r="E165" s="43"/>
    </row>
    <row r="166" spans="1:7" outlineLevel="1" x14ac:dyDescent="0.3">
      <c r="A166" s="45" t="s">
        <v>611</v>
      </c>
      <c r="E166" s="43"/>
    </row>
    <row r="167" spans="1:7" outlineLevel="1" x14ac:dyDescent="0.3">
      <c r="A167" s="45" t="s">
        <v>612</v>
      </c>
      <c r="E167" s="43"/>
    </row>
    <row r="168" spans="1:7" outlineLevel="1" x14ac:dyDescent="0.3">
      <c r="A168" s="45" t="s">
        <v>613</v>
      </c>
      <c r="E168" s="43"/>
    </row>
    <row r="169" spans="1:7" ht="15" customHeight="1" x14ac:dyDescent="0.3">
      <c r="A169" s="64"/>
      <c r="B169" s="65" t="s">
        <v>614</v>
      </c>
      <c r="C169" s="64" t="s">
        <v>466</v>
      </c>
      <c r="D169" s="64" t="s">
        <v>467</v>
      </c>
      <c r="E169" s="66"/>
      <c r="F169" s="67" t="s">
        <v>434</v>
      </c>
      <c r="G169" s="67"/>
    </row>
    <row r="170" spans="1:7" x14ac:dyDescent="0.3">
      <c r="A170" s="45" t="s">
        <v>615</v>
      </c>
      <c r="B170" s="41" t="s">
        <v>616</v>
      </c>
      <c r="C170" s="121">
        <v>0.17839278171901152</v>
      </c>
      <c r="D170" s="121">
        <v>0.12580024284643082</v>
      </c>
      <c r="E170" s="122"/>
      <c r="F170" s="121">
        <v>0.16661776539734124</v>
      </c>
    </row>
    <row r="171" spans="1:7" x14ac:dyDescent="0.3">
      <c r="A171" s="45" t="s">
        <v>617</v>
      </c>
      <c r="B171" s="41" t="s">
        <v>2983</v>
      </c>
      <c r="C171" s="121">
        <v>3.2552597934263162E-2</v>
      </c>
      <c r="D171" s="121">
        <v>3.0446118965260244E-2</v>
      </c>
      <c r="E171" s="122"/>
      <c r="F171" s="121">
        <v>3.208097544230934E-2</v>
      </c>
    </row>
    <row r="172" spans="1:7" x14ac:dyDescent="0.3">
      <c r="A172" s="45" t="s">
        <v>618</v>
      </c>
      <c r="B172" s="41" t="s">
        <v>2984</v>
      </c>
      <c r="C172" s="121">
        <v>4.933241207483658E-2</v>
      </c>
      <c r="D172" s="121">
        <v>0.10048501096763855</v>
      </c>
      <c r="E172" s="121"/>
      <c r="F172" s="121">
        <v>6.078503824140899E-2</v>
      </c>
    </row>
    <row r="173" spans="1:7" x14ac:dyDescent="0.3">
      <c r="A173" s="45" t="s">
        <v>619</v>
      </c>
      <c r="B173" s="41" t="s">
        <v>2985</v>
      </c>
      <c r="C173" s="121">
        <v>9.5960340469678218E-2</v>
      </c>
      <c r="D173" s="121">
        <v>6.4888160771044812E-2</v>
      </c>
      <c r="E173" s="121"/>
      <c r="F173" s="121">
        <v>8.9003547149855616E-2</v>
      </c>
    </row>
    <row r="174" spans="1:7" x14ac:dyDescent="0.3">
      <c r="A174" s="45" t="s">
        <v>620</v>
      </c>
      <c r="B174" s="41" t="s">
        <v>2986</v>
      </c>
      <c r="C174" s="121">
        <v>0.64376186780221056</v>
      </c>
      <c r="D174" s="121">
        <v>0.67838046644962546</v>
      </c>
      <c r="E174" s="121"/>
      <c r="F174" s="121">
        <v>0.65151267376908473</v>
      </c>
    </row>
    <row r="175" spans="1:7" outlineLevel="1" x14ac:dyDescent="0.3">
      <c r="A175" s="45" t="s">
        <v>621</v>
      </c>
      <c r="B175" s="60"/>
      <c r="C175" s="121"/>
      <c r="D175" s="121"/>
      <c r="E175" s="121"/>
      <c r="F175" s="121"/>
    </row>
    <row r="176" spans="1:7" outlineLevel="1" x14ac:dyDescent="0.3">
      <c r="A176" s="45" t="s">
        <v>622</v>
      </c>
      <c r="B176" s="60"/>
      <c r="C176" s="121"/>
      <c r="D176" s="121"/>
      <c r="E176" s="121"/>
      <c r="F176" s="121"/>
    </row>
    <row r="177" spans="1:7" outlineLevel="1" x14ac:dyDescent="0.3">
      <c r="A177" s="45" t="s">
        <v>623</v>
      </c>
      <c r="B177" s="41"/>
      <c r="C177" s="121"/>
      <c r="D177" s="121"/>
      <c r="E177" s="121"/>
      <c r="F177" s="121"/>
    </row>
    <row r="178" spans="1:7" outlineLevel="1" x14ac:dyDescent="0.3">
      <c r="A178" s="45" t="s">
        <v>624</v>
      </c>
      <c r="B178" s="41"/>
      <c r="C178" s="121"/>
      <c r="D178" s="121"/>
      <c r="E178" s="121"/>
      <c r="F178" s="121"/>
    </row>
    <row r="179" spans="1:7" ht="15" customHeight="1" x14ac:dyDescent="0.3">
      <c r="A179" s="64"/>
      <c r="B179" s="131" t="s">
        <v>625</v>
      </c>
      <c r="C179" s="64" t="s">
        <v>466</v>
      </c>
      <c r="D179" s="64" t="s">
        <v>467</v>
      </c>
      <c r="E179" s="64"/>
      <c r="F179" s="64" t="s">
        <v>434</v>
      </c>
      <c r="G179" s="67"/>
    </row>
    <row r="180" spans="1:7" x14ac:dyDescent="0.3">
      <c r="A180" s="45" t="s">
        <v>626</v>
      </c>
      <c r="B180" s="45" t="s">
        <v>627</v>
      </c>
      <c r="C180" s="178">
        <v>1.2444996405917999E-3</v>
      </c>
      <c r="D180" s="178">
        <v>3.849619493915122E-4</v>
      </c>
      <c r="E180" s="122"/>
      <c r="F180" s="178">
        <v>1.0520565572203254E-3</v>
      </c>
    </row>
    <row r="181" spans="1:7" outlineLevel="1" x14ac:dyDescent="0.3">
      <c r="A181" s="45" t="s">
        <v>2605</v>
      </c>
      <c r="B181" s="115" t="s">
        <v>2604</v>
      </c>
      <c r="C181" s="178" t="s">
        <v>67</v>
      </c>
      <c r="D181" s="178" t="s">
        <v>67</v>
      </c>
      <c r="E181" s="122"/>
      <c r="F181" s="178" t="s">
        <v>67</v>
      </c>
    </row>
    <row r="182" spans="1:7" outlineLevel="1" x14ac:dyDescent="0.3">
      <c r="A182" s="45" t="s">
        <v>628</v>
      </c>
      <c r="B182" s="116"/>
      <c r="C182" s="121"/>
      <c r="D182" s="121"/>
      <c r="E182" s="122"/>
      <c r="F182" s="121"/>
    </row>
    <row r="183" spans="1:7" outlineLevel="1" x14ac:dyDescent="0.3">
      <c r="A183" s="45" t="s">
        <v>629</v>
      </c>
      <c r="B183" s="116"/>
      <c r="C183" s="121"/>
      <c r="D183" s="121"/>
      <c r="E183" s="122"/>
      <c r="F183" s="121"/>
    </row>
    <row r="184" spans="1:7" outlineLevel="1" x14ac:dyDescent="0.3">
      <c r="A184" s="45" t="s">
        <v>630</v>
      </c>
      <c r="B184" s="116"/>
      <c r="C184" s="121"/>
      <c r="D184" s="121"/>
      <c r="E184" s="122"/>
      <c r="F184" s="121"/>
    </row>
    <row r="185" spans="1:7" ht="18" x14ac:dyDescent="0.3">
      <c r="A185" s="117"/>
      <c r="B185" s="118" t="s">
        <v>431</v>
      </c>
      <c r="C185" s="117"/>
      <c r="D185" s="117"/>
      <c r="E185" s="117"/>
      <c r="F185" s="119"/>
      <c r="G185" s="119"/>
    </row>
    <row r="186" spans="1:7" ht="15" customHeight="1" x14ac:dyDescent="0.3">
      <c r="A186" s="64"/>
      <c r="B186" s="65" t="s">
        <v>631</v>
      </c>
      <c r="C186" s="64" t="s">
        <v>632</v>
      </c>
      <c r="D186" s="64" t="s">
        <v>633</v>
      </c>
      <c r="E186" s="66"/>
      <c r="F186" s="64" t="s">
        <v>466</v>
      </c>
      <c r="G186" s="64" t="s">
        <v>634</v>
      </c>
    </row>
    <row r="187" spans="1:7" x14ac:dyDescent="0.3">
      <c r="A187" s="45" t="s">
        <v>635</v>
      </c>
      <c r="B187" s="62" t="s">
        <v>636</v>
      </c>
      <c r="C187" s="126">
        <f>(C214/D214)*1000</f>
        <v>1906.8206157642715</v>
      </c>
      <c r="E187" s="59"/>
      <c r="F187" s="77"/>
      <c r="G187" s="77"/>
    </row>
    <row r="188" spans="1:7" x14ac:dyDescent="0.3">
      <c r="A188" s="59"/>
      <c r="B188" s="88"/>
      <c r="C188" s="59"/>
      <c r="D188" s="59"/>
      <c r="E188" s="59"/>
      <c r="F188" s="77"/>
      <c r="G188" s="77"/>
    </row>
    <row r="189" spans="1:7" x14ac:dyDescent="0.3">
      <c r="B189" s="62" t="s">
        <v>637</v>
      </c>
      <c r="C189" s="59"/>
      <c r="D189" s="59"/>
      <c r="E189" s="59"/>
      <c r="F189" s="77"/>
      <c r="G189" s="77"/>
    </row>
    <row r="190" spans="1:7" x14ac:dyDescent="0.3">
      <c r="A190" s="45" t="s">
        <v>638</v>
      </c>
      <c r="B190" s="62" t="s">
        <v>3063</v>
      </c>
      <c r="C190" s="126">
        <v>227446.56545161232</v>
      </c>
      <c r="D190" s="127">
        <v>237537</v>
      </c>
      <c r="E190" s="59"/>
      <c r="F190" s="133">
        <f>IF($C$214=0,"",IF(C190="[for completion]","",IF(C190="","",C190/$C$214)))</f>
        <v>0.36761196796515117</v>
      </c>
      <c r="G190" s="133">
        <f>IF($D$214=0,"",IF(D190="[for completion]","",IF(D190="","",D190/$D$214)))</f>
        <v>0.73206790066384364</v>
      </c>
    </row>
    <row r="191" spans="1:7" x14ac:dyDescent="0.3">
      <c r="A191" s="45" t="s">
        <v>639</v>
      </c>
      <c r="B191" s="62" t="s">
        <v>3064</v>
      </c>
      <c r="C191" s="126">
        <v>219473.02675848358</v>
      </c>
      <c r="D191" s="127">
        <v>76245</v>
      </c>
      <c r="E191" s="59"/>
      <c r="F191" s="133">
        <f t="shared" ref="F191:F213" si="1">IF($C$214=0,"",IF(C191="[for completion]","",IF(C191="","",C191/$C$214)))</f>
        <v>0.35472468499032461</v>
      </c>
      <c r="G191" s="133">
        <f t="shared" ref="G191:G213" si="2">IF($D$214=0,"",IF(D191="[for completion]","",IF(D191="","",D191/$D$214)))</f>
        <v>0.23498030658850941</v>
      </c>
    </row>
    <row r="192" spans="1:7" x14ac:dyDescent="0.3">
      <c r="A192" s="45" t="s">
        <v>640</v>
      </c>
      <c r="B192" s="62" t="s">
        <v>3065</v>
      </c>
      <c r="C192" s="126">
        <v>73859.509579710313</v>
      </c>
      <c r="D192" s="127">
        <v>9386</v>
      </c>
      <c r="E192" s="59"/>
      <c r="F192" s="133">
        <f t="shared" si="1"/>
        <v>0.11937590535001755</v>
      </c>
      <c r="G192" s="133">
        <f t="shared" si="2"/>
        <v>2.8926816940648557E-2</v>
      </c>
    </row>
    <row r="193" spans="1:7" x14ac:dyDescent="0.3">
      <c r="A193" s="45" t="s">
        <v>641</v>
      </c>
      <c r="B193" s="62" t="s">
        <v>3066</v>
      </c>
      <c r="C193" s="126">
        <v>25323.368987790014</v>
      </c>
      <c r="D193" s="127">
        <v>825</v>
      </c>
      <c r="E193" s="59"/>
      <c r="F193" s="133">
        <f t="shared" si="1"/>
        <v>4.0929057295831656E-2</v>
      </c>
      <c r="G193" s="133">
        <f t="shared" si="2"/>
        <v>2.5425766008986854E-3</v>
      </c>
    </row>
    <row r="194" spans="1:7" x14ac:dyDescent="0.3">
      <c r="A194" s="45" t="s">
        <v>642</v>
      </c>
      <c r="B194" s="62" t="s">
        <v>3067</v>
      </c>
      <c r="C194" s="126">
        <v>18465.275452759994</v>
      </c>
      <c r="D194" s="127">
        <v>260</v>
      </c>
      <c r="E194" s="59"/>
      <c r="F194" s="133">
        <f t="shared" si="1"/>
        <v>2.9844619701025164E-2</v>
      </c>
      <c r="G194" s="133">
        <f t="shared" si="2"/>
        <v>8.012968681620099E-4</v>
      </c>
    </row>
    <row r="195" spans="1:7" x14ac:dyDescent="0.3">
      <c r="A195" s="45" t="s">
        <v>643</v>
      </c>
      <c r="B195" s="62" t="s">
        <v>3068</v>
      </c>
      <c r="C195" s="126">
        <v>54145.966249139994</v>
      </c>
      <c r="D195" s="127">
        <v>221</v>
      </c>
      <c r="E195" s="59"/>
      <c r="F195" s="133">
        <f t="shared" si="1"/>
        <v>8.7513764697649807E-2</v>
      </c>
      <c r="G195" s="133">
        <f t="shared" si="2"/>
        <v>6.8110233793770836E-4</v>
      </c>
    </row>
    <row r="196" spans="1:7" x14ac:dyDescent="0.3">
      <c r="A196" s="45" t="s">
        <v>644</v>
      </c>
      <c r="B196" s="62"/>
      <c r="C196" s="126"/>
      <c r="D196" s="127"/>
      <c r="E196" s="59"/>
      <c r="F196" s="133" t="str">
        <f t="shared" si="1"/>
        <v/>
      </c>
      <c r="G196" s="133" t="str">
        <f t="shared" si="2"/>
        <v/>
      </c>
    </row>
    <row r="197" spans="1:7" x14ac:dyDescent="0.3">
      <c r="A197" s="45" t="s">
        <v>645</v>
      </c>
      <c r="B197" s="62"/>
      <c r="C197" s="126"/>
      <c r="D197" s="127"/>
      <c r="E197" s="59"/>
      <c r="F197" s="133" t="str">
        <f t="shared" si="1"/>
        <v/>
      </c>
      <c r="G197" s="133" t="str">
        <f t="shared" si="2"/>
        <v/>
      </c>
    </row>
    <row r="198" spans="1:7" x14ac:dyDescent="0.3">
      <c r="A198" s="45" t="s">
        <v>646</v>
      </c>
      <c r="B198" s="62"/>
      <c r="C198" s="126"/>
      <c r="D198" s="127"/>
      <c r="E198" s="59"/>
      <c r="F198" s="133" t="str">
        <f t="shared" si="1"/>
        <v/>
      </c>
      <c r="G198" s="133" t="str">
        <f t="shared" si="2"/>
        <v/>
      </c>
    </row>
    <row r="199" spans="1:7" x14ac:dyDescent="0.3">
      <c r="A199" s="45" t="s">
        <v>647</v>
      </c>
      <c r="B199" s="62"/>
      <c r="C199" s="126"/>
      <c r="D199" s="127"/>
      <c r="E199" s="62"/>
      <c r="F199" s="133" t="str">
        <f t="shared" si="1"/>
        <v/>
      </c>
      <c r="G199" s="133" t="str">
        <f t="shared" si="2"/>
        <v/>
      </c>
    </row>
    <row r="200" spans="1:7" x14ac:dyDescent="0.3">
      <c r="A200" s="45" t="s">
        <v>648</v>
      </c>
      <c r="B200" s="62"/>
      <c r="C200" s="126"/>
      <c r="D200" s="127"/>
      <c r="E200" s="62"/>
      <c r="F200" s="133" t="str">
        <f t="shared" si="1"/>
        <v/>
      </c>
      <c r="G200" s="133" t="str">
        <f t="shared" si="2"/>
        <v/>
      </c>
    </row>
    <row r="201" spans="1:7" x14ac:dyDescent="0.3">
      <c r="A201" s="45" t="s">
        <v>649</v>
      </c>
      <c r="B201" s="62"/>
      <c r="C201" s="126"/>
      <c r="D201" s="127"/>
      <c r="E201" s="62"/>
      <c r="F201" s="133" t="str">
        <f t="shared" si="1"/>
        <v/>
      </c>
      <c r="G201" s="133" t="str">
        <f t="shared" si="2"/>
        <v/>
      </c>
    </row>
    <row r="202" spans="1:7" x14ac:dyDescent="0.3">
      <c r="A202" s="45" t="s">
        <v>650</v>
      </c>
      <c r="B202" s="62"/>
      <c r="C202" s="126"/>
      <c r="D202" s="127"/>
      <c r="E202" s="62"/>
      <c r="F202" s="133" t="str">
        <f t="shared" si="1"/>
        <v/>
      </c>
      <c r="G202" s="133" t="str">
        <f t="shared" si="2"/>
        <v/>
      </c>
    </row>
    <row r="203" spans="1:7" x14ac:dyDescent="0.3">
      <c r="A203" s="45" t="s">
        <v>651</v>
      </c>
      <c r="B203" s="62"/>
      <c r="C203" s="126"/>
      <c r="D203" s="127"/>
      <c r="E203" s="62"/>
      <c r="F203" s="133" t="str">
        <f t="shared" si="1"/>
        <v/>
      </c>
      <c r="G203" s="133" t="str">
        <f t="shared" si="2"/>
        <v/>
      </c>
    </row>
    <row r="204" spans="1:7" x14ac:dyDescent="0.3">
      <c r="A204" s="45" t="s">
        <v>652</v>
      </c>
      <c r="B204" s="62"/>
      <c r="C204" s="126"/>
      <c r="D204" s="127"/>
      <c r="E204" s="62"/>
      <c r="F204" s="133" t="str">
        <f t="shared" si="1"/>
        <v/>
      </c>
      <c r="G204" s="133" t="str">
        <f t="shared" si="2"/>
        <v/>
      </c>
    </row>
    <row r="205" spans="1:7" x14ac:dyDescent="0.3">
      <c r="A205" s="45" t="s">
        <v>653</v>
      </c>
      <c r="B205" s="62"/>
      <c r="C205" s="126"/>
      <c r="D205" s="127"/>
      <c r="F205" s="133" t="str">
        <f t="shared" si="1"/>
        <v/>
      </c>
      <c r="G205" s="133" t="str">
        <f t="shared" si="2"/>
        <v/>
      </c>
    </row>
    <row r="206" spans="1:7" x14ac:dyDescent="0.3">
      <c r="A206" s="45" t="s">
        <v>654</v>
      </c>
      <c r="B206" s="62"/>
      <c r="C206" s="126"/>
      <c r="D206" s="127"/>
      <c r="E206" s="115"/>
      <c r="F206" s="133" t="str">
        <f t="shared" si="1"/>
        <v/>
      </c>
      <c r="G206" s="133" t="str">
        <f t="shared" si="2"/>
        <v/>
      </c>
    </row>
    <row r="207" spans="1:7" x14ac:dyDescent="0.3">
      <c r="A207" s="45" t="s">
        <v>655</v>
      </c>
      <c r="B207" s="62"/>
      <c r="C207" s="126"/>
      <c r="D207" s="127"/>
      <c r="E207" s="115"/>
      <c r="F207" s="133" t="str">
        <f t="shared" si="1"/>
        <v/>
      </c>
      <c r="G207" s="133" t="str">
        <f t="shared" si="2"/>
        <v/>
      </c>
    </row>
    <row r="208" spans="1:7" x14ac:dyDescent="0.3">
      <c r="A208" s="45" t="s">
        <v>656</v>
      </c>
      <c r="B208" s="62"/>
      <c r="C208" s="126"/>
      <c r="D208" s="127"/>
      <c r="E208" s="115"/>
      <c r="F208" s="133" t="str">
        <f t="shared" si="1"/>
        <v/>
      </c>
      <c r="G208" s="133" t="str">
        <f t="shared" si="2"/>
        <v/>
      </c>
    </row>
    <row r="209" spans="1:7" x14ac:dyDescent="0.3">
      <c r="A209" s="45" t="s">
        <v>657</v>
      </c>
      <c r="B209" s="62"/>
      <c r="C209" s="126"/>
      <c r="D209" s="127"/>
      <c r="E209" s="115"/>
      <c r="F209" s="133" t="str">
        <f t="shared" si="1"/>
        <v/>
      </c>
      <c r="G209" s="133" t="str">
        <f t="shared" si="2"/>
        <v/>
      </c>
    </row>
    <row r="210" spans="1:7" x14ac:dyDescent="0.3">
      <c r="A210" s="45" t="s">
        <v>658</v>
      </c>
      <c r="B210" s="62"/>
      <c r="C210" s="126"/>
      <c r="D210" s="127"/>
      <c r="E210" s="115"/>
      <c r="F210" s="133" t="str">
        <f t="shared" si="1"/>
        <v/>
      </c>
      <c r="G210" s="133" t="str">
        <f t="shared" si="2"/>
        <v/>
      </c>
    </row>
    <row r="211" spans="1:7" x14ac:dyDescent="0.3">
      <c r="A211" s="45" t="s">
        <v>659</v>
      </c>
      <c r="B211" s="62"/>
      <c r="C211" s="126"/>
      <c r="D211" s="127"/>
      <c r="E211" s="115"/>
      <c r="F211" s="133" t="str">
        <f t="shared" si="1"/>
        <v/>
      </c>
      <c r="G211" s="133" t="str">
        <f t="shared" si="2"/>
        <v/>
      </c>
    </row>
    <row r="212" spans="1:7" x14ac:dyDescent="0.3">
      <c r="A212" s="45" t="s">
        <v>660</v>
      </c>
      <c r="B212" s="62"/>
      <c r="C212" s="126"/>
      <c r="D212" s="127"/>
      <c r="E212" s="115"/>
      <c r="F212" s="133" t="str">
        <f t="shared" si="1"/>
        <v/>
      </c>
      <c r="G212" s="133" t="str">
        <f t="shared" si="2"/>
        <v/>
      </c>
    </row>
    <row r="213" spans="1:7" x14ac:dyDescent="0.3">
      <c r="A213" s="45" t="s">
        <v>661</v>
      </c>
      <c r="B213" s="62"/>
      <c r="C213" s="126"/>
      <c r="D213" s="127"/>
      <c r="E213" s="115"/>
      <c r="F213" s="133" t="str">
        <f t="shared" si="1"/>
        <v/>
      </c>
      <c r="G213" s="133" t="str">
        <f t="shared" si="2"/>
        <v/>
      </c>
    </row>
    <row r="214" spans="1:7" x14ac:dyDescent="0.3">
      <c r="A214" s="45" t="s">
        <v>662</v>
      </c>
      <c r="B214" s="72" t="s">
        <v>125</v>
      </c>
      <c r="C214" s="128">
        <f>SUM(C190:C213)</f>
        <v>618713.71247949626</v>
      </c>
      <c r="D214" s="70">
        <f>SUM(D190:D213)</f>
        <v>324474</v>
      </c>
      <c r="E214" s="115"/>
      <c r="F214" s="142">
        <f>SUM(F190:F213)</f>
        <v>0.99999999999999989</v>
      </c>
      <c r="G214" s="142">
        <f>SUM(G190:G213)</f>
        <v>1</v>
      </c>
    </row>
    <row r="215" spans="1:7" ht="15" customHeight="1" x14ac:dyDescent="0.3">
      <c r="A215" s="64"/>
      <c r="B215" s="64" t="s">
        <v>663</v>
      </c>
      <c r="C215" s="64" t="s">
        <v>632</v>
      </c>
      <c r="D215" s="64" t="s">
        <v>633</v>
      </c>
      <c r="E215" s="66"/>
      <c r="F215" s="64" t="s">
        <v>466</v>
      </c>
      <c r="G215" s="64" t="s">
        <v>634</v>
      </c>
    </row>
    <row r="216" spans="1:7" x14ac:dyDescent="0.3">
      <c r="A216" s="45" t="s">
        <v>664</v>
      </c>
      <c r="B216" s="45" t="s">
        <v>665</v>
      </c>
      <c r="C216" s="121" t="s">
        <v>1183</v>
      </c>
      <c r="F216" s="141"/>
      <c r="G216" s="141"/>
    </row>
    <row r="217" spans="1:7" x14ac:dyDescent="0.3">
      <c r="F217" s="141"/>
      <c r="G217" s="141"/>
    </row>
    <row r="218" spans="1:7" x14ac:dyDescent="0.3">
      <c r="B218" s="62" t="s">
        <v>666</v>
      </c>
      <c r="F218" s="141"/>
      <c r="G218" s="141"/>
    </row>
    <row r="219" spans="1:7" x14ac:dyDescent="0.3">
      <c r="A219" s="45" t="s">
        <v>667</v>
      </c>
      <c r="B219" s="45" t="s">
        <v>668</v>
      </c>
      <c r="C219" s="126" t="s">
        <v>1183</v>
      </c>
      <c r="D219" s="127" t="s">
        <v>1183</v>
      </c>
      <c r="F219" s="133" t="str">
        <f t="shared" ref="F219:F233" si="3">IF($C$227=0,"",IF(C219="[for completion]","",C219/$C$227))</f>
        <v/>
      </c>
      <c r="G219" s="133" t="str">
        <f t="shared" ref="G219:G233" si="4">IF($D$227=0,"",IF(D219="[for completion]","",D219/$D$227))</f>
        <v/>
      </c>
    </row>
    <row r="220" spans="1:7" x14ac:dyDescent="0.3">
      <c r="A220" s="45" t="s">
        <v>669</v>
      </c>
      <c r="B220" s="45" t="s">
        <v>670</v>
      </c>
      <c r="C220" s="126" t="s">
        <v>1183</v>
      </c>
      <c r="D220" s="127" t="s">
        <v>1183</v>
      </c>
      <c r="F220" s="133" t="str">
        <f t="shared" si="3"/>
        <v/>
      </c>
      <c r="G220" s="133" t="str">
        <f t="shared" si="4"/>
        <v/>
      </c>
    </row>
    <row r="221" spans="1:7" x14ac:dyDescent="0.3">
      <c r="A221" s="45" t="s">
        <v>671</v>
      </c>
      <c r="B221" s="45" t="s">
        <v>672</v>
      </c>
      <c r="C221" s="126" t="s">
        <v>1183</v>
      </c>
      <c r="D221" s="127" t="s">
        <v>1183</v>
      </c>
      <c r="F221" s="133" t="str">
        <f t="shared" si="3"/>
        <v/>
      </c>
      <c r="G221" s="133" t="str">
        <f t="shared" si="4"/>
        <v/>
      </c>
    </row>
    <row r="222" spans="1:7" x14ac:dyDescent="0.3">
      <c r="A222" s="45" t="s">
        <v>673</v>
      </c>
      <c r="B222" s="45" t="s">
        <v>674</v>
      </c>
      <c r="C222" s="126" t="s">
        <v>1183</v>
      </c>
      <c r="D222" s="127" t="s">
        <v>1183</v>
      </c>
      <c r="F222" s="133" t="str">
        <f t="shared" si="3"/>
        <v/>
      </c>
      <c r="G222" s="133" t="str">
        <f t="shared" si="4"/>
        <v/>
      </c>
    </row>
    <row r="223" spans="1:7" x14ac:dyDescent="0.3">
      <c r="A223" s="45" t="s">
        <v>675</v>
      </c>
      <c r="B223" s="45" t="s">
        <v>676</v>
      </c>
      <c r="C223" s="126" t="s">
        <v>1183</v>
      </c>
      <c r="D223" s="127" t="s">
        <v>1183</v>
      </c>
      <c r="F223" s="133" t="str">
        <f t="shared" si="3"/>
        <v/>
      </c>
      <c r="G223" s="133" t="str">
        <f t="shared" si="4"/>
        <v/>
      </c>
    </row>
    <row r="224" spans="1:7" x14ac:dyDescent="0.3">
      <c r="A224" s="45" t="s">
        <v>677</v>
      </c>
      <c r="B224" s="45" t="s">
        <v>678</v>
      </c>
      <c r="C224" s="126" t="s">
        <v>1183</v>
      </c>
      <c r="D224" s="127" t="s">
        <v>1183</v>
      </c>
      <c r="F224" s="133" t="str">
        <f t="shared" si="3"/>
        <v/>
      </c>
      <c r="G224" s="133" t="str">
        <f t="shared" si="4"/>
        <v/>
      </c>
    </row>
    <row r="225" spans="1:7" x14ac:dyDescent="0.3">
      <c r="A225" s="45" t="s">
        <v>679</v>
      </c>
      <c r="B225" s="45" t="s">
        <v>680</v>
      </c>
      <c r="C225" s="126" t="s">
        <v>1183</v>
      </c>
      <c r="D225" s="127" t="s">
        <v>1183</v>
      </c>
      <c r="F225" s="133" t="str">
        <f t="shared" si="3"/>
        <v/>
      </c>
      <c r="G225" s="133" t="str">
        <f t="shared" si="4"/>
        <v/>
      </c>
    </row>
    <row r="226" spans="1:7" x14ac:dyDescent="0.3">
      <c r="A226" s="45" t="s">
        <v>681</v>
      </c>
      <c r="B226" s="45" t="s">
        <v>682</v>
      </c>
      <c r="C226" s="126" t="s">
        <v>1183</v>
      </c>
      <c r="D226" s="127" t="s">
        <v>1183</v>
      </c>
      <c r="F226" s="133" t="str">
        <f t="shared" si="3"/>
        <v/>
      </c>
      <c r="G226" s="133" t="str">
        <f t="shared" si="4"/>
        <v/>
      </c>
    </row>
    <row r="227" spans="1:7" x14ac:dyDescent="0.3">
      <c r="A227" s="45" t="s">
        <v>683</v>
      </c>
      <c r="B227" s="72" t="s">
        <v>125</v>
      </c>
      <c r="C227" s="126">
        <f>SUM(C219:C226)</f>
        <v>0</v>
      </c>
      <c r="D227" s="127">
        <f>SUM(D219:D226)</f>
        <v>0</v>
      </c>
      <c r="F227" s="121">
        <f>SUM(F219:F226)</f>
        <v>0</v>
      </c>
      <c r="G227" s="121">
        <f>SUM(G219:G226)</f>
        <v>0</v>
      </c>
    </row>
    <row r="228" spans="1:7" outlineLevel="1" x14ac:dyDescent="0.3">
      <c r="A228" s="45" t="s">
        <v>684</v>
      </c>
      <c r="B228" s="74" t="s">
        <v>685</v>
      </c>
      <c r="C228" s="126"/>
      <c r="D228" s="127"/>
      <c r="F228" s="133" t="str">
        <f t="shared" si="3"/>
        <v/>
      </c>
      <c r="G228" s="133" t="str">
        <f t="shared" si="4"/>
        <v/>
      </c>
    </row>
    <row r="229" spans="1:7" outlineLevel="1" x14ac:dyDescent="0.3">
      <c r="A229" s="45" t="s">
        <v>686</v>
      </c>
      <c r="B229" s="74" t="s">
        <v>687</v>
      </c>
      <c r="C229" s="126"/>
      <c r="D229" s="127"/>
      <c r="F229" s="133" t="str">
        <f t="shared" si="3"/>
        <v/>
      </c>
      <c r="G229" s="133" t="str">
        <f t="shared" si="4"/>
        <v/>
      </c>
    </row>
    <row r="230" spans="1:7" outlineLevel="1" x14ac:dyDescent="0.3">
      <c r="A230" s="45" t="s">
        <v>688</v>
      </c>
      <c r="B230" s="74" t="s">
        <v>689</v>
      </c>
      <c r="C230" s="126"/>
      <c r="D230" s="127"/>
      <c r="F230" s="133" t="str">
        <f t="shared" si="3"/>
        <v/>
      </c>
      <c r="G230" s="133" t="str">
        <f t="shared" si="4"/>
        <v/>
      </c>
    </row>
    <row r="231" spans="1:7" outlineLevel="1" x14ac:dyDescent="0.3">
      <c r="A231" s="45" t="s">
        <v>690</v>
      </c>
      <c r="B231" s="74" t="s">
        <v>691</v>
      </c>
      <c r="C231" s="126"/>
      <c r="D231" s="127"/>
      <c r="F231" s="133" t="str">
        <f t="shared" si="3"/>
        <v/>
      </c>
      <c r="G231" s="133" t="str">
        <f t="shared" si="4"/>
        <v/>
      </c>
    </row>
    <row r="232" spans="1:7" outlineLevel="1" x14ac:dyDescent="0.3">
      <c r="A232" s="45" t="s">
        <v>692</v>
      </c>
      <c r="B232" s="74" t="s">
        <v>693</v>
      </c>
      <c r="C232" s="126"/>
      <c r="D232" s="127"/>
      <c r="F232" s="133" t="str">
        <f t="shared" si="3"/>
        <v/>
      </c>
      <c r="G232" s="133" t="str">
        <f t="shared" si="4"/>
        <v/>
      </c>
    </row>
    <row r="233" spans="1:7" outlineLevel="1" x14ac:dyDescent="0.3">
      <c r="A233" s="45" t="s">
        <v>694</v>
      </c>
      <c r="B233" s="74" t="s">
        <v>695</v>
      </c>
      <c r="C233" s="126"/>
      <c r="D233" s="127"/>
      <c r="F233" s="133" t="str">
        <f t="shared" si="3"/>
        <v/>
      </c>
      <c r="G233" s="133" t="str">
        <f t="shared" si="4"/>
        <v/>
      </c>
    </row>
    <row r="234" spans="1:7" outlineLevel="1" x14ac:dyDescent="0.3">
      <c r="A234" s="45" t="s">
        <v>696</v>
      </c>
      <c r="B234" s="74"/>
      <c r="F234" s="133"/>
      <c r="G234" s="133"/>
    </row>
    <row r="235" spans="1:7" outlineLevel="1" x14ac:dyDescent="0.3">
      <c r="A235" s="45" t="s">
        <v>697</v>
      </c>
      <c r="B235" s="74"/>
      <c r="F235" s="133"/>
      <c r="G235" s="133"/>
    </row>
    <row r="236" spans="1:7" outlineLevel="1" x14ac:dyDescent="0.3">
      <c r="A236" s="45" t="s">
        <v>698</v>
      </c>
      <c r="B236" s="74"/>
      <c r="F236" s="133"/>
      <c r="G236" s="133"/>
    </row>
    <row r="237" spans="1:7" ht="15" customHeight="1" x14ac:dyDescent="0.3">
      <c r="A237" s="64"/>
      <c r="B237" s="64" t="s">
        <v>699</v>
      </c>
      <c r="C237" s="64" t="s">
        <v>632</v>
      </c>
      <c r="D237" s="64" t="s">
        <v>633</v>
      </c>
      <c r="E237" s="66"/>
      <c r="F237" s="64" t="s">
        <v>466</v>
      </c>
      <c r="G237" s="64" t="s">
        <v>634</v>
      </c>
    </row>
    <row r="238" spans="1:7" x14ac:dyDescent="0.3">
      <c r="A238" s="45" t="s">
        <v>700</v>
      </c>
      <c r="B238" s="45" t="s">
        <v>665</v>
      </c>
      <c r="C238" s="121">
        <v>0.57217792755808283</v>
      </c>
      <c r="F238" s="141"/>
      <c r="G238" s="141"/>
    </row>
    <row r="239" spans="1:7" x14ac:dyDescent="0.3">
      <c r="F239" s="141"/>
      <c r="G239" s="141"/>
    </row>
    <row r="240" spans="1:7" x14ac:dyDescent="0.3">
      <c r="B240" s="62" t="s">
        <v>666</v>
      </c>
      <c r="F240" s="141"/>
      <c r="G240" s="141"/>
    </row>
    <row r="241" spans="1:7" x14ac:dyDescent="0.3">
      <c r="A241" s="45" t="s">
        <v>701</v>
      </c>
      <c r="B241" s="45" t="s">
        <v>668</v>
      </c>
      <c r="C241" s="126">
        <v>427531.07432553149</v>
      </c>
      <c r="D241" s="127" t="s">
        <v>99</v>
      </c>
      <c r="F241" s="133">
        <f>IF($C$249=0,"",IF(C241="[Mark as ND1 if not relevant]","",C241/$C$249))</f>
        <v>0.69104811765687291</v>
      </c>
      <c r="G241" s="133" t="str">
        <f>IF($D$249=0,"",IF(D241="[Mark as ND1 if not relevant]","",D241/$D$249))</f>
        <v/>
      </c>
    </row>
    <row r="242" spans="1:7" x14ac:dyDescent="0.3">
      <c r="A242" s="45" t="s">
        <v>702</v>
      </c>
      <c r="B242" s="45" t="s">
        <v>670</v>
      </c>
      <c r="C242" s="126">
        <v>76576.529817478615</v>
      </c>
      <c r="D242" s="127" t="s">
        <v>99</v>
      </c>
      <c r="F242" s="133">
        <f t="shared" ref="F242:F248" si="5">IF($C$249=0,"",IF(C242="[Mark as ND1 if not relevant]","",C242/$C$249))</f>
        <v>0.12377595446260131</v>
      </c>
      <c r="G242" s="133" t="str">
        <f t="shared" ref="G242:G248" si="6">IF($D$249=0,"",IF(D242="[Mark as ND1 if not relevant]","",D242/$D$249))</f>
        <v/>
      </c>
    </row>
    <row r="243" spans="1:7" x14ac:dyDescent="0.3">
      <c r="A243" s="45" t="s">
        <v>703</v>
      </c>
      <c r="B243" s="45" t="s">
        <v>672</v>
      </c>
      <c r="C243" s="126">
        <v>57467.881608344891</v>
      </c>
      <c r="D243" s="127" t="s">
        <v>99</v>
      </c>
      <c r="F243" s="133">
        <f t="shared" si="5"/>
        <v>9.2889321492772639E-2</v>
      </c>
      <c r="G243" s="133" t="str">
        <f t="shared" si="6"/>
        <v/>
      </c>
    </row>
    <row r="244" spans="1:7" x14ac:dyDescent="0.3">
      <c r="A244" s="45" t="s">
        <v>704</v>
      </c>
      <c r="B244" s="45" t="s">
        <v>674</v>
      </c>
      <c r="C244" s="126">
        <v>31109.210360549438</v>
      </c>
      <c r="D244" s="127" t="s">
        <v>99</v>
      </c>
      <c r="F244" s="133">
        <f t="shared" si="5"/>
        <v>5.0283973616103428E-2</v>
      </c>
      <c r="G244" s="133" t="str">
        <f t="shared" si="6"/>
        <v/>
      </c>
    </row>
    <row r="245" spans="1:7" x14ac:dyDescent="0.3">
      <c r="A245" s="45" t="s">
        <v>705</v>
      </c>
      <c r="B245" s="45" t="s">
        <v>676</v>
      </c>
      <c r="C245" s="126">
        <v>16143.834170965751</v>
      </c>
      <c r="D245" s="127" t="s">
        <v>99</v>
      </c>
      <c r="F245" s="133">
        <f t="shared" si="5"/>
        <v>2.6094398479012165E-2</v>
      </c>
      <c r="G245" s="133" t="str">
        <f t="shared" si="6"/>
        <v/>
      </c>
    </row>
    <row r="246" spans="1:7" x14ac:dyDescent="0.3">
      <c r="A246" s="45" t="s">
        <v>706</v>
      </c>
      <c r="B246" s="45" t="s">
        <v>678</v>
      </c>
      <c r="C246" s="126">
        <v>3647.0739974175649</v>
      </c>
      <c r="D246" s="127" t="s">
        <v>99</v>
      </c>
      <c r="F246" s="133">
        <f t="shared" si="5"/>
        <v>5.8950185664205573E-3</v>
      </c>
      <c r="G246" s="133" t="str">
        <f t="shared" si="6"/>
        <v/>
      </c>
    </row>
    <row r="247" spans="1:7" x14ac:dyDescent="0.3">
      <c r="A247" s="45" t="s">
        <v>707</v>
      </c>
      <c r="B247" s="45" t="s">
        <v>680</v>
      </c>
      <c r="C247" s="126">
        <v>1893.4872444030655</v>
      </c>
      <c r="D247" s="127" t="s">
        <v>99</v>
      </c>
      <c r="F247" s="133">
        <f t="shared" si="5"/>
        <v>3.0605747152211075E-3</v>
      </c>
      <c r="G247" s="133" t="str">
        <f t="shared" si="6"/>
        <v/>
      </c>
    </row>
    <row r="248" spans="1:7" x14ac:dyDescent="0.3">
      <c r="A248" s="45" t="s">
        <v>708</v>
      </c>
      <c r="B248" s="45" t="s">
        <v>682</v>
      </c>
      <c r="C248" s="126">
        <v>4301.393788481093</v>
      </c>
      <c r="D248" s="127" t="s">
        <v>99</v>
      </c>
      <c r="F248" s="133">
        <f t="shared" si="5"/>
        <v>6.9526410109958959E-3</v>
      </c>
      <c r="G248" s="133" t="str">
        <f t="shared" si="6"/>
        <v/>
      </c>
    </row>
    <row r="249" spans="1:7" x14ac:dyDescent="0.3">
      <c r="A249" s="45" t="s">
        <v>709</v>
      </c>
      <c r="B249" s="72" t="s">
        <v>125</v>
      </c>
      <c r="C249" s="126">
        <f>SUM(C241:C248)</f>
        <v>618670.48531317187</v>
      </c>
      <c r="D249" s="127">
        <f>SUM(D241:D248)</f>
        <v>0</v>
      </c>
      <c r="F249" s="121">
        <f>SUM(F241:F248)</f>
        <v>1</v>
      </c>
      <c r="G249" s="121">
        <f>SUM(G241:G248)</f>
        <v>0</v>
      </c>
    </row>
    <row r="250" spans="1:7" outlineLevel="1" x14ac:dyDescent="0.3">
      <c r="A250" s="45" t="s">
        <v>710</v>
      </c>
      <c r="B250" s="74" t="s">
        <v>685</v>
      </c>
      <c r="C250" s="126"/>
      <c r="D250" s="127"/>
      <c r="F250" s="133">
        <f t="shared" ref="F250:F255" si="7">IF($C$249=0,"",IF(C250="[for completion]","",C250/$C$249))</f>
        <v>0</v>
      </c>
      <c r="G250" s="133" t="str">
        <f t="shared" ref="G250:G255" si="8">IF($D$249=0,"",IF(D250="[for completion]","",D250/$D$249))</f>
        <v/>
      </c>
    </row>
    <row r="251" spans="1:7" outlineLevel="1" x14ac:dyDescent="0.3">
      <c r="A251" s="45" t="s">
        <v>711</v>
      </c>
      <c r="B251" s="74" t="s">
        <v>687</v>
      </c>
      <c r="C251" s="126"/>
      <c r="D251" s="127"/>
      <c r="F251" s="133">
        <f t="shared" si="7"/>
        <v>0</v>
      </c>
      <c r="G251" s="133" t="str">
        <f t="shared" si="8"/>
        <v/>
      </c>
    </row>
    <row r="252" spans="1:7" outlineLevel="1" x14ac:dyDescent="0.3">
      <c r="A252" s="45" t="s">
        <v>712</v>
      </c>
      <c r="B252" s="74" t="s">
        <v>689</v>
      </c>
      <c r="C252" s="126"/>
      <c r="D252" s="127"/>
      <c r="F252" s="133">
        <f t="shared" si="7"/>
        <v>0</v>
      </c>
      <c r="G252" s="133" t="str">
        <f t="shared" si="8"/>
        <v/>
      </c>
    </row>
    <row r="253" spans="1:7" outlineLevel="1" x14ac:dyDescent="0.3">
      <c r="A253" s="45" t="s">
        <v>713</v>
      </c>
      <c r="B253" s="74" t="s">
        <v>691</v>
      </c>
      <c r="C253" s="126"/>
      <c r="D253" s="127"/>
      <c r="F253" s="133">
        <f t="shared" si="7"/>
        <v>0</v>
      </c>
      <c r="G253" s="133" t="str">
        <f t="shared" si="8"/>
        <v/>
      </c>
    </row>
    <row r="254" spans="1:7" outlineLevel="1" x14ac:dyDescent="0.3">
      <c r="A254" s="45" t="s">
        <v>714</v>
      </c>
      <c r="B254" s="74" t="s">
        <v>693</v>
      </c>
      <c r="C254" s="126"/>
      <c r="D254" s="127"/>
      <c r="F254" s="133">
        <f t="shared" si="7"/>
        <v>0</v>
      </c>
      <c r="G254" s="133" t="str">
        <f t="shared" si="8"/>
        <v/>
      </c>
    </row>
    <row r="255" spans="1:7" outlineLevel="1" x14ac:dyDescent="0.3">
      <c r="A255" s="45" t="s">
        <v>715</v>
      </c>
      <c r="B255" s="74" t="s">
        <v>695</v>
      </c>
      <c r="C255" s="126"/>
      <c r="D255" s="127"/>
      <c r="F255" s="133">
        <f t="shared" si="7"/>
        <v>0</v>
      </c>
      <c r="G255" s="133" t="str">
        <f t="shared" si="8"/>
        <v/>
      </c>
    </row>
    <row r="256" spans="1:7" outlineLevel="1" x14ac:dyDescent="0.3">
      <c r="A256" s="45" t="s">
        <v>716</v>
      </c>
      <c r="B256" s="74"/>
      <c r="F256" s="71"/>
      <c r="G256" s="71"/>
    </row>
    <row r="257" spans="1:14" outlineLevel="1" x14ac:dyDescent="0.3">
      <c r="A257" s="45" t="s">
        <v>717</v>
      </c>
      <c r="B257" s="74"/>
      <c r="F257" s="71"/>
      <c r="G257" s="71"/>
    </row>
    <row r="258" spans="1:14" outlineLevel="1" x14ac:dyDescent="0.3">
      <c r="A258" s="45" t="s">
        <v>718</v>
      </c>
      <c r="B258" s="74"/>
      <c r="F258" s="71"/>
      <c r="G258" s="71"/>
    </row>
    <row r="259" spans="1:14" ht="15" customHeight="1" x14ac:dyDescent="0.3">
      <c r="A259" s="64"/>
      <c r="B259" s="109" t="s">
        <v>719</v>
      </c>
      <c r="C259" s="64" t="s">
        <v>466</v>
      </c>
      <c r="D259" s="64"/>
      <c r="E259" s="66"/>
      <c r="F259" s="64"/>
      <c r="G259" s="64"/>
    </row>
    <row r="260" spans="1:14" x14ac:dyDescent="0.3">
      <c r="A260" s="45" t="s">
        <v>720</v>
      </c>
      <c r="B260" s="45" t="s">
        <v>721</v>
      </c>
      <c r="C260" s="121">
        <v>0.71754979506465377</v>
      </c>
      <c r="E260" s="115"/>
      <c r="F260" s="115"/>
      <c r="G260" s="115"/>
    </row>
    <row r="261" spans="1:14" x14ac:dyDescent="0.3">
      <c r="A261" s="45" t="s">
        <v>722</v>
      </c>
      <c r="B261" s="45" t="s">
        <v>723</v>
      </c>
      <c r="C261" s="121">
        <v>4.7244213271560753E-2</v>
      </c>
      <c r="E261" s="115"/>
      <c r="F261" s="115"/>
    </row>
    <row r="262" spans="1:14" x14ac:dyDescent="0.3">
      <c r="A262" s="45" t="s">
        <v>724</v>
      </c>
      <c r="B262" s="45" t="s">
        <v>725</v>
      </c>
      <c r="C262" s="121">
        <v>0</v>
      </c>
      <c r="E262" s="115"/>
      <c r="F262" s="115"/>
    </row>
    <row r="263" spans="1:14" x14ac:dyDescent="0.3">
      <c r="A263" s="45" t="s">
        <v>726</v>
      </c>
      <c r="B263" s="45" t="s">
        <v>2148</v>
      </c>
      <c r="C263" s="121">
        <v>4.4761434296024848E-3</v>
      </c>
      <c r="E263" s="115"/>
      <c r="F263" s="115"/>
    </row>
    <row r="264" spans="1:14" x14ac:dyDescent="0.3">
      <c r="A264" s="45" t="s">
        <v>1366</v>
      </c>
      <c r="B264" s="62" t="s">
        <v>1358</v>
      </c>
      <c r="C264" s="121">
        <v>0</v>
      </c>
      <c r="D264" s="59"/>
      <c r="E264" s="59"/>
      <c r="F264" s="77"/>
      <c r="G264" s="77"/>
      <c r="H264" s="43"/>
      <c r="I264" s="45"/>
      <c r="J264" s="45"/>
      <c r="K264" s="45"/>
      <c r="L264" s="43"/>
      <c r="M264" s="43"/>
      <c r="N264" s="43"/>
    </row>
    <row r="265" spans="1:14" x14ac:dyDescent="0.3">
      <c r="A265" s="45" t="s">
        <v>2149</v>
      </c>
      <c r="B265" s="45" t="s">
        <v>123</v>
      </c>
      <c r="C265" s="121">
        <f>SUM(C266:C275)</f>
        <v>0.23072984823418291</v>
      </c>
      <c r="E265" s="115"/>
      <c r="F265" s="115"/>
    </row>
    <row r="266" spans="1:14" outlineLevel="1" x14ac:dyDescent="0.3">
      <c r="A266" s="45" t="s">
        <v>727</v>
      </c>
      <c r="B266" s="74" t="s">
        <v>729</v>
      </c>
      <c r="C266" s="143">
        <v>0.21484928712598572</v>
      </c>
      <c r="E266" s="115"/>
      <c r="F266" s="115"/>
    </row>
    <row r="267" spans="1:14" outlineLevel="1" x14ac:dyDescent="0.3">
      <c r="A267" s="45" t="s">
        <v>728</v>
      </c>
      <c r="B267" s="74" t="s">
        <v>731</v>
      </c>
      <c r="C267" s="121">
        <v>0</v>
      </c>
      <c r="E267" s="115"/>
      <c r="F267" s="115"/>
    </row>
    <row r="268" spans="1:14" outlineLevel="1" x14ac:dyDescent="0.3">
      <c r="A268" s="45" t="s">
        <v>730</v>
      </c>
      <c r="B268" s="74" t="s">
        <v>733</v>
      </c>
      <c r="C268" s="121">
        <v>0</v>
      </c>
      <c r="E268" s="115"/>
      <c r="F268" s="115"/>
    </row>
    <row r="269" spans="1:14" outlineLevel="1" x14ac:dyDescent="0.3">
      <c r="A269" s="45" t="s">
        <v>732</v>
      </c>
      <c r="B269" s="74" t="s">
        <v>735</v>
      </c>
      <c r="C269" s="121">
        <v>0</v>
      </c>
      <c r="E269" s="115"/>
      <c r="F269" s="115"/>
    </row>
    <row r="270" spans="1:14" outlineLevel="1" x14ac:dyDescent="0.3">
      <c r="A270" s="45" t="s">
        <v>734</v>
      </c>
      <c r="B270" s="74" t="s">
        <v>3069</v>
      </c>
      <c r="C270" s="121">
        <v>1.5880561108197192E-2</v>
      </c>
      <c r="E270" s="115"/>
      <c r="F270" s="115"/>
    </row>
    <row r="271" spans="1:14" outlineLevel="1" x14ac:dyDescent="0.3">
      <c r="A271" s="45" t="s">
        <v>736</v>
      </c>
      <c r="B271" s="74" t="s">
        <v>127</v>
      </c>
      <c r="C271" s="121"/>
      <c r="E271" s="115"/>
      <c r="F271" s="115"/>
    </row>
    <row r="272" spans="1:14" outlineLevel="1" x14ac:dyDescent="0.3">
      <c r="A272" s="45" t="s">
        <v>737</v>
      </c>
      <c r="B272" s="74" t="s">
        <v>127</v>
      </c>
      <c r="C272" s="121"/>
      <c r="E272" s="115"/>
      <c r="F272" s="115"/>
    </row>
    <row r="273" spans="1:7" outlineLevel="1" x14ac:dyDescent="0.3">
      <c r="A273" s="45" t="s">
        <v>738</v>
      </c>
      <c r="B273" s="74" t="s">
        <v>127</v>
      </c>
      <c r="C273" s="121"/>
      <c r="E273" s="115"/>
      <c r="F273" s="115"/>
    </row>
    <row r="274" spans="1:7" outlineLevel="1" x14ac:dyDescent="0.3">
      <c r="A274" s="45" t="s">
        <v>739</v>
      </c>
      <c r="B274" s="74" t="s">
        <v>127</v>
      </c>
      <c r="C274" s="121"/>
      <c r="E274" s="115"/>
      <c r="F274" s="115"/>
    </row>
    <row r="275" spans="1:7" outlineLevel="1" x14ac:dyDescent="0.3">
      <c r="A275" s="45" t="s">
        <v>740</v>
      </c>
      <c r="B275" s="74" t="s">
        <v>127</v>
      </c>
      <c r="C275" s="121"/>
      <c r="E275" s="115"/>
      <c r="F275" s="115"/>
    </row>
    <row r="276" spans="1:7" ht="15" customHeight="1" x14ac:dyDescent="0.3">
      <c r="A276" s="64"/>
      <c r="B276" s="109" t="s">
        <v>741</v>
      </c>
      <c r="C276" s="64" t="s">
        <v>466</v>
      </c>
      <c r="D276" s="64"/>
      <c r="E276" s="66"/>
      <c r="F276" s="64"/>
      <c r="G276" s="67"/>
    </row>
    <row r="277" spans="1:7" x14ac:dyDescent="0.3">
      <c r="A277" s="45" t="s">
        <v>6</v>
      </c>
      <c r="B277" s="45" t="s">
        <v>1359</v>
      </c>
      <c r="C277" s="121">
        <v>1</v>
      </c>
      <c r="E277" s="43"/>
      <c r="F277" s="43"/>
    </row>
    <row r="278" spans="1:7" x14ac:dyDescent="0.3">
      <c r="A278" s="45" t="s">
        <v>742</v>
      </c>
      <c r="B278" s="45" t="s">
        <v>743</v>
      </c>
      <c r="C278" s="121">
        <v>0</v>
      </c>
      <c r="E278" s="43"/>
      <c r="F278" s="43"/>
    </row>
    <row r="279" spans="1:7" x14ac:dyDescent="0.3">
      <c r="A279" s="45" t="s">
        <v>744</v>
      </c>
      <c r="B279" s="45" t="s">
        <v>123</v>
      </c>
      <c r="C279" s="121">
        <v>0</v>
      </c>
      <c r="E279" s="43"/>
      <c r="F279" s="43"/>
    </row>
    <row r="280" spans="1:7" outlineLevel="1" x14ac:dyDescent="0.3">
      <c r="A280" s="45" t="s">
        <v>745</v>
      </c>
      <c r="C280" s="121"/>
      <c r="E280" s="43"/>
      <c r="F280" s="43"/>
    </row>
    <row r="281" spans="1:7" outlineLevel="1" x14ac:dyDescent="0.3">
      <c r="A281" s="45" t="s">
        <v>746</v>
      </c>
      <c r="C281" s="121"/>
      <c r="E281" s="43"/>
      <c r="F281" s="43"/>
    </row>
    <row r="282" spans="1:7" outlineLevel="1" x14ac:dyDescent="0.3">
      <c r="A282" s="45" t="s">
        <v>747</v>
      </c>
      <c r="C282" s="121"/>
      <c r="E282" s="43"/>
      <c r="F282" s="43"/>
    </row>
    <row r="283" spans="1:7" outlineLevel="1" x14ac:dyDescent="0.3">
      <c r="A283" s="45" t="s">
        <v>748</v>
      </c>
      <c r="C283" s="121"/>
      <c r="E283" s="43"/>
      <c r="F283" s="43"/>
    </row>
    <row r="284" spans="1:7" outlineLevel="1" x14ac:dyDescent="0.3">
      <c r="A284" s="45" t="s">
        <v>749</v>
      </c>
      <c r="C284" s="121"/>
      <c r="E284" s="43"/>
      <c r="F284" s="43"/>
    </row>
    <row r="285" spans="1:7" outlineLevel="1" x14ac:dyDescent="0.3">
      <c r="A285" s="45" t="s">
        <v>750</v>
      </c>
      <c r="C285" s="121"/>
      <c r="E285" s="43"/>
      <c r="F285" s="43"/>
    </row>
    <row r="286" spans="1:7" customFormat="1" x14ac:dyDescent="0.3">
      <c r="A286" s="65"/>
      <c r="B286" s="65" t="s">
        <v>2234</v>
      </c>
      <c r="C286" s="65" t="s">
        <v>94</v>
      </c>
      <c r="D286" s="65" t="s">
        <v>1582</v>
      </c>
      <c r="E286" s="65"/>
      <c r="F286" s="65" t="s">
        <v>466</v>
      </c>
      <c r="G286" s="65" t="s">
        <v>1841</v>
      </c>
    </row>
    <row r="287" spans="1:7" customFormat="1" x14ac:dyDescent="0.3">
      <c r="A287" s="45" t="s">
        <v>1920</v>
      </c>
      <c r="B287" s="62" t="s">
        <v>3070</v>
      </c>
      <c r="C287" s="126">
        <v>81297.648379679566</v>
      </c>
      <c r="D287" s="45">
        <v>22480</v>
      </c>
      <c r="E287" s="51"/>
      <c r="F287" s="133">
        <f>IF($C$305=0,"",IF(C287="[For completion]","",C287/$C$305))</f>
        <v>0.13139784481885594</v>
      </c>
      <c r="G287" s="133">
        <f>IF($D$305=0,"",IF(D287="[For completion]","",D287/$D$305))</f>
        <v>7.6371406925745108E-2</v>
      </c>
    </row>
    <row r="288" spans="1:7" customFormat="1" x14ac:dyDescent="0.3">
      <c r="A288" s="45" t="s">
        <v>1921</v>
      </c>
      <c r="B288" s="62" t="s">
        <v>3071</v>
      </c>
      <c r="C288" s="126">
        <v>27991.230479479826</v>
      </c>
      <c r="D288" s="45">
        <v>10907</v>
      </c>
      <c r="E288" s="51"/>
      <c r="F288" s="133">
        <f t="shared" ref="F288:F304" si="9">IF($C$305=0,"",IF(C288="[For completion]","",C288/$C$305))</f>
        <v>4.5241005516597918E-2</v>
      </c>
      <c r="G288" s="133">
        <f t="shared" ref="G288:G304" si="10">IF($D$305=0,"",IF(D288="[For completion]","",D288/$D$305))</f>
        <v>3.7054401038216278E-2</v>
      </c>
    </row>
    <row r="289" spans="1:7" customFormat="1" x14ac:dyDescent="0.3">
      <c r="A289" s="45" t="s">
        <v>1922</v>
      </c>
      <c r="B289" s="62" t="s">
        <v>3072</v>
      </c>
      <c r="C289" s="126">
        <v>104658.80416037038</v>
      </c>
      <c r="D289" s="45">
        <v>44633</v>
      </c>
      <c r="E289" s="51"/>
      <c r="F289" s="133">
        <f t="shared" si="9"/>
        <v>0.16915546245281918</v>
      </c>
      <c r="G289" s="133">
        <f t="shared" si="10"/>
        <v>0.15163189525430523</v>
      </c>
    </row>
    <row r="290" spans="1:7" customFormat="1" x14ac:dyDescent="0.3">
      <c r="A290" s="45" t="s">
        <v>1923</v>
      </c>
      <c r="B290" s="62" t="s">
        <v>3017</v>
      </c>
      <c r="C290" s="126">
        <v>81084.548782259837</v>
      </c>
      <c r="D290" s="45">
        <v>38843</v>
      </c>
      <c r="E290" s="51"/>
      <c r="F290" s="133">
        <f t="shared" si="9"/>
        <v>0.13105342122984945</v>
      </c>
      <c r="G290" s="133">
        <f t="shared" si="10"/>
        <v>0.1319615017445159</v>
      </c>
    </row>
    <row r="291" spans="1:7" customFormat="1" x14ac:dyDescent="0.3">
      <c r="A291" s="45" t="s">
        <v>1924</v>
      </c>
      <c r="B291" s="62" t="s">
        <v>3018</v>
      </c>
      <c r="C291" s="126">
        <v>28590.734106020118</v>
      </c>
      <c r="D291" s="45">
        <v>14155</v>
      </c>
      <c r="E291" s="51"/>
      <c r="F291" s="133">
        <f t="shared" si="9"/>
        <v>4.6209957092178448E-2</v>
      </c>
      <c r="G291" s="133">
        <f t="shared" si="10"/>
        <v>4.8088846309338171E-2</v>
      </c>
    </row>
    <row r="292" spans="1:7" customFormat="1" x14ac:dyDescent="0.3">
      <c r="A292" s="45" t="s">
        <v>1925</v>
      </c>
      <c r="B292" s="62" t="s">
        <v>3073</v>
      </c>
      <c r="C292" s="126">
        <v>10705.303081959988</v>
      </c>
      <c r="D292" s="45">
        <v>5628</v>
      </c>
      <c r="E292" s="51"/>
      <c r="F292" s="133">
        <f t="shared" si="9"/>
        <v>1.7302514662328086E-2</v>
      </c>
      <c r="G292" s="133">
        <f t="shared" si="10"/>
        <v>1.9120030168064659E-2</v>
      </c>
    </row>
    <row r="293" spans="1:7" customFormat="1" x14ac:dyDescent="0.3">
      <c r="A293" s="45" t="s">
        <v>1926</v>
      </c>
      <c r="B293" s="62" t="s">
        <v>3074</v>
      </c>
      <c r="C293" s="126">
        <v>4695.6068122599972</v>
      </c>
      <c r="D293" s="45">
        <v>2585</v>
      </c>
      <c r="E293" s="51"/>
      <c r="F293" s="133">
        <f t="shared" si="9"/>
        <v>7.5893045806958411E-3</v>
      </c>
      <c r="G293" s="133">
        <f t="shared" si="10"/>
        <v>8.7820323355449793E-3</v>
      </c>
    </row>
    <row r="294" spans="1:7" customFormat="1" x14ac:dyDescent="0.3">
      <c r="A294" s="45" t="s">
        <v>1927</v>
      </c>
      <c r="B294" s="62" t="s">
        <v>3075</v>
      </c>
      <c r="C294" s="126">
        <v>21114.357492229974</v>
      </c>
      <c r="D294" s="45">
        <v>4799</v>
      </c>
      <c r="E294" s="51"/>
      <c r="F294" s="133">
        <f t="shared" si="9"/>
        <v>3.4126215511878721E-2</v>
      </c>
      <c r="G294" s="133">
        <f t="shared" si="10"/>
        <v>1.630366467244888E-2</v>
      </c>
    </row>
    <row r="295" spans="1:7" customFormat="1" x14ac:dyDescent="0.3">
      <c r="A295" s="45" t="s">
        <v>1928</v>
      </c>
      <c r="B295" s="62" t="s">
        <v>3076</v>
      </c>
      <c r="C295" s="126">
        <v>12107.562247019987</v>
      </c>
      <c r="D295" s="45">
        <v>5865</v>
      </c>
      <c r="E295" s="51"/>
      <c r="F295" s="133">
        <f t="shared" si="9"/>
        <v>1.956892501783877E-2</v>
      </c>
      <c r="G295" s="133">
        <f t="shared" si="10"/>
        <v>1.9925191353180386E-2</v>
      </c>
    </row>
    <row r="296" spans="1:7" customFormat="1" x14ac:dyDescent="0.3">
      <c r="A296" s="45" t="s">
        <v>1929</v>
      </c>
      <c r="B296" s="62" t="s">
        <v>3077</v>
      </c>
      <c r="C296" s="126">
        <v>49773.651077209557</v>
      </c>
      <c r="D296" s="45">
        <v>33111</v>
      </c>
      <c r="E296" s="51"/>
      <c r="F296" s="133">
        <f t="shared" si="9"/>
        <v>8.0446982300976147E-2</v>
      </c>
      <c r="G296" s="133">
        <f t="shared" si="10"/>
        <v>0.11248815190028232</v>
      </c>
    </row>
    <row r="297" spans="1:7" customFormat="1" x14ac:dyDescent="0.3">
      <c r="A297" s="45" t="s">
        <v>1930</v>
      </c>
      <c r="B297" s="62" t="s">
        <v>3078</v>
      </c>
      <c r="C297" s="126">
        <v>92671.334863900658</v>
      </c>
      <c r="D297" s="45">
        <v>65819</v>
      </c>
      <c r="E297" s="51"/>
      <c r="F297" s="133">
        <f t="shared" si="9"/>
        <v>0.14978063843537523</v>
      </c>
      <c r="G297" s="133">
        <f t="shared" si="10"/>
        <v>0.22360719005541005</v>
      </c>
    </row>
    <row r="298" spans="1:7" customFormat="1" x14ac:dyDescent="0.3">
      <c r="A298" s="45" t="s">
        <v>1931</v>
      </c>
      <c r="B298" s="62" t="s">
        <v>3079</v>
      </c>
      <c r="C298" s="126">
        <v>14087.192948880042</v>
      </c>
      <c r="D298" s="45">
        <v>12741</v>
      </c>
      <c r="E298" s="51"/>
      <c r="F298" s="133">
        <f t="shared" si="9"/>
        <v>2.2768515817154774E-2</v>
      </c>
      <c r="G298" s="133">
        <f t="shared" si="10"/>
        <v>4.3285057635272177E-2</v>
      </c>
    </row>
    <row r="299" spans="1:7" customFormat="1" x14ac:dyDescent="0.3">
      <c r="A299" s="45" t="s">
        <v>1932</v>
      </c>
      <c r="B299" s="62" t="s">
        <v>3080</v>
      </c>
      <c r="C299" s="126">
        <v>875.96941191000019</v>
      </c>
      <c r="D299" s="45">
        <v>554</v>
      </c>
      <c r="E299" s="51"/>
      <c r="F299" s="133">
        <f t="shared" si="9"/>
        <v>1.4157911716544092E-3</v>
      </c>
      <c r="G299" s="133">
        <f t="shared" si="10"/>
        <v>1.8821067365152489E-3</v>
      </c>
    </row>
    <row r="300" spans="1:7" customFormat="1" x14ac:dyDescent="0.3">
      <c r="A300" s="45" t="s">
        <v>1933</v>
      </c>
      <c r="B300" s="62" t="s">
        <v>3081</v>
      </c>
      <c r="C300" s="126">
        <v>5.3606498699999996</v>
      </c>
      <c r="D300" s="45">
        <v>3</v>
      </c>
      <c r="E300" s="51"/>
      <c r="F300" s="133">
        <f t="shared" si="9"/>
        <v>8.6641846816634392E-6</v>
      </c>
      <c r="G300" s="133">
        <f t="shared" si="10"/>
        <v>1.0191913735642142E-5</v>
      </c>
    </row>
    <row r="301" spans="1:7" customFormat="1" x14ac:dyDescent="0.3">
      <c r="A301" s="45" t="s">
        <v>1934</v>
      </c>
      <c r="B301" s="62" t="s">
        <v>559</v>
      </c>
      <c r="C301" s="126">
        <v>0</v>
      </c>
      <c r="D301" s="45">
        <v>0</v>
      </c>
      <c r="E301" s="51"/>
      <c r="F301" s="133">
        <f t="shared" si="9"/>
        <v>0</v>
      </c>
      <c r="G301" s="133">
        <f t="shared" si="10"/>
        <v>0</v>
      </c>
    </row>
    <row r="302" spans="1:7" customFormat="1" x14ac:dyDescent="0.3">
      <c r="A302" s="45" t="s">
        <v>1935</v>
      </c>
      <c r="B302" s="62" t="s">
        <v>559</v>
      </c>
      <c r="C302" s="126">
        <v>0</v>
      </c>
      <c r="D302" s="45">
        <v>0</v>
      </c>
      <c r="E302" s="51"/>
      <c r="F302" s="133">
        <f t="shared" si="9"/>
        <v>0</v>
      </c>
      <c r="G302" s="133">
        <f t="shared" si="10"/>
        <v>0</v>
      </c>
    </row>
    <row r="303" spans="1:7" customFormat="1" x14ac:dyDescent="0.3">
      <c r="A303" s="45" t="s">
        <v>1936</v>
      </c>
      <c r="B303" s="62" t="s">
        <v>559</v>
      </c>
      <c r="C303" s="126">
        <v>0</v>
      </c>
      <c r="D303" s="45">
        <v>0</v>
      </c>
      <c r="E303" s="51"/>
      <c r="F303" s="133">
        <f t="shared" si="9"/>
        <v>0</v>
      </c>
      <c r="G303" s="133">
        <f t="shared" si="10"/>
        <v>0</v>
      </c>
    </row>
    <row r="304" spans="1:7" customFormat="1" x14ac:dyDescent="0.3">
      <c r="A304" s="45" t="s">
        <v>1937</v>
      </c>
      <c r="B304" s="62" t="s">
        <v>1975</v>
      </c>
      <c r="C304" s="126">
        <v>89054.407986449733</v>
      </c>
      <c r="D304" s="45">
        <v>32228</v>
      </c>
      <c r="E304" s="51"/>
      <c r="F304" s="133">
        <f t="shared" si="9"/>
        <v>0.14393475720711529</v>
      </c>
      <c r="G304" s="133">
        <f t="shared" si="10"/>
        <v>0.10948833195742498</v>
      </c>
    </row>
    <row r="305" spans="1:7" customFormat="1" x14ac:dyDescent="0.3">
      <c r="A305" s="45" t="s">
        <v>1938</v>
      </c>
      <c r="B305" s="62" t="s">
        <v>125</v>
      </c>
      <c r="C305" s="126">
        <f>SUM(C287:C304)</f>
        <v>618713.71247949975</v>
      </c>
      <c r="D305" s="45">
        <f>SUM(D287:D304)</f>
        <v>294351</v>
      </c>
      <c r="E305" s="51"/>
      <c r="F305" s="141">
        <f>SUM(F287:F304)</f>
        <v>1</v>
      </c>
      <c r="G305" s="141">
        <f>SUM(G287:G304)</f>
        <v>1</v>
      </c>
    </row>
    <row r="306" spans="1:7" customFormat="1" x14ac:dyDescent="0.3">
      <c r="A306" s="45" t="s">
        <v>1939</v>
      </c>
      <c r="B306" s="62"/>
      <c r="C306" s="45"/>
      <c r="D306" s="45"/>
      <c r="E306" s="51"/>
      <c r="F306" s="51"/>
      <c r="G306" s="51"/>
    </row>
    <row r="307" spans="1:7" customFormat="1" x14ac:dyDescent="0.3">
      <c r="A307" s="45" t="s">
        <v>1940</v>
      </c>
      <c r="B307" s="62"/>
      <c r="C307" s="45"/>
      <c r="D307" s="45"/>
      <c r="E307" s="51"/>
      <c r="F307" s="51"/>
      <c r="G307" s="51"/>
    </row>
    <row r="308" spans="1:7" customFormat="1" x14ac:dyDescent="0.3">
      <c r="A308" s="45" t="s">
        <v>1941</v>
      </c>
      <c r="B308" s="62"/>
      <c r="C308" s="45"/>
      <c r="D308" s="45"/>
      <c r="E308" s="51"/>
      <c r="F308" s="51"/>
      <c r="G308" s="51"/>
    </row>
    <row r="309" spans="1:7" customFormat="1" x14ac:dyDescent="0.3">
      <c r="A309" s="65"/>
      <c r="B309" s="65" t="s">
        <v>2272</v>
      </c>
      <c r="C309" s="65" t="s">
        <v>94</v>
      </c>
      <c r="D309" s="65" t="s">
        <v>1582</v>
      </c>
      <c r="E309" s="65"/>
      <c r="F309" s="65" t="s">
        <v>466</v>
      </c>
      <c r="G309" s="65" t="s">
        <v>1841</v>
      </c>
    </row>
    <row r="310" spans="1:7" customFormat="1" x14ac:dyDescent="0.3">
      <c r="A310" s="45" t="s">
        <v>1942</v>
      </c>
      <c r="B310" s="62" t="s">
        <v>3082</v>
      </c>
      <c r="C310" s="126">
        <v>81297.648379679566</v>
      </c>
      <c r="D310" s="45">
        <v>22480</v>
      </c>
      <c r="E310" s="51"/>
      <c r="F310" s="133">
        <f>IF($C$328=0,"",IF(C310="[For completion]","",C310/$C$328))</f>
        <v>0.13139784481885594</v>
      </c>
      <c r="G310" s="133">
        <f>IF($D$328=0,"",IF(D310="[For completion]","",D310/$D$328))</f>
        <v>7.6371406925745108E-2</v>
      </c>
    </row>
    <row r="311" spans="1:7" customFormat="1" x14ac:dyDescent="0.3">
      <c r="A311" s="45" t="s">
        <v>1943</v>
      </c>
      <c r="B311" s="62" t="s">
        <v>3083</v>
      </c>
      <c r="C311" s="126">
        <v>27991.230479479826</v>
      </c>
      <c r="D311" s="45">
        <v>10907</v>
      </c>
      <c r="E311" s="51"/>
      <c r="F311" s="133">
        <f t="shared" ref="F311:F327" si="11">IF($C$328=0,"",IF(C311="[For completion]","",C311/$C$328))</f>
        <v>4.5241005516597918E-2</v>
      </c>
      <c r="G311" s="133">
        <f t="shared" ref="G311:G327" si="12">IF($D$328=0,"",IF(D311="[For completion]","",D311/$D$328))</f>
        <v>3.7054401038216278E-2</v>
      </c>
    </row>
    <row r="312" spans="1:7" customFormat="1" x14ac:dyDescent="0.3">
      <c r="A312" s="45" t="s">
        <v>1944</v>
      </c>
      <c r="B312" s="62" t="s">
        <v>3084</v>
      </c>
      <c r="C312" s="126">
        <v>104658.80416037038</v>
      </c>
      <c r="D312" s="45">
        <v>44633</v>
      </c>
      <c r="E312" s="51"/>
      <c r="F312" s="133">
        <f t="shared" si="11"/>
        <v>0.16915546245281918</v>
      </c>
      <c r="G312" s="133">
        <f t="shared" si="12"/>
        <v>0.15163189525430523</v>
      </c>
    </row>
    <row r="313" spans="1:7" customFormat="1" x14ac:dyDescent="0.3">
      <c r="A313" s="45" t="s">
        <v>1945</v>
      </c>
      <c r="B313" s="62" t="s">
        <v>3085</v>
      </c>
      <c r="C313" s="126">
        <v>81084.548782259837</v>
      </c>
      <c r="D313" s="45">
        <v>38843</v>
      </c>
      <c r="E313" s="51"/>
      <c r="F313" s="133">
        <f t="shared" si="11"/>
        <v>0.13105342122984945</v>
      </c>
      <c r="G313" s="133">
        <f t="shared" si="12"/>
        <v>0.1319615017445159</v>
      </c>
    </row>
    <row r="314" spans="1:7" customFormat="1" x14ac:dyDescent="0.3">
      <c r="A314" s="45" t="s">
        <v>1946</v>
      </c>
      <c r="B314" s="62" t="s">
        <v>3086</v>
      </c>
      <c r="C314" s="126">
        <v>28590.734106020118</v>
      </c>
      <c r="D314" s="45">
        <v>14155</v>
      </c>
      <c r="E314" s="51"/>
      <c r="F314" s="133">
        <f t="shared" si="11"/>
        <v>4.6209957092178448E-2</v>
      </c>
      <c r="G314" s="133">
        <f t="shared" si="12"/>
        <v>4.8088846309338171E-2</v>
      </c>
    </row>
    <row r="315" spans="1:7" customFormat="1" x14ac:dyDescent="0.3">
      <c r="A315" s="45" t="s">
        <v>1947</v>
      </c>
      <c r="B315" s="62" t="s">
        <v>3087</v>
      </c>
      <c r="C315" s="126">
        <v>10705.303081959988</v>
      </c>
      <c r="D315" s="45">
        <v>5628</v>
      </c>
      <c r="E315" s="51"/>
      <c r="F315" s="133">
        <f t="shared" si="11"/>
        <v>1.7302514662328086E-2</v>
      </c>
      <c r="G315" s="133">
        <f t="shared" si="12"/>
        <v>1.9120030168064659E-2</v>
      </c>
    </row>
    <row r="316" spans="1:7" customFormat="1" x14ac:dyDescent="0.3">
      <c r="A316" s="45" t="s">
        <v>1948</v>
      </c>
      <c r="B316" s="62" t="s">
        <v>3088</v>
      </c>
      <c r="C316" s="126">
        <v>4695.6068122599972</v>
      </c>
      <c r="D316" s="45">
        <v>2585</v>
      </c>
      <c r="E316" s="51"/>
      <c r="F316" s="133">
        <f t="shared" si="11"/>
        <v>7.5893045806958411E-3</v>
      </c>
      <c r="G316" s="133">
        <f t="shared" si="12"/>
        <v>8.7820323355449793E-3</v>
      </c>
    </row>
    <row r="317" spans="1:7" customFormat="1" x14ac:dyDescent="0.3">
      <c r="A317" s="45" t="s">
        <v>1949</v>
      </c>
      <c r="B317" s="62" t="s">
        <v>3089</v>
      </c>
      <c r="C317" s="126">
        <v>21114.357492229974</v>
      </c>
      <c r="D317" s="45">
        <v>4799</v>
      </c>
      <c r="E317" s="51"/>
      <c r="F317" s="133">
        <f t="shared" si="11"/>
        <v>3.4126215511878721E-2</v>
      </c>
      <c r="G317" s="133">
        <f t="shared" si="12"/>
        <v>1.630366467244888E-2</v>
      </c>
    </row>
    <row r="318" spans="1:7" customFormat="1" x14ac:dyDescent="0.3">
      <c r="A318" s="45" t="s">
        <v>1950</v>
      </c>
      <c r="B318" s="62" t="s">
        <v>3090</v>
      </c>
      <c r="C318" s="126">
        <v>12107.562247019987</v>
      </c>
      <c r="D318" s="45">
        <v>5865</v>
      </c>
      <c r="E318" s="51"/>
      <c r="F318" s="133">
        <f t="shared" si="11"/>
        <v>1.956892501783877E-2</v>
      </c>
      <c r="G318" s="133">
        <f t="shared" si="12"/>
        <v>1.9925191353180386E-2</v>
      </c>
    </row>
    <row r="319" spans="1:7" customFormat="1" x14ac:dyDescent="0.3">
      <c r="A319" s="45" t="s">
        <v>1951</v>
      </c>
      <c r="B319" s="62" t="s">
        <v>3091</v>
      </c>
      <c r="C319" s="126">
        <v>49773.651077209557</v>
      </c>
      <c r="D319" s="45">
        <v>33111</v>
      </c>
      <c r="E319" s="51"/>
      <c r="F319" s="133">
        <f t="shared" si="11"/>
        <v>8.0446982300976147E-2</v>
      </c>
      <c r="G319" s="133">
        <f t="shared" si="12"/>
        <v>0.11248815190028232</v>
      </c>
    </row>
    <row r="320" spans="1:7" customFormat="1" x14ac:dyDescent="0.3">
      <c r="A320" s="45" t="s">
        <v>2052</v>
      </c>
      <c r="B320" s="62" t="s">
        <v>3092</v>
      </c>
      <c r="C320" s="126">
        <v>92671.334863900658</v>
      </c>
      <c r="D320" s="45">
        <v>65819</v>
      </c>
      <c r="E320" s="51"/>
      <c r="F320" s="133">
        <f t="shared" si="11"/>
        <v>0.14978063843537523</v>
      </c>
      <c r="G320" s="133">
        <f t="shared" si="12"/>
        <v>0.22360719005541005</v>
      </c>
    </row>
    <row r="321" spans="1:7" customFormat="1" x14ac:dyDescent="0.3">
      <c r="A321" s="45" t="s">
        <v>2094</v>
      </c>
      <c r="B321" s="62" t="s">
        <v>3093</v>
      </c>
      <c r="C321" s="126">
        <v>14087.192948880042</v>
      </c>
      <c r="D321" s="45">
        <v>12741</v>
      </c>
      <c r="E321" s="51"/>
      <c r="F321" s="133">
        <f>IF($C$328=0,"",IF(C321="[For completion]","",C321/$C$328))</f>
        <v>2.2768515817154774E-2</v>
      </c>
      <c r="G321" s="133">
        <f t="shared" si="12"/>
        <v>4.3285057635272177E-2</v>
      </c>
    </row>
    <row r="322" spans="1:7" customFormat="1" x14ac:dyDescent="0.3">
      <c r="A322" s="45" t="s">
        <v>2095</v>
      </c>
      <c r="B322" s="62" t="s">
        <v>3094</v>
      </c>
      <c r="C322" s="126">
        <v>875.96941191000019</v>
      </c>
      <c r="D322" s="45">
        <v>554</v>
      </c>
      <c r="E322" s="51"/>
      <c r="F322" s="133">
        <f t="shared" si="11"/>
        <v>1.4157911716544092E-3</v>
      </c>
      <c r="G322" s="133">
        <f t="shared" si="12"/>
        <v>1.8821067365152489E-3</v>
      </c>
    </row>
    <row r="323" spans="1:7" customFormat="1" x14ac:dyDescent="0.3">
      <c r="A323" s="45" t="s">
        <v>2096</v>
      </c>
      <c r="B323" s="62" t="s">
        <v>3095</v>
      </c>
      <c r="C323" s="126">
        <v>5.3606498699999996</v>
      </c>
      <c r="D323" s="45">
        <v>3</v>
      </c>
      <c r="E323" s="51"/>
      <c r="F323" s="133">
        <f t="shared" si="11"/>
        <v>8.6641846816634392E-6</v>
      </c>
      <c r="G323" s="133">
        <f t="shared" si="12"/>
        <v>1.0191913735642142E-5</v>
      </c>
    </row>
    <row r="324" spans="1:7" customFormat="1" x14ac:dyDescent="0.3">
      <c r="A324" s="45" t="s">
        <v>2097</v>
      </c>
      <c r="B324" s="62" t="s">
        <v>559</v>
      </c>
      <c r="C324" s="126">
        <v>0</v>
      </c>
      <c r="D324" s="45">
        <v>0</v>
      </c>
      <c r="E324" s="51"/>
      <c r="F324" s="133">
        <f t="shared" si="11"/>
        <v>0</v>
      </c>
      <c r="G324" s="133">
        <f t="shared" si="12"/>
        <v>0</v>
      </c>
    </row>
    <row r="325" spans="1:7" customFormat="1" x14ac:dyDescent="0.3">
      <c r="A325" s="45" t="s">
        <v>2098</v>
      </c>
      <c r="B325" s="62" t="s">
        <v>559</v>
      </c>
      <c r="C325" s="126">
        <v>0</v>
      </c>
      <c r="D325" s="45">
        <v>0</v>
      </c>
      <c r="E325" s="51"/>
      <c r="F325" s="133">
        <f t="shared" si="11"/>
        <v>0</v>
      </c>
      <c r="G325" s="133">
        <f t="shared" si="12"/>
        <v>0</v>
      </c>
    </row>
    <row r="326" spans="1:7" customFormat="1" x14ac:dyDescent="0.3">
      <c r="A326" s="45" t="s">
        <v>2099</v>
      </c>
      <c r="B326" s="62" t="s">
        <v>559</v>
      </c>
      <c r="C326" s="126">
        <v>0</v>
      </c>
      <c r="D326" s="45">
        <v>0</v>
      </c>
      <c r="E326" s="51"/>
      <c r="F326" s="133">
        <f t="shared" si="11"/>
        <v>0</v>
      </c>
      <c r="G326" s="133">
        <f t="shared" si="12"/>
        <v>0</v>
      </c>
    </row>
    <row r="327" spans="1:7" customFormat="1" x14ac:dyDescent="0.3">
      <c r="A327" s="45" t="s">
        <v>2100</v>
      </c>
      <c r="B327" s="62" t="s">
        <v>1975</v>
      </c>
      <c r="C327" s="126">
        <v>89054.407986449733</v>
      </c>
      <c r="D327" s="45">
        <v>32228</v>
      </c>
      <c r="E327" s="51"/>
      <c r="F327" s="133">
        <f t="shared" si="11"/>
        <v>0.14393475720711529</v>
      </c>
      <c r="G327" s="133">
        <f t="shared" si="12"/>
        <v>0.10948833195742498</v>
      </c>
    </row>
    <row r="328" spans="1:7" customFormat="1" x14ac:dyDescent="0.3">
      <c r="A328" s="45" t="s">
        <v>2101</v>
      </c>
      <c r="B328" s="62" t="s">
        <v>125</v>
      </c>
      <c r="C328" s="126">
        <f>SUM(C310:C327)</f>
        <v>618713.71247949975</v>
      </c>
      <c r="D328" s="45">
        <f>SUM(D310:D327)</f>
        <v>294351</v>
      </c>
      <c r="E328" s="51"/>
      <c r="F328" s="141">
        <f>SUM(F310:F327)</f>
        <v>1</v>
      </c>
      <c r="G328" s="141">
        <f>SUM(G310:G327)</f>
        <v>1</v>
      </c>
    </row>
    <row r="329" spans="1:7" customFormat="1" x14ac:dyDescent="0.3">
      <c r="A329" s="45" t="s">
        <v>1952</v>
      </c>
      <c r="B329" s="62"/>
      <c r="C329" s="45"/>
      <c r="D329" s="45"/>
      <c r="E329" s="51"/>
      <c r="F329" s="51"/>
      <c r="G329" s="51"/>
    </row>
    <row r="330" spans="1:7" customFormat="1" x14ac:dyDescent="0.3">
      <c r="A330" s="45" t="s">
        <v>2102</v>
      </c>
      <c r="B330" s="62"/>
      <c r="C330" s="45"/>
      <c r="D330" s="45"/>
      <c r="E330" s="51"/>
      <c r="F330" s="51"/>
      <c r="G330" s="51"/>
    </row>
    <row r="331" spans="1:7" customFormat="1" x14ac:dyDescent="0.3">
      <c r="A331" s="45" t="s">
        <v>2103</v>
      </c>
      <c r="B331" s="62"/>
      <c r="C331" s="45"/>
      <c r="D331" s="45"/>
      <c r="E331" s="51"/>
      <c r="F331" s="51"/>
      <c r="G331" s="51"/>
    </row>
    <row r="332" spans="1:7" customFormat="1" x14ac:dyDescent="0.3">
      <c r="A332" s="65"/>
      <c r="B332" s="65" t="s">
        <v>2235</v>
      </c>
      <c r="C332" s="65" t="s">
        <v>94</v>
      </c>
      <c r="D332" s="65" t="s">
        <v>1582</v>
      </c>
      <c r="E332" s="65"/>
      <c r="F332" s="65" t="s">
        <v>466</v>
      </c>
      <c r="G332" s="65" t="s">
        <v>1841</v>
      </c>
    </row>
    <row r="333" spans="1:7" customFormat="1" x14ac:dyDescent="0.3">
      <c r="A333" s="45" t="s">
        <v>2104</v>
      </c>
      <c r="B333" s="62" t="s">
        <v>1575</v>
      </c>
      <c r="C333" s="126">
        <v>96908.702077470429</v>
      </c>
      <c r="D333" s="45">
        <v>45634</v>
      </c>
      <c r="E333" s="51"/>
      <c r="F333" s="133">
        <f>IF($C$346=0,"",IF(C333="[For completion]","",C333/$C$346))</f>
        <v>0.15662931033014887</v>
      </c>
      <c r="G333" s="133">
        <f>IF($D$346=0,"",IF(D333="[For completion]","",D333/$D$346))</f>
        <v>0.15505419455675987</v>
      </c>
    </row>
    <row r="334" spans="1:7" customFormat="1" x14ac:dyDescent="0.3">
      <c r="A334" s="45" t="s">
        <v>2105</v>
      </c>
      <c r="B334" s="62" t="s">
        <v>1576</v>
      </c>
      <c r="C334" s="126">
        <v>83634.285914390231</v>
      </c>
      <c r="D334" s="45">
        <v>40830</v>
      </c>
      <c r="E334" s="51"/>
      <c r="F334" s="133">
        <f t="shared" ref="F334:F345" si="13">IF($C$346=0,"",IF(C334="[For completion]","",C334/$C$346))</f>
        <v>0.1351744501980163</v>
      </c>
      <c r="G334" s="133">
        <f t="shared" ref="G334:G345" si="14">IF($D$346=0,"",IF(D334="[For completion]","",D334/$D$346))</f>
        <v>0.13873126974958377</v>
      </c>
    </row>
    <row r="335" spans="1:7" customFormat="1" x14ac:dyDescent="0.3">
      <c r="A335" s="45" t="s">
        <v>2106</v>
      </c>
      <c r="B335" s="62" t="s">
        <v>2253</v>
      </c>
      <c r="C335" s="126">
        <v>48394.792748980442</v>
      </c>
      <c r="D335" s="45">
        <v>27822</v>
      </c>
      <c r="E335" s="51"/>
      <c r="F335" s="133">
        <f t="shared" si="13"/>
        <v>7.8218393697850608E-2</v>
      </c>
      <c r="G335" s="133">
        <f t="shared" si="14"/>
        <v>9.4532975434066122E-2</v>
      </c>
    </row>
    <row r="336" spans="1:7" customFormat="1" x14ac:dyDescent="0.3">
      <c r="A336" s="45" t="s">
        <v>2107</v>
      </c>
      <c r="B336" s="62" t="s">
        <v>1577</v>
      </c>
      <c r="C336" s="126">
        <v>68434.805704940663</v>
      </c>
      <c r="D336" s="45">
        <v>43015</v>
      </c>
      <c r="E336" s="51"/>
      <c r="F336" s="133">
        <f t="shared" si="13"/>
        <v>0.11060819297294611</v>
      </c>
      <c r="G336" s="133">
        <f t="shared" si="14"/>
        <v>0.14615541435900919</v>
      </c>
    </row>
    <row r="337" spans="1:7" customFormat="1" x14ac:dyDescent="0.3">
      <c r="A337" s="45" t="s">
        <v>2108</v>
      </c>
      <c r="B337" s="62" t="s">
        <v>1578</v>
      </c>
      <c r="C337" s="126">
        <v>75068.326531920349</v>
      </c>
      <c r="D337" s="45">
        <v>50253</v>
      </c>
      <c r="E337" s="51"/>
      <c r="F337" s="133">
        <f t="shared" si="13"/>
        <v>0.12132966349021618</v>
      </c>
      <c r="G337" s="133">
        <f t="shared" si="14"/>
        <v>0.17074853046107846</v>
      </c>
    </row>
    <row r="338" spans="1:7" customFormat="1" x14ac:dyDescent="0.3">
      <c r="A338" s="45" t="s">
        <v>2109</v>
      </c>
      <c r="B338" s="62" t="s">
        <v>1579</v>
      </c>
      <c r="C338" s="126">
        <v>27452.989542030078</v>
      </c>
      <c r="D338" s="45">
        <v>18014</v>
      </c>
      <c r="E338" s="51"/>
      <c r="F338" s="133">
        <f t="shared" si="13"/>
        <v>4.4371070154582345E-2</v>
      </c>
      <c r="G338" s="133">
        <f t="shared" si="14"/>
        <v>6.1207570249057118E-2</v>
      </c>
    </row>
    <row r="339" spans="1:7" customFormat="1" x14ac:dyDescent="0.3">
      <c r="A339" s="45" t="s">
        <v>2110</v>
      </c>
      <c r="B339" s="62" t="s">
        <v>1580</v>
      </c>
      <c r="C339" s="126">
        <v>22590.204532249991</v>
      </c>
      <c r="D339" s="45">
        <v>11268</v>
      </c>
      <c r="E339" s="51"/>
      <c r="F339" s="133">
        <f t="shared" si="13"/>
        <v>3.6511562741545676E-2</v>
      </c>
      <c r="G339" s="133">
        <f t="shared" si="14"/>
        <v>3.8286160850803573E-2</v>
      </c>
    </row>
    <row r="340" spans="1:7" customFormat="1" x14ac:dyDescent="0.3">
      <c r="A340" s="45" t="s">
        <v>2111</v>
      </c>
      <c r="B340" s="62" t="s">
        <v>1581</v>
      </c>
      <c r="C340" s="126">
        <v>20183.887398510014</v>
      </c>
      <c r="D340" s="45">
        <v>9738</v>
      </c>
      <c r="E340" s="51"/>
      <c r="F340" s="133">
        <f t="shared" si="13"/>
        <v>3.2622337264229785E-2</v>
      </c>
      <c r="G340" s="133">
        <f t="shared" si="14"/>
        <v>3.3087560735279124E-2</v>
      </c>
    </row>
    <row r="341" spans="1:7" customFormat="1" x14ac:dyDescent="0.3">
      <c r="A341" s="45" t="s">
        <v>2112</v>
      </c>
      <c r="B341" s="62" t="s">
        <v>2625</v>
      </c>
      <c r="C341" s="126">
        <v>34472.508630689939</v>
      </c>
      <c r="D341" s="45">
        <v>15723</v>
      </c>
      <c r="E341" s="51"/>
      <c r="F341" s="133">
        <f t="shared" si="13"/>
        <v>5.5716412834202395E-2</v>
      </c>
      <c r="G341" s="133">
        <f t="shared" si="14"/>
        <v>5.3423261187183581E-2</v>
      </c>
    </row>
    <row r="342" spans="1:7" customFormat="1" x14ac:dyDescent="0.3">
      <c r="A342" s="45" t="s">
        <v>2113</v>
      </c>
      <c r="B342" s="45" t="s">
        <v>2628</v>
      </c>
      <c r="C342" s="126">
        <v>20114.483652819945</v>
      </c>
      <c r="D342" s="45">
        <v>8041</v>
      </c>
      <c r="F342" s="133">
        <f t="shared" si="13"/>
        <v>3.2510163015800841E-2</v>
      </c>
      <c r="G342" s="133">
        <f t="shared" si="14"/>
        <v>2.732153171825626E-2</v>
      </c>
    </row>
    <row r="343" spans="1:7" customFormat="1" x14ac:dyDescent="0.3">
      <c r="A343" s="45" t="s">
        <v>2114</v>
      </c>
      <c r="B343" s="45" t="s">
        <v>2626</v>
      </c>
      <c r="C343" s="126">
        <v>43429.84795235996</v>
      </c>
      <c r="D343" s="45">
        <v>12715</v>
      </c>
      <c r="F343" s="133">
        <f t="shared" si="13"/>
        <v>7.0193769875108086E-2</v>
      </c>
      <c r="G343" s="133">
        <f t="shared" si="14"/>
        <v>4.3202745404505451E-2</v>
      </c>
    </row>
    <row r="344" spans="1:7" customFormat="1" x14ac:dyDescent="0.3">
      <c r="A344" s="45" t="s">
        <v>2622</v>
      </c>
      <c r="B344" s="62" t="s">
        <v>2627</v>
      </c>
      <c r="C344" s="126">
        <v>43738.940567639955</v>
      </c>
      <c r="D344" s="45">
        <v>9286</v>
      </c>
      <c r="E344" s="51"/>
      <c r="F344" s="133">
        <f t="shared" si="13"/>
        <v>7.0693342793964692E-2</v>
      </c>
      <c r="G344" s="133">
        <f t="shared" si="14"/>
        <v>3.1551765145594782E-2</v>
      </c>
    </row>
    <row r="345" spans="1:7" customFormat="1" x14ac:dyDescent="0.3">
      <c r="A345" s="45" t="s">
        <v>2623</v>
      </c>
      <c r="B345" s="45" t="s">
        <v>1975</v>
      </c>
      <c r="C345" s="126">
        <v>34289.937225500005</v>
      </c>
      <c r="D345" s="45">
        <v>1971</v>
      </c>
      <c r="F345" s="133">
        <f t="shared" si="13"/>
        <v>5.5421330631387981E-2</v>
      </c>
      <c r="G345" s="133">
        <f t="shared" si="14"/>
        <v>6.69702014882267E-3</v>
      </c>
    </row>
    <row r="346" spans="1:7" customFormat="1" x14ac:dyDescent="0.3">
      <c r="A346" s="45" t="s">
        <v>2624</v>
      </c>
      <c r="B346" s="62" t="s">
        <v>125</v>
      </c>
      <c r="C346" s="126">
        <f>SUM(C333:C345)</f>
        <v>618713.71247950208</v>
      </c>
      <c r="D346" s="45">
        <f>SUM(D333:D345)</f>
        <v>294310</v>
      </c>
      <c r="E346" s="51"/>
      <c r="F346" s="141">
        <f>SUM(F333:F345)</f>
        <v>0.99999999999999978</v>
      </c>
      <c r="G346" s="141">
        <f>SUM(G333:G345)</f>
        <v>0.99999999999999989</v>
      </c>
    </row>
    <row r="347" spans="1:7" customFormat="1" x14ac:dyDescent="0.3">
      <c r="A347" s="45" t="s">
        <v>2115</v>
      </c>
      <c r="B347" s="62"/>
      <c r="C347" s="126"/>
      <c r="D347" s="45"/>
      <c r="E347" s="51"/>
      <c r="F347" s="141"/>
      <c r="G347" s="141"/>
    </row>
    <row r="348" spans="1:7" customFormat="1" x14ac:dyDescent="0.3">
      <c r="A348" s="45" t="s">
        <v>2629</v>
      </c>
      <c r="B348" s="62"/>
      <c r="C348" s="126"/>
      <c r="D348" s="45"/>
      <c r="E348" s="51"/>
      <c r="F348" s="141"/>
      <c r="G348" s="141"/>
    </row>
    <row r="349" spans="1:7" customFormat="1" x14ac:dyDescent="0.3">
      <c r="A349" s="45" t="s">
        <v>2630</v>
      </c>
    </row>
    <row r="350" spans="1:7" customFormat="1" x14ac:dyDescent="0.3">
      <c r="A350" s="45" t="s">
        <v>2631</v>
      </c>
    </row>
    <row r="351" spans="1:7" customFormat="1" x14ac:dyDescent="0.3">
      <c r="A351" s="45" t="s">
        <v>2632</v>
      </c>
      <c r="B351" s="62"/>
      <c r="C351" s="126"/>
      <c r="D351" s="45"/>
      <c r="E351" s="51"/>
      <c r="F351" s="141"/>
      <c r="G351" s="141"/>
    </row>
    <row r="352" spans="1:7" customFormat="1" x14ac:dyDescent="0.3">
      <c r="A352" s="45" t="s">
        <v>2633</v>
      </c>
      <c r="B352" s="62"/>
      <c r="C352" s="126"/>
      <c r="D352" s="45"/>
      <c r="E352" s="51"/>
      <c r="F352" s="141"/>
      <c r="G352" s="141"/>
    </row>
    <row r="353" spans="1:7" customFormat="1" x14ac:dyDescent="0.3">
      <c r="A353" s="45" t="s">
        <v>2634</v>
      </c>
      <c r="B353" s="62"/>
      <c r="C353" s="126"/>
      <c r="D353" s="45"/>
      <c r="E353" s="51"/>
      <c r="F353" s="141"/>
      <c r="G353" s="141"/>
    </row>
    <row r="354" spans="1:7" customFormat="1" x14ac:dyDescent="0.3">
      <c r="A354" s="45" t="s">
        <v>2635</v>
      </c>
      <c r="B354" s="62"/>
      <c r="C354" s="126"/>
      <c r="D354" s="45"/>
      <c r="E354" s="51"/>
      <c r="F354" s="141"/>
      <c r="G354" s="141"/>
    </row>
    <row r="355" spans="1:7" customFormat="1" x14ac:dyDescent="0.3">
      <c r="A355" s="45" t="s">
        <v>2636</v>
      </c>
      <c r="B355" s="62"/>
      <c r="C355" s="45"/>
      <c r="D355" s="45"/>
      <c r="E355" s="51"/>
      <c r="F355" s="51"/>
      <c r="G355" s="51"/>
    </row>
    <row r="356" spans="1:7" customFormat="1" x14ac:dyDescent="0.3">
      <c r="A356" s="45" t="s">
        <v>2652</v>
      </c>
      <c r="B356" s="62"/>
      <c r="C356" s="45"/>
      <c r="D356" s="45"/>
      <c r="E356" s="51"/>
      <c r="F356" s="51"/>
      <c r="G356" s="51"/>
    </row>
    <row r="357" spans="1:7" customFormat="1" x14ac:dyDescent="0.3">
      <c r="A357" s="65"/>
      <c r="B357" s="65" t="s">
        <v>2236</v>
      </c>
      <c r="C357" s="65" t="s">
        <v>94</v>
      </c>
      <c r="D357" s="65" t="s">
        <v>1582</v>
      </c>
      <c r="E357" s="65"/>
      <c r="F357" s="65" t="s">
        <v>466</v>
      </c>
      <c r="G357" s="65" t="s">
        <v>1841</v>
      </c>
    </row>
    <row r="358" spans="1:7" customFormat="1" x14ac:dyDescent="0.3">
      <c r="A358" s="45" t="s">
        <v>2429</v>
      </c>
      <c r="B358" s="62" t="s">
        <v>1963</v>
      </c>
      <c r="C358" s="126">
        <v>384766.93890637625</v>
      </c>
      <c r="D358" s="45">
        <v>232080</v>
      </c>
      <c r="E358" s="51"/>
      <c r="F358" s="133">
        <f>IF($C$365=0,"",IF(C358="[For completion]","",C358/$C$365))</f>
        <v>0.62188202903152445</v>
      </c>
      <c r="G358" s="133">
        <f>IF($D$365=0,"",IF(D358="[For completion]","",D358/$D$365))</f>
        <v>0.78825898967804608</v>
      </c>
    </row>
    <row r="359" spans="1:7" customFormat="1" x14ac:dyDescent="0.3">
      <c r="A359" s="45" t="s">
        <v>2430</v>
      </c>
      <c r="B359" s="147" t="s">
        <v>1964</v>
      </c>
      <c r="C359" s="126">
        <v>64850.690656509876</v>
      </c>
      <c r="D359" s="45">
        <v>34467</v>
      </c>
      <c r="E359" s="51"/>
      <c r="F359" s="133">
        <f t="shared" ref="F359:F364" si="15">IF($C$365=0,"",IF(C359="[For completion]","",C359/$C$365))</f>
        <v>0.10481534407346597</v>
      </c>
      <c r="G359" s="133">
        <f t="shared" ref="G359:G364" si="16">IF($D$365=0,"",IF(D359="[For completion]","",D359/$D$365))</f>
        <v>0.11706705703737165</v>
      </c>
    </row>
    <row r="360" spans="1:7" customFormat="1" x14ac:dyDescent="0.3">
      <c r="A360" s="45" t="s">
        <v>2431</v>
      </c>
      <c r="B360" s="62" t="s">
        <v>1965</v>
      </c>
      <c r="C360" s="126">
        <v>0</v>
      </c>
      <c r="D360" s="45">
        <v>0</v>
      </c>
      <c r="E360" s="51"/>
      <c r="F360" s="133">
        <f t="shared" si="15"/>
        <v>0</v>
      </c>
      <c r="G360" s="133">
        <f t="shared" si="16"/>
        <v>0</v>
      </c>
    </row>
    <row r="361" spans="1:7" customFormat="1" x14ac:dyDescent="0.3">
      <c r="A361" s="45" t="s">
        <v>2432</v>
      </c>
      <c r="B361" s="62" t="s">
        <v>1966</v>
      </c>
      <c r="C361" s="126">
        <v>23474.545349420005</v>
      </c>
      <c r="D361" s="45">
        <v>12716</v>
      </c>
      <c r="E361" s="51"/>
      <c r="F361" s="133">
        <f t="shared" si="15"/>
        <v>3.794088425056192E-2</v>
      </c>
      <c r="G361" s="133">
        <f t="shared" si="16"/>
        <v>4.3189853984600284E-2</v>
      </c>
    </row>
    <row r="362" spans="1:7" customFormat="1" x14ac:dyDescent="0.3">
      <c r="A362" s="45" t="s">
        <v>2433</v>
      </c>
      <c r="B362" s="62" t="s">
        <v>1967</v>
      </c>
      <c r="C362" s="126">
        <v>145525.17229971991</v>
      </c>
      <c r="D362" s="45">
        <v>15025</v>
      </c>
      <c r="E362" s="51"/>
      <c r="F362" s="133">
        <f t="shared" si="15"/>
        <v>0.23520599166378192</v>
      </c>
      <c r="G362" s="133">
        <f t="shared" si="16"/>
        <v>5.1032365218513627E-2</v>
      </c>
    </row>
    <row r="363" spans="1:7" customFormat="1" x14ac:dyDescent="0.3">
      <c r="A363" s="45" t="s">
        <v>2434</v>
      </c>
      <c r="B363" s="62" t="s">
        <v>1968</v>
      </c>
      <c r="C363" s="126">
        <v>96.365267469999949</v>
      </c>
      <c r="D363" s="45">
        <v>133</v>
      </c>
      <c r="E363" s="51"/>
      <c r="F363" s="133">
        <f t="shared" si="15"/>
        <v>1.5575098066570404E-4</v>
      </c>
      <c r="G363" s="133">
        <f t="shared" si="16"/>
        <v>4.5173408146837352E-4</v>
      </c>
    </row>
    <row r="364" spans="1:7" customFormat="1" x14ac:dyDescent="0.3">
      <c r="A364" s="45" t="s">
        <v>2435</v>
      </c>
      <c r="B364" s="62" t="s">
        <v>1583</v>
      </c>
      <c r="C364" s="126">
        <v>0</v>
      </c>
      <c r="D364" s="45">
        <v>0</v>
      </c>
      <c r="E364" s="51"/>
      <c r="F364" s="133">
        <f t="shared" si="15"/>
        <v>0</v>
      </c>
      <c r="G364" s="133">
        <f t="shared" si="16"/>
        <v>0</v>
      </c>
    </row>
    <row r="365" spans="1:7" customFormat="1" x14ac:dyDescent="0.3">
      <c r="A365" s="45" t="s">
        <v>2436</v>
      </c>
      <c r="B365" s="62" t="s">
        <v>125</v>
      </c>
      <c r="C365" s="126">
        <f>SUM(C358:C364)</f>
        <v>618713.71247949603</v>
      </c>
      <c r="D365" s="45">
        <f>SUM(D358:D364)</f>
        <v>294421</v>
      </c>
      <c r="E365" s="51"/>
      <c r="F365" s="141">
        <f>SUM(F358:F364)</f>
        <v>0.99999999999999989</v>
      </c>
      <c r="G365" s="141">
        <f>SUM(G358:G364)</f>
        <v>1</v>
      </c>
    </row>
    <row r="366" spans="1:7" customFormat="1" x14ac:dyDescent="0.3">
      <c r="A366" s="45" t="s">
        <v>2116</v>
      </c>
      <c r="B366" s="62"/>
      <c r="C366" s="45"/>
      <c r="D366" s="45"/>
      <c r="E366" s="51"/>
      <c r="F366" s="51"/>
      <c r="G366" s="51"/>
    </row>
    <row r="367" spans="1:7" customFormat="1" x14ac:dyDescent="0.3">
      <c r="A367" s="65"/>
      <c r="B367" s="65" t="s">
        <v>2237</v>
      </c>
      <c r="C367" s="65" t="s">
        <v>94</v>
      </c>
      <c r="D367" s="65" t="s">
        <v>1582</v>
      </c>
      <c r="E367" s="65"/>
      <c r="F367" s="65" t="s">
        <v>466</v>
      </c>
      <c r="G367" s="65" t="s">
        <v>1841</v>
      </c>
    </row>
    <row r="368" spans="1:7" customFormat="1" x14ac:dyDescent="0.3">
      <c r="A368" s="45" t="s">
        <v>2437</v>
      </c>
      <c r="B368" s="62" t="s">
        <v>2157</v>
      </c>
      <c r="C368" s="126">
        <v>53615.017706509912</v>
      </c>
      <c r="D368" s="45">
        <v>11981</v>
      </c>
      <c r="E368" s="51"/>
      <c r="F368" s="133">
        <f>IF($C$372=0,"",IF(C368="[For completion]","",C368/$C$372))</f>
        <v>8.665561571546164E-2</v>
      </c>
      <c r="G368" s="133">
        <f>IF($D$372=0,"",IF(D368="[For completion]","",D368/$D$372))</f>
        <v>4.070877646019503E-2</v>
      </c>
    </row>
    <row r="369" spans="1:7" customFormat="1" x14ac:dyDescent="0.3">
      <c r="A369" s="45" t="s">
        <v>2438</v>
      </c>
      <c r="B369" s="147" t="s">
        <v>2202</v>
      </c>
      <c r="C369" s="126">
        <v>565098.69477298704</v>
      </c>
      <c r="D369" s="45">
        <v>282329</v>
      </c>
      <c r="E369" s="51"/>
      <c r="F369" s="133">
        <f>IF($C$372=0,"",IF(C369="[For completion]","",C369/$C$372))</f>
        <v>0.91334438428453835</v>
      </c>
      <c r="G369" s="133">
        <f>IF($D$372=0,"",IF(D369="[For completion]","",D369/$D$372))</f>
        <v>0.959291223539805</v>
      </c>
    </row>
    <row r="370" spans="1:7" customFormat="1" x14ac:dyDescent="0.3">
      <c r="A370" s="45" t="s">
        <v>2439</v>
      </c>
      <c r="B370" s="62" t="s">
        <v>1583</v>
      </c>
      <c r="C370" s="126">
        <v>0</v>
      </c>
      <c r="D370" s="45">
        <v>0</v>
      </c>
      <c r="E370" s="51"/>
      <c r="F370" s="133">
        <f>IF($C$372=0,"",IF(C370="[For completion]","",C370/$C$372))</f>
        <v>0</v>
      </c>
      <c r="G370" s="133">
        <f>IF($D$372=0,"",IF(D370="[For completion]","",D370/$D$372))</f>
        <v>0</v>
      </c>
    </row>
    <row r="371" spans="1:7" customFormat="1" x14ac:dyDescent="0.3">
      <c r="A371" s="45" t="s">
        <v>2440</v>
      </c>
      <c r="B371" s="45" t="s">
        <v>1975</v>
      </c>
      <c r="C371" s="126">
        <v>0</v>
      </c>
      <c r="D371" s="45">
        <v>0</v>
      </c>
      <c r="E371" s="51"/>
      <c r="F371" s="133">
        <f>IF($C$372=0,"",IF(C371="[For completion]","",C371/$C$372))</f>
        <v>0</v>
      </c>
      <c r="G371" s="133">
        <f>IF($D$372=0,"",IF(D371="[For completion]","",D371/$D$372))</f>
        <v>0</v>
      </c>
    </row>
    <row r="372" spans="1:7" customFormat="1" x14ac:dyDescent="0.3">
      <c r="A372" s="45" t="s">
        <v>2441</v>
      </c>
      <c r="B372" s="62" t="s">
        <v>125</v>
      </c>
      <c r="C372" s="126">
        <f>SUM(C368:C371)</f>
        <v>618713.71247949696</v>
      </c>
      <c r="D372" s="45">
        <f>SUM(D368:D371)</f>
        <v>294310</v>
      </c>
      <c r="E372" s="51"/>
      <c r="F372" s="141">
        <f>SUM(F368:F371)</f>
        <v>1</v>
      </c>
      <c r="G372" s="141">
        <f>SUM(G368:G371)</f>
        <v>1</v>
      </c>
    </row>
    <row r="373" spans="1:7" customFormat="1" x14ac:dyDescent="0.3">
      <c r="A373" s="45" t="s">
        <v>2442</v>
      </c>
      <c r="B373" s="62"/>
      <c r="C373" s="45"/>
      <c r="D373" s="45"/>
      <c r="E373" s="51"/>
      <c r="F373" s="51"/>
      <c r="G373" s="51"/>
    </row>
    <row r="374" spans="1:7" customFormat="1" ht="15" customHeight="1" x14ac:dyDescent="0.3">
      <c r="A374" s="65"/>
      <c r="B374" s="65" t="s">
        <v>2977</v>
      </c>
      <c r="C374" s="65" t="s">
        <v>2615</v>
      </c>
      <c r="D374" s="65" t="s">
        <v>2616</v>
      </c>
      <c r="E374" s="65"/>
      <c r="F374" s="65" t="s">
        <v>2617</v>
      </c>
      <c r="G374" s="65" t="s">
        <v>3001</v>
      </c>
    </row>
    <row r="375" spans="1:7" customFormat="1" x14ac:dyDescent="0.3">
      <c r="A375" s="45" t="s">
        <v>2443</v>
      </c>
      <c r="B375" s="62" t="s">
        <v>1963</v>
      </c>
      <c r="C375" s="126"/>
      <c r="D375" s="126">
        <v>250823.37303845154</v>
      </c>
      <c r="E375" s="43"/>
      <c r="F375" s="161"/>
      <c r="G375" s="161"/>
    </row>
    <row r="376" spans="1:7" customFormat="1" x14ac:dyDescent="0.3">
      <c r="A376" s="45" t="s">
        <v>2444</v>
      </c>
      <c r="B376" s="62" t="s">
        <v>1964</v>
      </c>
      <c r="C376" s="126"/>
      <c r="D376" s="126">
        <v>11349.745734940818</v>
      </c>
      <c r="E376" s="43"/>
      <c r="F376" s="161"/>
      <c r="G376" s="161"/>
    </row>
    <row r="377" spans="1:7" customFormat="1" x14ac:dyDescent="0.3">
      <c r="A377" s="45" t="s">
        <v>2445</v>
      </c>
      <c r="B377" s="62" t="s">
        <v>1965</v>
      </c>
      <c r="C377" s="126"/>
      <c r="D377" s="126">
        <v>0</v>
      </c>
      <c r="E377" s="43"/>
      <c r="F377" s="161"/>
      <c r="G377" s="161"/>
    </row>
    <row r="378" spans="1:7" customFormat="1" x14ac:dyDescent="0.3">
      <c r="A378" s="45" t="s">
        <v>2446</v>
      </c>
      <c r="B378" s="62" t="s">
        <v>1966</v>
      </c>
      <c r="C378" s="126"/>
      <c r="D378" s="126">
        <v>6038.1922765076351</v>
      </c>
      <c r="E378" s="43"/>
      <c r="F378" s="161"/>
      <c r="G378" s="161"/>
    </row>
    <row r="379" spans="1:7" customFormat="1" x14ac:dyDescent="0.3">
      <c r="A379" s="45" t="s">
        <v>2447</v>
      </c>
      <c r="B379" s="62" t="s">
        <v>1967</v>
      </c>
      <c r="C379" s="126"/>
      <c r="D379" s="126">
        <v>39860.413788948426</v>
      </c>
      <c r="E379" s="43"/>
      <c r="F379" s="161"/>
      <c r="G379" s="161"/>
    </row>
    <row r="380" spans="1:7" customFormat="1" x14ac:dyDescent="0.3">
      <c r="A380" s="45" t="s">
        <v>2448</v>
      </c>
      <c r="B380" s="62" t="s">
        <v>1968</v>
      </c>
      <c r="C380" s="126"/>
      <c r="D380" s="126">
        <v>17.085308863357191</v>
      </c>
      <c r="E380" s="43"/>
      <c r="F380" s="161"/>
      <c r="G380" s="161"/>
    </row>
    <row r="381" spans="1:7" customFormat="1" x14ac:dyDescent="0.3">
      <c r="A381" s="45" t="s">
        <v>2449</v>
      </c>
      <c r="B381" s="62" t="s">
        <v>1583</v>
      </c>
      <c r="C381" s="126"/>
      <c r="D381" s="126">
        <v>0</v>
      </c>
      <c r="E381" s="43"/>
      <c r="F381" s="161"/>
      <c r="G381" s="161"/>
    </row>
    <row r="382" spans="1:7" customFormat="1" x14ac:dyDescent="0.3">
      <c r="A382" s="45" t="s">
        <v>2450</v>
      </c>
      <c r="B382" s="62" t="s">
        <v>125</v>
      </c>
      <c r="C382" s="126">
        <f>SUM(C375:C381)</f>
        <v>0</v>
      </c>
      <c r="D382" s="126">
        <f>SUM(D375:D381)</f>
        <v>308088.81014771177</v>
      </c>
      <c r="E382" s="43"/>
      <c r="F382" s="161"/>
      <c r="G382" s="133"/>
    </row>
    <row r="383" spans="1:7" customFormat="1" x14ac:dyDescent="0.3">
      <c r="A383" s="45" t="s">
        <v>2451</v>
      </c>
      <c r="B383" s="62" t="s">
        <v>2614</v>
      </c>
      <c r="C383" s="45"/>
      <c r="D383" s="45"/>
      <c r="E383" s="43"/>
      <c r="F383" s="161"/>
      <c r="G383" s="133" t="str">
        <f>IF($D$393=0,"",IF(D382="[For completion]","",D382/$D$393))</f>
        <v/>
      </c>
    </row>
    <row r="384" spans="1:7" customFormat="1" x14ac:dyDescent="0.3">
      <c r="A384" s="45" t="s">
        <v>2452</v>
      </c>
      <c r="B384" s="45"/>
      <c r="C384" s="45"/>
      <c r="D384" s="45"/>
      <c r="E384" s="45"/>
      <c r="F384" s="45"/>
      <c r="G384" s="133" t="str">
        <f>IF($D$393=0,"",IF(D383="[For completion]","",D383/$D$393))</f>
        <v/>
      </c>
    </row>
    <row r="385" spans="1:7" customFormat="1" x14ac:dyDescent="0.3">
      <c r="A385" s="45" t="s">
        <v>2453</v>
      </c>
      <c r="B385" s="62"/>
      <c r="C385" s="126"/>
      <c r="D385" s="45"/>
      <c r="E385" s="43"/>
      <c r="F385" s="133"/>
      <c r="G385" s="133" t="str">
        <f t="shared" ref="G385:G393" si="17">IF($D$393=0,"",IF(D385="[For completion]","",D385/$D$393))</f>
        <v/>
      </c>
    </row>
    <row r="386" spans="1:7" customFormat="1" x14ac:dyDescent="0.3">
      <c r="A386" s="45" t="s">
        <v>2454</v>
      </c>
      <c r="B386" s="62"/>
      <c r="C386" s="126"/>
      <c r="D386" s="45"/>
      <c r="E386" s="43"/>
      <c r="F386" s="133"/>
      <c r="G386" s="133" t="str">
        <f t="shared" si="17"/>
        <v/>
      </c>
    </row>
    <row r="387" spans="1:7" customFormat="1" x14ac:dyDescent="0.3">
      <c r="A387" s="45" t="s">
        <v>2455</v>
      </c>
      <c r="B387" s="62"/>
      <c r="C387" s="126"/>
      <c r="D387" s="45"/>
      <c r="E387" s="43"/>
      <c r="F387" s="133"/>
      <c r="G387" s="133" t="str">
        <f t="shared" si="17"/>
        <v/>
      </c>
    </row>
    <row r="388" spans="1:7" customFormat="1" x14ac:dyDescent="0.3">
      <c r="A388" s="45" t="s">
        <v>2456</v>
      </c>
      <c r="B388" s="62"/>
      <c r="C388" s="126"/>
      <c r="D388" s="45"/>
      <c r="E388" s="43"/>
      <c r="F388" s="133"/>
      <c r="G388" s="133" t="str">
        <f t="shared" si="17"/>
        <v/>
      </c>
    </row>
    <row r="389" spans="1:7" customFormat="1" x14ac:dyDescent="0.3">
      <c r="A389" s="45" t="s">
        <v>2457</v>
      </c>
      <c r="B389" s="62"/>
      <c r="C389" s="126"/>
      <c r="D389" s="45"/>
      <c r="E389" s="43"/>
      <c r="F389" s="133"/>
      <c r="G389" s="133" t="str">
        <f t="shared" si="17"/>
        <v/>
      </c>
    </row>
    <row r="390" spans="1:7" customFormat="1" x14ac:dyDescent="0.3">
      <c r="A390" s="45" t="s">
        <v>2458</v>
      </c>
      <c r="B390" s="62"/>
      <c r="C390" s="126"/>
      <c r="D390" s="45"/>
      <c r="E390" s="43"/>
      <c r="F390" s="133"/>
      <c r="G390" s="133" t="str">
        <f t="shared" si="17"/>
        <v/>
      </c>
    </row>
    <row r="391" spans="1:7" customFormat="1" x14ac:dyDescent="0.3">
      <c r="A391" s="45" t="s">
        <v>2459</v>
      </c>
      <c r="B391" s="62"/>
      <c r="C391" s="126"/>
      <c r="D391" s="45"/>
      <c r="E391" s="43"/>
      <c r="F391" s="133"/>
      <c r="G391" s="133" t="str">
        <f t="shared" si="17"/>
        <v/>
      </c>
    </row>
    <row r="392" spans="1:7" customFormat="1" x14ac:dyDescent="0.3">
      <c r="A392" s="45" t="s">
        <v>2460</v>
      </c>
      <c r="B392" s="62"/>
      <c r="C392" s="126"/>
      <c r="D392" s="45"/>
      <c r="E392" s="43"/>
      <c r="F392" s="133"/>
      <c r="G392" s="133" t="str">
        <f t="shared" si="17"/>
        <v/>
      </c>
    </row>
    <row r="393" spans="1:7" customFormat="1" x14ac:dyDescent="0.3">
      <c r="A393" s="45" t="s">
        <v>2461</v>
      </c>
      <c r="B393" s="62"/>
      <c r="C393" s="126"/>
      <c r="D393" s="45"/>
      <c r="E393" s="43"/>
      <c r="F393" s="133"/>
      <c r="G393" s="133" t="str">
        <f t="shared" si="17"/>
        <v/>
      </c>
    </row>
    <row r="394" spans="1:7" customFormat="1" x14ac:dyDescent="0.3">
      <c r="A394" s="45" t="s">
        <v>2462</v>
      </c>
      <c r="B394" s="45"/>
      <c r="C394" s="181"/>
      <c r="D394" s="45"/>
      <c r="E394" s="43"/>
      <c r="F394" s="43"/>
      <c r="G394" s="43"/>
    </row>
    <row r="395" spans="1:7" customFormat="1" x14ac:dyDescent="0.3">
      <c r="A395" s="45" t="s">
        <v>2463</v>
      </c>
      <c r="B395" s="45"/>
      <c r="C395" s="181"/>
      <c r="D395" s="45"/>
      <c r="E395" s="43"/>
      <c r="F395" s="43"/>
      <c r="G395" s="43"/>
    </row>
    <row r="396" spans="1:7" customFormat="1" x14ac:dyDescent="0.3">
      <c r="A396" s="45" t="s">
        <v>2464</v>
      </c>
      <c r="B396" s="45"/>
      <c r="C396" s="181"/>
      <c r="D396" s="45"/>
      <c r="E396" s="43"/>
      <c r="F396" s="43"/>
      <c r="G396" s="43"/>
    </row>
    <row r="397" spans="1:7" customFormat="1" x14ac:dyDescent="0.3">
      <c r="A397" s="45" t="s">
        <v>2465</v>
      </c>
      <c r="B397" s="45"/>
      <c r="C397" s="181"/>
      <c r="D397" s="45"/>
      <c r="E397" s="43"/>
      <c r="F397" s="43"/>
      <c r="G397" s="43"/>
    </row>
    <row r="398" spans="1:7" customFormat="1" x14ac:dyDescent="0.3">
      <c r="A398" s="45" t="s">
        <v>2466</v>
      </c>
      <c r="B398" s="45"/>
      <c r="C398" s="181"/>
      <c r="D398" s="45"/>
      <c r="E398" s="43"/>
      <c r="F398" s="43"/>
      <c r="G398" s="43"/>
    </row>
    <row r="399" spans="1:7" customFormat="1" x14ac:dyDescent="0.3">
      <c r="A399" s="45" t="s">
        <v>2467</v>
      </c>
      <c r="B399" s="45"/>
      <c r="C399" s="181"/>
      <c r="D399" s="45"/>
      <c r="E399" s="43"/>
      <c r="F399" s="43"/>
      <c r="G399" s="43"/>
    </row>
    <row r="400" spans="1:7" customFormat="1" x14ac:dyDescent="0.3">
      <c r="A400" s="45" t="s">
        <v>2468</v>
      </c>
      <c r="B400" s="45"/>
      <c r="C400" s="181"/>
      <c r="D400" s="45"/>
      <c r="E400" s="43"/>
      <c r="F400" s="43"/>
      <c r="G400" s="43"/>
    </row>
    <row r="401" spans="1:7" customFormat="1" x14ac:dyDescent="0.3">
      <c r="A401" s="45" t="s">
        <v>2469</v>
      </c>
      <c r="B401" s="45"/>
      <c r="C401" s="181"/>
      <c r="D401" s="45"/>
      <c r="E401" s="43"/>
      <c r="F401" s="43"/>
      <c r="G401" s="43"/>
    </row>
    <row r="402" spans="1:7" customFormat="1" x14ac:dyDescent="0.3">
      <c r="A402" s="45" t="s">
        <v>2470</v>
      </c>
      <c r="B402" s="45"/>
      <c r="C402" s="181"/>
      <c r="D402" s="45"/>
      <c r="E402" s="43"/>
      <c r="F402" s="43"/>
      <c r="G402" s="43"/>
    </row>
    <row r="403" spans="1:7" customFormat="1" x14ac:dyDescent="0.3">
      <c r="A403" s="45" t="s">
        <v>2471</v>
      </c>
      <c r="B403" s="45"/>
      <c r="C403" s="181"/>
      <c r="D403" s="45"/>
      <c r="E403" s="43"/>
      <c r="F403" s="43"/>
      <c r="G403" s="43"/>
    </row>
    <row r="404" spans="1:7" customFormat="1" x14ac:dyDescent="0.3">
      <c r="A404" s="45" t="s">
        <v>2472</v>
      </c>
      <c r="B404" s="45"/>
      <c r="C404" s="181"/>
      <c r="D404" s="45"/>
      <c r="E404" s="43"/>
      <c r="F404" s="43"/>
      <c r="G404" s="43"/>
    </row>
    <row r="405" spans="1:7" customFormat="1" x14ac:dyDescent="0.3">
      <c r="A405" s="45" t="s">
        <v>2473</v>
      </c>
      <c r="B405" s="45"/>
      <c r="C405" s="181"/>
      <c r="D405" s="45"/>
      <c r="E405" s="43"/>
      <c r="F405" s="43"/>
      <c r="G405" s="43"/>
    </row>
    <row r="406" spans="1:7" customFormat="1" x14ac:dyDescent="0.3">
      <c r="A406" s="45" t="s">
        <v>2474</v>
      </c>
      <c r="B406" s="45"/>
      <c r="C406" s="181"/>
      <c r="D406" s="45"/>
      <c r="E406" s="43"/>
      <c r="F406" s="43"/>
      <c r="G406" s="43"/>
    </row>
    <row r="407" spans="1:7" customFormat="1" x14ac:dyDescent="0.3">
      <c r="A407" s="45" t="s">
        <v>2475</v>
      </c>
      <c r="B407" s="45"/>
      <c r="C407" s="181"/>
      <c r="D407" s="45"/>
      <c r="E407" s="43"/>
      <c r="F407" s="43"/>
      <c r="G407" s="43"/>
    </row>
    <row r="408" spans="1:7" customFormat="1" x14ac:dyDescent="0.3">
      <c r="A408" s="45" t="s">
        <v>2476</v>
      </c>
      <c r="B408" s="45"/>
      <c r="C408" s="181"/>
      <c r="D408" s="45"/>
      <c r="E408" s="43"/>
      <c r="F408" s="43"/>
      <c r="G408" s="43"/>
    </row>
    <row r="409" spans="1:7" customFormat="1" x14ac:dyDescent="0.3">
      <c r="A409" s="45" t="s">
        <v>2477</v>
      </c>
      <c r="B409" s="45"/>
      <c r="C409" s="181"/>
      <c r="D409" s="45"/>
      <c r="E409" s="43"/>
      <c r="F409" s="43"/>
      <c r="G409" s="43"/>
    </row>
    <row r="410" spans="1:7" customFormat="1" x14ac:dyDescent="0.3">
      <c r="A410" s="45" t="s">
        <v>2478</v>
      </c>
      <c r="B410" s="45"/>
      <c r="C410" s="181"/>
      <c r="D410" s="45"/>
      <c r="E410" s="43"/>
      <c r="F410" s="43"/>
      <c r="G410" s="43"/>
    </row>
    <row r="411" spans="1:7" customFormat="1" x14ac:dyDescent="0.3">
      <c r="A411" s="45" t="s">
        <v>2479</v>
      </c>
      <c r="B411" s="45"/>
      <c r="C411" s="181"/>
      <c r="D411" s="45"/>
      <c r="E411" s="43"/>
      <c r="F411" s="43"/>
      <c r="G411" s="43"/>
    </row>
    <row r="412" spans="1:7" customFormat="1" x14ac:dyDescent="0.3">
      <c r="A412" s="45" t="s">
        <v>2480</v>
      </c>
      <c r="B412" s="45"/>
      <c r="C412" s="181"/>
      <c r="D412" s="45"/>
      <c r="E412" s="43"/>
      <c r="F412" s="43"/>
      <c r="G412" s="43"/>
    </row>
    <row r="413" spans="1:7" customFormat="1" x14ac:dyDescent="0.3">
      <c r="A413" s="45" t="s">
        <v>2481</v>
      </c>
      <c r="B413" s="45"/>
      <c r="C413" s="181"/>
      <c r="D413" s="45"/>
      <c r="E413" s="43"/>
      <c r="F413" s="43"/>
      <c r="G413" s="43"/>
    </row>
    <row r="414" spans="1:7" customFormat="1" x14ac:dyDescent="0.3">
      <c r="A414" s="45" t="s">
        <v>2482</v>
      </c>
      <c r="B414" s="45"/>
      <c r="C414" s="181"/>
      <c r="D414" s="45"/>
      <c r="E414" s="43"/>
      <c r="F414" s="43"/>
      <c r="G414" s="43"/>
    </row>
    <row r="415" spans="1:7" customFormat="1" x14ac:dyDescent="0.3">
      <c r="A415" s="45" t="s">
        <v>2483</v>
      </c>
      <c r="B415" s="45"/>
      <c r="C415" s="181"/>
      <c r="D415" s="45"/>
      <c r="E415" s="43"/>
      <c r="F415" s="43"/>
      <c r="G415" s="43"/>
    </row>
    <row r="416" spans="1:7" customFormat="1" x14ac:dyDescent="0.3">
      <c r="A416" s="45" t="s">
        <v>2484</v>
      </c>
      <c r="B416" s="45"/>
      <c r="C416" s="181"/>
      <c r="D416" s="45"/>
      <c r="E416" s="43"/>
      <c r="F416" s="43"/>
      <c r="G416" s="43"/>
    </row>
    <row r="417" spans="1:7" customFormat="1" x14ac:dyDescent="0.3">
      <c r="A417" s="45" t="s">
        <v>2485</v>
      </c>
      <c r="B417" s="45"/>
      <c r="C417" s="181"/>
      <c r="D417" s="45"/>
      <c r="E417" s="43"/>
      <c r="F417" s="43"/>
      <c r="G417" s="43"/>
    </row>
    <row r="418" spans="1:7" customFormat="1" x14ac:dyDescent="0.3">
      <c r="A418" s="45" t="s">
        <v>2486</v>
      </c>
      <c r="B418" s="45"/>
      <c r="C418" s="181"/>
      <c r="D418" s="45"/>
      <c r="E418" s="43"/>
      <c r="F418" s="43"/>
      <c r="G418" s="43"/>
    </row>
    <row r="419" spans="1:7" customFormat="1" x14ac:dyDescent="0.3">
      <c r="A419" s="45" t="s">
        <v>2487</v>
      </c>
      <c r="B419" s="45"/>
      <c r="C419" s="181"/>
      <c r="D419" s="45"/>
      <c r="E419" s="43"/>
      <c r="F419" s="43"/>
      <c r="G419" s="43"/>
    </row>
    <row r="420" spans="1:7" customFormat="1" x14ac:dyDescent="0.3">
      <c r="A420" s="45" t="s">
        <v>2488</v>
      </c>
      <c r="B420" s="45"/>
      <c r="C420" s="181"/>
      <c r="D420" s="45"/>
      <c r="E420" s="43"/>
      <c r="F420" s="43"/>
      <c r="G420" s="43"/>
    </row>
    <row r="421" spans="1:7" customFormat="1" x14ac:dyDescent="0.3">
      <c r="A421" s="45" t="s">
        <v>2489</v>
      </c>
      <c r="B421" s="45"/>
      <c r="C421" s="181"/>
      <c r="D421" s="45"/>
      <c r="E421" s="43"/>
      <c r="F421" s="43"/>
      <c r="G421" s="43"/>
    </row>
    <row r="422" spans="1:7" customFormat="1" x14ac:dyDescent="0.3">
      <c r="A422" s="45" t="s">
        <v>2490</v>
      </c>
      <c r="B422" s="45"/>
      <c r="C422" s="181"/>
      <c r="D422" s="45"/>
      <c r="E422" s="43"/>
      <c r="F422" s="43"/>
      <c r="G422" s="43"/>
    </row>
    <row r="423" spans="1:7" ht="18" x14ac:dyDescent="0.3">
      <c r="A423" s="117"/>
      <c r="B423" s="145" t="s">
        <v>432</v>
      </c>
      <c r="C423" s="117"/>
      <c r="D423" s="117"/>
      <c r="E423" s="117"/>
      <c r="F423" s="119"/>
      <c r="G423" s="119"/>
    </row>
    <row r="424" spans="1:7" ht="15" customHeight="1" x14ac:dyDescent="0.3">
      <c r="A424" s="64"/>
      <c r="B424" s="64" t="s">
        <v>2254</v>
      </c>
      <c r="C424" s="64" t="s">
        <v>632</v>
      </c>
      <c r="D424" s="64" t="s">
        <v>633</v>
      </c>
      <c r="E424" s="64"/>
      <c r="F424" s="64" t="s">
        <v>467</v>
      </c>
      <c r="G424" s="64" t="s">
        <v>634</v>
      </c>
    </row>
    <row r="425" spans="1:7" x14ac:dyDescent="0.3">
      <c r="A425" s="45" t="s">
        <v>1997</v>
      </c>
      <c r="B425" s="45" t="s">
        <v>636</v>
      </c>
      <c r="C425" s="126">
        <f>(C452/D452)*1000</f>
        <v>8879.9099228681534</v>
      </c>
      <c r="D425" s="59"/>
      <c r="E425" s="59"/>
      <c r="F425" s="77"/>
      <c r="G425" s="77"/>
    </row>
    <row r="426" spans="1:7" x14ac:dyDescent="0.3">
      <c r="A426" s="59"/>
      <c r="D426" s="59"/>
      <c r="E426" s="59"/>
      <c r="F426" s="77"/>
      <c r="G426" s="77"/>
    </row>
    <row r="427" spans="1:7" x14ac:dyDescent="0.3">
      <c r="B427" s="45" t="s">
        <v>637</v>
      </c>
      <c r="D427" s="59"/>
      <c r="E427" s="59"/>
      <c r="F427" s="77"/>
      <c r="G427" s="77"/>
    </row>
    <row r="428" spans="1:7" x14ac:dyDescent="0.3">
      <c r="A428" s="45" t="s">
        <v>1998</v>
      </c>
      <c r="B428" s="62" t="s">
        <v>3063</v>
      </c>
      <c r="C428" s="126">
        <v>7393.1163510799897</v>
      </c>
      <c r="D428" s="127">
        <v>7590</v>
      </c>
      <c r="E428" s="59"/>
      <c r="F428" s="133">
        <f t="shared" ref="F428:F451" si="18">IF($C$452=0,"",IF(C428="[for completion]","",C428/$C$452))</f>
        <v>4.1421223534863758E-2</v>
      </c>
      <c r="G428" s="133">
        <f t="shared" ref="G428:G451" si="19">IF($D$452=0,"",IF(D428="[for completion]","",D428/$D$452))</f>
        <v>0.37761194029850748</v>
      </c>
    </row>
    <row r="429" spans="1:7" x14ac:dyDescent="0.3">
      <c r="A429" s="45" t="s">
        <v>1999</v>
      </c>
      <c r="B429" s="62" t="s">
        <v>3064</v>
      </c>
      <c r="C429" s="126">
        <v>20311.044819919913</v>
      </c>
      <c r="D429" s="127">
        <v>6150</v>
      </c>
      <c r="E429" s="59"/>
      <c r="F429" s="133">
        <f t="shared" si="18"/>
        <v>0.11379617035103751</v>
      </c>
      <c r="G429" s="133">
        <f t="shared" si="19"/>
        <v>0.30597014925373134</v>
      </c>
    </row>
    <row r="430" spans="1:7" x14ac:dyDescent="0.3">
      <c r="A430" s="45" t="s">
        <v>2000</v>
      </c>
      <c r="B430" s="62" t="s">
        <v>3065</v>
      </c>
      <c r="C430" s="126">
        <v>47410.75517207996</v>
      </c>
      <c r="D430" s="127">
        <v>5337</v>
      </c>
      <c r="E430" s="59"/>
      <c r="F430" s="133">
        <f t="shared" si="18"/>
        <v>0.26562702312300923</v>
      </c>
      <c r="G430" s="133">
        <f t="shared" si="19"/>
        <v>0.26552238805970152</v>
      </c>
    </row>
    <row r="431" spans="1:7" x14ac:dyDescent="0.3">
      <c r="A431" s="45" t="s">
        <v>2001</v>
      </c>
      <c r="B431" s="62" t="s">
        <v>3066</v>
      </c>
      <c r="C431" s="126">
        <v>18661.252812810006</v>
      </c>
      <c r="D431" s="127">
        <v>620</v>
      </c>
      <c r="E431" s="59"/>
      <c r="F431" s="133">
        <f t="shared" si="18"/>
        <v>0.10455292294799233</v>
      </c>
      <c r="G431" s="133">
        <f t="shared" si="19"/>
        <v>3.0845771144278607E-2</v>
      </c>
    </row>
    <row r="432" spans="1:7" x14ac:dyDescent="0.3">
      <c r="A432" s="45" t="s">
        <v>2002</v>
      </c>
      <c r="B432" s="62" t="s">
        <v>3067</v>
      </c>
      <c r="C432" s="126">
        <v>11019.994422279995</v>
      </c>
      <c r="D432" s="127">
        <v>162</v>
      </c>
      <c r="E432" s="59"/>
      <c r="F432" s="133">
        <f t="shared" si="18"/>
        <v>6.1741440367231795E-2</v>
      </c>
      <c r="G432" s="133">
        <f t="shared" si="19"/>
        <v>8.0597014925373137E-3</v>
      </c>
    </row>
    <row r="433" spans="1:7" x14ac:dyDescent="0.3">
      <c r="A433" s="45" t="s">
        <v>2003</v>
      </c>
      <c r="B433" s="62" t="s">
        <v>3068</v>
      </c>
      <c r="C433" s="126">
        <v>73690.02587148</v>
      </c>
      <c r="D433" s="127">
        <v>241</v>
      </c>
      <c r="E433" s="59"/>
      <c r="F433" s="133">
        <f t="shared" si="18"/>
        <v>0.41286121967586525</v>
      </c>
      <c r="G433" s="133">
        <f t="shared" si="19"/>
        <v>1.1990049751243782E-2</v>
      </c>
    </row>
    <row r="434" spans="1:7" x14ac:dyDescent="0.3">
      <c r="A434" s="45" t="s">
        <v>2004</v>
      </c>
      <c r="B434" s="62"/>
      <c r="C434" s="126"/>
      <c r="D434" s="127"/>
      <c r="E434" s="59"/>
      <c r="F434" s="133">
        <f t="shared" si="18"/>
        <v>0</v>
      </c>
      <c r="G434" s="133">
        <f t="shared" si="19"/>
        <v>0</v>
      </c>
    </row>
    <row r="435" spans="1:7" x14ac:dyDescent="0.3">
      <c r="A435" s="45" t="s">
        <v>2005</v>
      </c>
      <c r="B435" s="62"/>
      <c r="C435" s="126"/>
      <c r="D435" s="127"/>
      <c r="E435" s="59"/>
      <c r="F435" s="133">
        <f t="shared" si="18"/>
        <v>0</v>
      </c>
      <c r="G435" s="133">
        <f t="shared" si="19"/>
        <v>0</v>
      </c>
    </row>
    <row r="436" spans="1:7" x14ac:dyDescent="0.3">
      <c r="A436" s="45" t="s">
        <v>2006</v>
      </c>
      <c r="B436" s="62"/>
      <c r="C436" s="126"/>
      <c r="D436" s="127"/>
      <c r="E436" s="59"/>
      <c r="F436" s="133">
        <f t="shared" si="18"/>
        <v>0</v>
      </c>
      <c r="G436" s="133">
        <f t="shared" si="19"/>
        <v>0</v>
      </c>
    </row>
    <row r="437" spans="1:7" x14ac:dyDescent="0.3">
      <c r="A437" s="45" t="s">
        <v>2255</v>
      </c>
      <c r="B437" s="62"/>
      <c r="C437" s="126"/>
      <c r="D437" s="127"/>
      <c r="E437" s="62"/>
      <c r="F437" s="133">
        <f t="shared" si="18"/>
        <v>0</v>
      </c>
      <c r="G437" s="133">
        <f t="shared" si="19"/>
        <v>0</v>
      </c>
    </row>
    <row r="438" spans="1:7" x14ac:dyDescent="0.3">
      <c r="A438" s="45" t="s">
        <v>2256</v>
      </c>
      <c r="B438" s="62"/>
      <c r="C438" s="126"/>
      <c r="D438" s="127"/>
      <c r="E438" s="62"/>
      <c r="F438" s="133">
        <f t="shared" si="18"/>
        <v>0</v>
      </c>
      <c r="G438" s="133">
        <f t="shared" si="19"/>
        <v>0</v>
      </c>
    </row>
    <row r="439" spans="1:7" x14ac:dyDescent="0.3">
      <c r="A439" s="45" t="s">
        <v>2257</v>
      </c>
      <c r="B439" s="62"/>
      <c r="C439" s="126"/>
      <c r="D439" s="127"/>
      <c r="E439" s="62"/>
      <c r="F439" s="133">
        <f t="shared" si="18"/>
        <v>0</v>
      </c>
      <c r="G439" s="133">
        <f t="shared" si="19"/>
        <v>0</v>
      </c>
    </row>
    <row r="440" spans="1:7" x14ac:dyDescent="0.3">
      <c r="A440" s="45" t="s">
        <v>2258</v>
      </c>
      <c r="B440" s="62"/>
      <c r="C440" s="126"/>
      <c r="D440" s="127"/>
      <c r="E440" s="62"/>
      <c r="F440" s="133">
        <f t="shared" si="18"/>
        <v>0</v>
      </c>
      <c r="G440" s="133">
        <f t="shared" si="19"/>
        <v>0</v>
      </c>
    </row>
    <row r="441" spans="1:7" x14ac:dyDescent="0.3">
      <c r="A441" s="45" t="s">
        <v>2259</v>
      </c>
      <c r="B441" s="62"/>
      <c r="C441" s="126"/>
      <c r="D441" s="127"/>
      <c r="E441" s="62"/>
      <c r="F441" s="133">
        <f t="shared" si="18"/>
        <v>0</v>
      </c>
      <c r="G441" s="133">
        <f t="shared" si="19"/>
        <v>0</v>
      </c>
    </row>
    <row r="442" spans="1:7" x14ac:dyDescent="0.3">
      <c r="A442" s="45" t="s">
        <v>2260</v>
      </c>
      <c r="B442" s="62"/>
      <c r="C442" s="126"/>
      <c r="D442" s="127"/>
      <c r="E442" s="62"/>
      <c r="F442" s="133">
        <f t="shared" si="18"/>
        <v>0</v>
      </c>
      <c r="G442" s="133">
        <f t="shared" si="19"/>
        <v>0</v>
      </c>
    </row>
    <row r="443" spans="1:7" x14ac:dyDescent="0.3">
      <c r="A443" s="45" t="s">
        <v>2261</v>
      </c>
      <c r="B443" s="62"/>
      <c r="C443" s="126"/>
      <c r="D443" s="127"/>
      <c r="F443" s="133">
        <f t="shared" si="18"/>
        <v>0</v>
      </c>
      <c r="G443" s="133">
        <f t="shared" si="19"/>
        <v>0</v>
      </c>
    </row>
    <row r="444" spans="1:7" x14ac:dyDescent="0.3">
      <c r="A444" s="45" t="s">
        <v>2262</v>
      </c>
      <c r="B444" s="62"/>
      <c r="C444" s="126"/>
      <c r="D444" s="127"/>
      <c r="E444" s="115"/>
      <c r="F444" s="133">
        <f t="shared" si="18"/>
        <v>0</v>
      </c>
      <c r="G444" s="133">
        <f t="shared" si="19"/>
        <v>0</v>
      </c>
    </row>
    <row r="445" spans="1:7" x14ac:dyDescent="0.3">
      <c r="A445" s="45" t="s">
        <v>2263</v>
      </c>
      <c r="B445" s="62"/>
      <c r="C445" s="126"/>
      <c r="D445" s="127"/>
      <c r="E445" s="115"/>
      <c r="F445" s="133">
        <f t="shared" si="18"/>
        <v>0</v>
      </c>
      <c r="G445" s="133">
        <f t="shared" si="19"/>
        <v>0</v>
      </c>
    </row>
    <row r="446" spans="1:7" x14ac:dyDescent="0.3">
      <c r="A446" s="45" t="s">
        <v>2264</v>
      </c>
      <c r="B446" s="62"/>
      <c r="C446" s="126"/>
      <c r="D446" s="127"/>
      <c r="E446" s="115"/>
      <c r="F446" s="133">
        <f t="shared" si="18"/>
        <v>0</v>
      </c>
      <c r="G446" s="133">
        <f t="shared" si="19"/>
        <v>0</v>
      </c>
    </row>
    <row r="447" spans="1:7" x14ac:dyDescent="0.3">
      <c r="A447" s="45" t="s">
        <v>2265</v>
      </c>
      <c r="B447" s="62"/>
      <c r="C447" s="126"/>
      <c r="D447" s="127"/>
      <c r="E447" s="115"/>
      <c r="F447" s="133">
        <f t="shared" si="18"/>
        <v>0</v>
      </c>
      <c r="G447" s="133">
        <f t="shared" si="19"/>
        <v>0</v>
      </c>
    </row>
    <row r="448" spans="1:7" x14ac:dyDescent="0.3">
      <c r="A448" s="45" t="s">
        <v>2266</v>
      </c>
      <c r="B448" s="62"/>
      <c r="C448" s="126"/>
      <c r="D448" s="127"/>
      <c r="E448" s="115"/>
      <c r="F448" s="133">
        <f t="shared" si="18"/>
        <v>0</v>
      </c>
      <c r="G448" s="133">
        <f t="shared" si="19"/>
        <v>0</v>
      </c>
    </row>
    <row r="449" spans="1:7" x14ac:dyDescent="0.3">
      <c r="A449" s="45" t="s">
        <v>2267</v>
      </c>
      <c r="B449" s="62"/>
      <c r="C449" s="126"/>
      <c r="D449" s="127"/>
      <c r="E449" s="115"/>
      <c r="F449" s="133">
        <f t="shared" si="18"/>
        <v>0</v>
      </c>
      <c r="G449" s="133">
        <f t="shared" si="19"/>
        <v>0</v>
      </c>
    </row>
    <row r="450" spans="1:7" x14ac:dyDescent="0.3">
      <c r="A450" s="45" t="s">
        <v>2268</v>
      </c>
      <c r="B450" s="62"/>
      <c r="C450" s="126"/>
      <c r="D450" s="127"/>
      <c r="E450" s="115"/>
      <c r="F450" s="133">
        <f t="shared" si="18"/>
        <v>0</v>
      </c>
      <c r="G450" s="133">
        <f t="shared" si="19"/>
        <v>0</v>
      </c>
    </row>
    <row r="451" spans="1:7" x14ac:dyDescent="0.3">
      <c r="A451" s="45" t="s">
        <v>2269</v>
      </c>
      <c r="B451" s="62"/>
      <c r="C451" s="126"/>
      <c r="D451" s="127"/>
      <c r="E451" s="115"/>
      <c r="F451" s="133">
        <f t="shared" si="18"/>
        <v>0</v>
      </c>
      <c r="G451" s="133">
        <f t="shared" si="19"/>
        <v>0</v>
      </c>
    </row>
    <row r="452" spans="1:7" x14ac:dyDescent="0.3">
      <c r="A452" s="45" t="s">
        <v>2270</v>
      </c>
      <c r="B452" s="62" t="s">
        <v>125</v>
      </c>
      <c r="C452" s="128">
        <f>SUM(C428:C451)</f>
        <v>178486.18944964989</v>
      </c>
      <c r="D452" s="70">
        <f>SUM(D428:D451)</f>
        <v>20100</v>
      </c>
      <c r="E452" s="115"/>
      <c r="F452" s="142">
        <f>SUM(F428:F451)</f>
        <v>1</v>
      </c>
      <c r="G452" s="142">
        <f>SUM(G428:G451)</f>
        <v>1</v>
      </c>
    </row>
    <row r="453" spans="1:7" ht="15" customHeight="1" x14ac:dyDescent="0.3">
      <c r="A453" s="64"/>
      <c r="B453" s="64" t="s">
        <v>2271</v>
      </c>
      <c r="C453" s="64" t="s">
        <v>632</v>
      </c>
      <c r="D453" s="64" t="s">
        <v>633</v>
      </c>
      <c r="E453" s="64"/>
      <c r="F453" s="64" t="s">
        <v>467</v>
      </c>
      <c r="G453" s="64" t="s">
        <v>634</v>
      </c>
    </row>
    <row r="454" spans="1:7" x14ac:dyDescent="0.3">
      <c r="A454" s="45" t="s">
        <v>2007</v>
      </c>
      <c r="B454" s="45" t="s">
        <v>665</v>
      </c>
      <c r="C454" s="121" t="s">
        <v>1183</v>
      </c>
      <c r="G454" s="45"/>
    </row>
    <row r="455" spans="1:7" x14ac:dyDescent="0.3">
      <c r="G455" s="45"/>
    </row>
    <row r="456" spans="1:7" x14ac:dyDescent="0.3">
      <c r="B456" s="62" t="s">
        <v>666</v>
      </c>
      <c r="G456" s="45"/>
    </row>
    <row r="457" spans="1:7" x14ac:dyDescent="0.3">
      <c r="A457" s="45" t="s">
        <v>2008</v>
      </c>
      <c r="B457" s="45" t="s">
        <v>668</v>
      </c>
      <c r="C457" s="126" t="s">
        <v>1183</v>
      </c>
      <c r="D457" s="127" t="s">
        <v>1183</v>
      </c>
      <c r="F457" s="133" t="str">
        <f>IF($C$465=0,"",IF(C457="[for completion]","",C457/$C$465))</f>
        <v/>
      </c>
      <c r="G457" s="133" t="str">
        <f>IF($D$465=0,"",IF(D457="[for completion]","",D457/$D$465))</f>
        <v/>
      </c>
    </row>
    <row r="458" spans="1:7" x14ac:dyDescent="0.3">
      <c r="A458" s="45" t="s">
        <v>2009</v>
      </c>
      <c r="B458" s="45" t="s">
        <v>670</v>
      </c>
      <c r="C458" s="126" t="s">
        <v>1183</v>
      </c>
      <c r="D458" s="127" t="s">
        <v>1183</v>
      </c>
      <c r="F458" s="133" t="str">
        <f t="shared" ref="F458:F471" si="20">IF($C$465=0,"",IF(C458="[for completion]","",C458/$C$465))</f>
        <v/>
      </c>
      <c r="G458" s="133" t="str">
        <f t="shared" ref="G458:G471" si="21">IF($D$465=0,"",IF(D458="[for completion]","",D458/$D$465))</f>
        <v/>
      </c>
    </row>
    <row r="459" spans="1:7" x14ac:dyDescent="0.3">
      <c r="A459" s="45" t="s">
        <v>2010</v>
      </c>
      <c r="B459" s="45" t="s">
        <v>672</v>
      </c>
      <c r="C459" s="126" t="s">
        <v>1183</v>
      </c>
      <c r="D459" s="127" t="s">
        <v>1183</v>
      </c>
      <c r="F459" s="133" t="str">
        <f t="shared" si="20"/>
        <v/>
      </c>
      <c r="G459" s="133" t="str">
        <f t="shared" si="21"/>
        <v/>
      </c>
    </row>
    <row r="460" spans="1:7" x14ac:dyDescent="0.3">
      <c r="A460" s="45" t="s">
        <v>2011</v>
      </c>
      <c r="B460" s="45" t="s">
        <v>674</v>
      </c>
      <c r="C460" s="126" t="s">
        <v>1183</v>
      </c>
      <c r="D460" s="127" t="s">
        <v>1183</v>
      </c>
      <c r="F460" s="133" t="str">
        <f t="shared" si="20"/>
        <v/>
      </c>
      <c r="G460" s="133" t="str">
        <f t="shared" si="21"/>
        <v/>
      </c>
    </row>
    <row r="461" spans="1:7" x14ac:dyDescent="0.3">
      <c r="A461" s="45" t="s">
        <v>2012</v>
      </c>
      <c r="B461" s="45" t="s">
        <v>676</v>
      </c>
      <c r="C461" s="126" t="s">
        <v>1183</v>
      </c>
      <c r="D461" s="127" t="s">
        <v>1183</v>
      </c>
      <c r="F461" s="133" t="str">
        <f t="shared" si="20"/>
        <v/>
      </c>
      <c r="G461" s="133" t="str">
        <f t="shared" si="21"/>
        <v/>
      </c>
    </row>
    <row r="462" spans="1:7" x14ac:dyDescent="0.3">
      <c r="A462" s="45" t="s">
        <v>2013</v>
      </c>
      <c r="B462" s="45" t="s">
        <v>678</v>
      </c>
      <c r="C462" s="126" t="s">
        <v>1183</v>
      </c>
      <c r="D462" s="127" t="s">
        <v>1183</v>
      </c>
      <c r="F462" s="133" t="str">
        <f t="shared" si="20"/>
        <v/>
      </c>
      <c r="G462" s="133" t="str">
        <f t="shared" si="21"/>
        <v/>
      </c>
    </row>
    <row r="463" spans="1:7" x14ac:dyDescent="0.3">
      <c r="A463" s="45" t="s">
        <v>2014</v>
      </c>
      <c r="B463" s="45" t="s">
        <v>680</v>
      </c>
      <c r="C463" s="126" t="s">
        <v>1183</v>
      </c>
      <c r="D463" s="127" t="s">
        <v>1183</v>
      </c>
      <c r="F463" s="133" t="str">
        <f t="shared" si="20"/>
        <v/>
      </c>
      <c r="G463" s="133" t="str">
        <f t="shared" si="21"/>
        <v/>
      </c>
    </row>
    <row r="464" spans="1:7" x14ac:dyDescent="0.3">
      <c r="A464" s="45" t="s">
        <v>2015</v>
      </c>
      <c r="B464" s="45" t="s">
        <v>682</v>
      </c>
      <c r="C464" s="126" t="s">
        <v>1183</v>
      </c>
      <c r="D464" s="127" t="s">
        <v>1183</v>
      </c>
      <c r="F464" s="133" t="str">
        <f t="shared" si="20"/>
        <v/>
      </c>
      <c r="G464" s="133" t="str">
        <f t="shared" si="21"/>
        <v/>
      </c>
    </row>
    <row r="465" spans="1:7" x14ac:dyDescent="0.3">
      <c r="A465" s="45" t="s">
        <v>2016</v>
      </c>
      <c r="B465" s="72" t="s">
        <v>125</v>
      </c>
      <c r="C465" s="126">
        <f>SUM(C457:C464)</f>
        <v>0</v>
      </c>
      <c r="D465" s="127">
        <f>SUM(D457:D464)</f>
        <v>0</v>
      </c>
      <c r="F465" s="121">
        <f>SUM(F457:F464)</f>
        <v>0</v>
      </c>
      <c r="G465" s="121">
        <f>SUM(G457:G464)</f>
        <v>0</v>
      </c>
    </row>
    <row r="466" spans="1:7" outlineLevel="1" x14ac:dyDescent="0.3">
      <c r="A466" s="45" t="s">
        <v>2017</v>
      </c>
      <c r="B466" s="74" t="s">
        <v>685</v>
      </c>
      <c r="C466" s="126"/>
      <c r="D466" s="127"/>
      <c r="F466" s="133" t="str">
        <f t="shared" si="20"/>
        <v/>
      </c>
      <c r="G466" s="133" t="str">
        <f t="shared" si="21"/>
        <v/>
      </c>
    </row>
    <row r="467" spans="1:7" outlineLevel="1" x14ac:dyDescent="0.3">
      <c r="A467" s="45" t="s">
        <v>2018</v>
      </c>
      <c r="B467" s="74" t="s">
        <v>687</v>
      </c>
      <c r="C467" s="126"/>
      <c r="D467" s="127"/>
      <c r="F467" s="133" t="str">
        <f t="shared" si="20"/>
        <v/>
      </c>
      <c r="G467" s="133" t="str">
        <f t="shared" si="21"/>
        <v/>
      </c>
    </row>
    <row r="468" spans="1:7" outlineLevel="1" x14ac:dyDescent="0.3">
      <c r="A468" s="45" t="s">
        <v>2019</v>
      </c>
      <c r="B468" s="74" t="s">
        <v>689</v>
      </c>
      <c r="C468" s="126"/>
      <c r="D468" s="127"/>
      <c r="F468" s="133" t="str">
        <f t="shared" si="20"/>
        <v/>
      </c>
      <c r="G468" s="133" t="str">
        <f t="shared" si="21"/>
        <v/>
      </c>
    </row>
    <row r="469" spans="1:7" outlineLevel="1" x14ac:dyDescent="0.3">
      <c r="A469" s="45" t="s">
        <v>2020</v>
      </c>
      <c r="B469" s="74" t="s">
        <v>691</v>
      </c>
      <c r="C469" s="126"/>
      <c r="D469" s="127"/>
      <c r="F469" s="133" t="str">
        <f t="shared" si="20"/>
        <v/>
      </c>
      <c r="G469" s="133" t="str">
        <f t="shared" si="21"/>
        <v/>
      </c>
    </row>
    <row r="470" spans="1:7" outlineLevel="1" x14ac:dyDescent="0.3">
      <c r="A470" s="45" t="s">
        <v>2021</v>
      </c>
      <c r="B470" s="74" t="s">
        <v>693</v>
      </c>
      <c r="C470" s="126"/>
      <c r="D470" s="127"/>
      <c r="F470" s="133" t="str">
        <f t="shared" si="20"/>
        <v/>
      </c>
      <c r="G470" s="133" t="str">
        <f t="shared" si="21"/>
        <v/>
      </c>
    </row>
    <row r="471" spans="1:7" outlineLevel="1" x14ac:dyDescent="0.3">
      <c r="A471" s="45" t="s">
        <v>2022</v>
      </c>
      <c r="B471" s="74" t="s">
        <v>695</v>
      </c>
      <c r="C471" s="126"/>
      <c r="D471" s="127"/>
      <c r="F471" s="133" t="str">
        <f t="shared" si="20"/>
        <v/>
      </c>
      <c r="G471" s="133" t="str">
        <f t="shared" si="21"/>
        <v/>
      </c>
    </row>
    <row r="472" spans="1:7" outlineLevel="1" x14ac:dyDescent="0.3">
      <c r="A472" s="45" t="s">
        <v>2023</v>
      </c>
      <c r="B472" s="74"/>
      <c r="F472" s="71"/>
      <c r="G472" s="71"/>
    </row>
    <row r="473" spans="1:7" outlineLevel="1" x14ac:dyDescent="0.3">
      <c r="A473" s="45" t="s">
        <v>2024</v>
      </c>
      <c r="B473" s="74"/>
      <c r="F473" s="71"/>
      <c r="G473" s="71"/>
    </row>
    <row r="474" spans="1:7" outlineLevel="1" x14ac:dyDescent="0.3">
      <c r="A474" s="45" t="s">
        <v>2025</v>
      </c>
      <c r="B474" s="74"/>
      <c r="F474" s="115"/>
      <c r="G474" s="115"/>
    </row>
    <row r="475" spans="1:7" ht="15" customHeight="1" x14ac:dyDescent="0.3">
      <c r="A475" s="64"/>
      <c r="B475" s="64" t="s">
        <v>2339</v>
      </c>
      <c r="C475" s="64" t="s">
        <v>632</v>
      </c>
      <c r="D475" s="64" t="s">
        <v>633</v>
      </c>
      <c r="E475" s="64"/>
      <c r="F475" s="64" t="s">
        <v>467</v>
      </c>
      <c r="G475" s="64" t="s">
        <v>634</v>
      </c>
    </row>
    <row r="476" spans="1:7" x14ac:dyDescent="0.3">
      <c r="A476" s="45" t="s">
        <v>2117</v>
      </c>
      <c r="B476" s="45" t="s">
        <v>665</v>
      </c>
      <c r="C476" s="121">
        <v>0.44732276925305869</v>
      </c>
      <c r="G476" s="45"/>
    </row>
    <row r="477" spans="1:7" x14ac:dyDescent="0.3">
      <c r="G477" s="45"/>
    </row>
    <row r="478" spans="1:7" x14ac:dyDescent="0.3">
      <c r="B478" s="62" t="s">
        <v>666</v>
      </c>
      <c r="G478" s="45"/>
    </row>
    <row r="479" spans="1:7" x14ac:dyDescent="0.3">
      <c r="A479" s="45" t="s">
        <v>2118</v>
      </c>
      <c r="B479" s="45" t="s">
        <v>668</v>
      </c>
      <c r="C479" s="126">
        <v>152837.43067873799</v>
      </c>
      <c r="D479" s="127" t="s">
        <v>1183</v>
      </c>
      <c r="F479" s="133">
        <f>IF($C$487=0,"",IF(C479="[Mark as ND1 if not relevant]","",C479/$C$487))</f>
        <v>0.85629835647229702</v>
      </c>
      <c r="G479" s="133" t="str">
        <f>IF($D$487=0,"",IF(D479="[Mark as ND1 if not relevant]","",D479/$D$487))</f>
        <v/>
      </c>
    </row>
    <row r="480" spans="1:7" x14ac:dyDescent="0.3">
      <c r="A480" s="45" t="s">
        <v>2119</v>
      </c>
      <c r="B480" s="45" t="s">
        <v>670</v>
      </c>
      <c r="C480" s="126">
        <v>16845.920222195207</v>
      </c>
      <c r="D480" s="127" t="s">
        <v>1183</v>
      </c>
      <c r="F480" s="133">
        <f t="shared" ref="F480:F486" si="22">IF($C$487=0,"",IF(C480="[Mark as ND1 if not relevant]","",C480/$C$487))</f>
        <v>9.4382205559648574E-2</v>
      </c>
      <c r="G480" s="133" t="str">
        <f t="shared" ref="G480:G486" si="23">IF($D$487=0,"",IF(D480="[Mark as ND1 if not relevant]","",D480/$D$487))</f>
        <v/>
      </c>
    </row>
    <row r="481" spans="1:7" x14ac:dyDescent="0.3">
      <c r="A481" s="45" t="s">
        <v>2120</v>
      </c>
      <c r="B481" s="45" t="s">
        <v>672</v>
      </c>
      <c r="C481" s="126">
        <v>6025.6008075684704</v>
      </c>
      <c r="D481" s="127" t="s">
        <v>1183</v>
      </c>
      <c r="F481" s="133">
        <f t="shared" si="22"/>
        <v>3.3759479241211955E-2</v>
      </c>
      <c r="G481" s="133" t="str">
        <f t="shared" si="23"/>
        <v/>
      </c>
    </row>
    <row r="482" spans="1:7" x14ac:dyDescent="0.3">
      <c r="A482" s="45" t="s">
        <v>2121</v>
      </c>
      <c r="B482" s="45" t="s">
        <v>674</v>
      </c>
      <c r="C482" s="126">
        <v>1060.3545479854488</v>
      </c>
      <c r="D482" s="127" t="s">
        <v>1183</v>
      </c>
      <c r="F482" s="133">
        <f t="shared" si="22"/>
        <v>5.9408212548824205E-3</v>
      </c>
      <c r="G482" s="133" t="str">
        <f t="shared" si="23"/>
        <v/>
      </c>
    </row>
    <row r="483" spans="1:7" x14ac:dyDescent="0.3">
      <c r="A483" s="45" t="s">
        <v>2122</v>
      </c>
      <c r="B483" s="45" t="s">
        <v>676</v>
      </c>
      <c r="C483" s="126">
        <v>509.90961386902518</v>
      </c>
      <c r="D483" s="127" t="s">
        <v>1183</v>
      </c>
      <c r="F483" s="133">
        <f t="shared" si="22"/>
        <v>2.8568575274159746E-3</v>
      </c>
      <c r="G483" s="133" t="str">
        <f t="shared" si="23"/>
        <v/>
      </c>
    </row>
    <row r="484" spans="1:7" x14ac:dyDescent="0.3">
      <c r="A484" s="45" t="s">
        <v>2123</v>
      </c>
      <c r="B484" s="45" t="s">
        <v>678</v>
      </c>
      <c r="C484" s="126">
        <v>345.99409997374624</v>
      </c>
      <c r="D484" s="127" t="s">
        <v>1183</v>
      </c>
      <c r="F484" s="133">
        <f t="shared" si="22"/>
        <v>1.9384922779773397E-3</v>
      </c>
      <c r="G484" s="133" t="str">
        <f t="shared" si="23"/>
        <v/>
      </c>
    </row>
    <row r="485" spans="1:7" x14ac:dyDescent="0.3">
      <c r="A485" s="45" t="s">
        <v>2124</v>
      </c>
      <c r="B485" s="45" t="s">
        <v>680</v>
      </c>
      <c r="C485" s="126">
        <v>220.28024612078283</v>
      </c>
      <c r="D485" s="127" t="s">
        <v>1183</v>
      </c>
      <c r="F485" s="133">
        <f t="shared" si="22"/>
        <v>1.2341584903571669E-3</v>
      </c>
      <c r="G485" s="133" t="str">
        <f t="shared" si="23"/>
        <v/>
      </c>
    </row>
    <row r="486" spans="1:7" x14ac:dyDescent="0.3">
      <c r="A486" s="45" t="s">
        <v>2125</v>
      </c>
      <c r="B486" s="45" t="s">
        <v>682</v>
      </c>
      <c r="C486" s="126">
        <v>640.69923319888107</v>
      </c>
      <c r="D486" s="127" t="s">
        <v>1183</v>
      </c>
      <c r="F486" s="133">
        <f t="shared" si="22"/>
        <v>3.5896291762092906E-3</v>
      </c>
      <c r="G486" s="133" t="str">
        <f t="shared" si="23"/>
        <v/>
      </c>
    </row>
    <row r="487" spans="1:7" x14ac:dyDescent="0.3">
      <c r="A487" s="45" t="s">
        <v>2126</v>
      </c>
      <c r="B487" s="72" t="s">
        <v>125</v>
      </c>
      <c r="C487" s="126">
        <f>SUM(C479:C486)</f>
        <v>178486.1894496496</v>
      </c>
      <c r="D487" s="127">
        <f>SUM(D479:D486)</f>
        <v>0</v>
      </c>
      <c r="F487" s="121">
        <f>SUM(F479:F486)</f>
        <v>0.99999999999999967</v>
      </c>
      <c r="G487" s="121">
        <f>SUM(G479:G486)</f>
        <v>0</v>
      </c>
    </row>
    <row r="488" spans="1:7" outlineLevel="1" x14ac:dyDescent="0.3">
      <c r="A488" s="45" t="s">
        <v>2127</v>
      </c>
      <c r="B488" s="74" t="s">
        <v>685</v>
      </c>
      <c r="C488" s="126"/>
      <c r="D488" s="127"/>
      <c r="F488" s="133">
        <f t="shared" ref="F488:F493" si="24">IF($C$487=0,"",IF(C488="[for completion]","",C488/$C$487))</f>
        <v>0</v>
      </c>
      <c r="G488" s="133" t="str">
        <f t="shared" ref="G488:G493" si="25">IF($D$487=0,"",IF(D488="[for completion]","",D488/$D$487))</f>
        <v/>
      </c>
    </row>
    <row r="489" spans="1:7" outlineLevel="1" x14ac:dyDescent="0.3">
      <c r="A489" s="45" t="s">
        <v>2128</v>
      </c>
      <c r="B489" s="74" t="s">
        <v>687</v>
      </c>
      <c r="C489" s="126"/>
      <c r="D489" s="127"/>
      <c r="F489" s="133">
        <f t="shared" si="24"/>
        <v>0</v>
      </c>
      <c r="G489" s="133" t="str">
        <f t="shared" si="25"/>
        <v/>
      </c>
    </row>
    <row r="490" spans="1:7" outlineLevel="1" x14ac:dyDescent="0.3">
      <c r="A490" s="45" t="s">
        <v>2129</v>
      </c>
      <c r="B490" s="74" t="s">
        <v>689</v>
      </c>
      <c r="C490" s="126"/>
      <c r="D490" s="127"/>
      <c r="F490" s="133">
        <f t="shared" si="24"/>
        <v>0</v>
      </c>
      <c r="G490" s="133" t="str">
        <f t="shared" si="25"/>
        <v/>
      </c>
    </row>
    <row r="491" spans="1:7" outlineLevel="1" x14ac:dyDescent="0.3">
      <c r="A491" s="45" t="s">
        <v>2130</v>
      </c>
      <c r="B491" s="74" t="s">
        <v>691</v>
      </c>
      <c r="C491" s="126"/>
      <c r="D491" s="127"/>
      <c r="F491" s="133">
        <f t="shared" si="24"/>
        <v>0</v>
      </c>
      <c r="G491" s="133" t="str">
        <f t="shared" si="25"/>
        <v/>
      </c>
    </row>
    <row r="492" spans="1:7" outlineLevel="1" x14ac:dyDescent="0.3">
      <c r="A492" s="45" t="s">
        <v>2131</v>
      </c>
      <c r="B492" s="74" t="s">
        <v>693</v>
      </c>
      <c r="C492" s="126"/>
      <c r="D492" s="127"/>
      <c r="F492" s="133">
        <f t="shared" si="24"/>
        <v>0</v>
      </c>
      <c r="G492" s="133" t="str">
        <f t="shared" si="25"/>
        <v/>
      </c>
    </row>
    <row r="493" spans="1:7" outlineLevel="1" x14ac:dyDescent="0.3">
      <c r="A493" s="45" t="s">
        <v>2132</v>
      </c>
      <c r="B493" s="74" t="s">
        <v>695</v>
      </c>
      <c r="C493" s="126"/>
      <c r="D493" s="127"/>
      <c r="F493" s="133">
        <f t="shared" si="24"/>
        <v>0</v>
      </c>
      <c r="G493" s="133" t="str">
        <f t="shared" si="25"/>
        <v/>
      </c>
    </row>
    <row r="494" spans="1:7" outlineLevel="1" x14ac:dyDescent="0.3">
      <c r="A494" s="45" t="s">
        <v>2133</v>
      </c>
      <c r="B494" s="74"/>
      <c r="F494" s="133"/>
      <c r="G494" s="133"/>
    </row>
    <row r="495" spans="1:7" outlineLevel="1" x14ac:dyDescent="0.3">
      <c r="A495" s="45" t="s">
        <v>2134</v>
      </c>
      <c r="B495" s="74"/>
      <c r="F495" s="133"/>
      <c r="G495" s="133"/>
    </row>
    <row r="496" spans="1:7" outlineLevel="1" x14ac:dyDescent="0.3">
      <c r="A496" s="45" t="s">
        <v>2135</v>
      </c>
      <c r="B496" s="74"/>
      <c r="F496" s="133"/>
      <c r="G496" s="121"/>
    </row>
    <row r="497" spans="1:7" ht="15" customHeight="1" x14ac:dyDescent="0.3">
      <c r="A497" s="64"/>
      <c r="B497" s="64" t="s">
        <v>2340</v>
      </c>
      <c r="C497" s="64" t="s">
        <v>751</v>
      </c>
      <c r="D497" s="64"/>
      <c r="E497" s="64"/>
      <c r="F497" s="64"/>
      <c r="G497" s="67"/>
    </row>
    <row r="498" spans="1:7" x14ac:dyDescent="0.3">
      <c r="A498" s="45" t="s">
        <v>2398</v>
      </c>
      <c r="B498" s="62" t="s">
        <v>752</v>
      </c>
      <c r="C498" s="121">
        <v>7.1190485695221975E-2</v>
      </c>
      <c r="G498" s="45"/>
    </row>
    <row r="499" spans="1:7" x14ac:dyDescent="0.3">
      <c r="A499" s="45" t="s">
        <v>2399</v>
      </c>
      <c r="B499" s="62" t="s">
        <v>753</v>
      </c>
      <c r="C499" s="121">
        <v>0.46935514439279291</v>
      </c>
      <c r="G499" s="45"/>
    </row>
    <row r="500" spans="1:7" x14ac:dyDescent="0.3">
      <c r="A500" s="45" t="s">
        <v>2400</v>
      </c>
      <c r="B500" s="62" t="s">
        <v>754</v>
      </c>
      <c r="C500" s="121">
        <v>1.5199033943661337E-2</v>
      </c>
      <c r="G500" s="45"/>
    </row>
    <row r="501" spans="1:7" x14ac:dyDescent="0.3">
      <c r="A501" s="45" t="s">
        <v>2401</v>
      </c>
      <c r="B501" s="62" t="s">
        <v>755</v>
      </c>
      <c r="C501" s="121">
        <v>0</v>
      </c>
      <c r="G501" s="45"/>
    </row>
    <row r="502" spans="1:7" x14ac:dyDescent="0.3">
      <c r="A502" s="45" t="s">
        <v>2402</v>
      </c>
      <c r="B502" s="62" t="s">
        <v>756</v>
      </c>
      <c r="C502" s="121">
        <v>9.2504960072878062E-2</v>
      </c>
      <c r="G502" s="45"/>
    </row>
    <row r="503" spans="1:7" x14ac:dyDescent="0.3">
      <c r="A503" s="45" t="s">
        <v>2403</v>
      </c>
      <c r="B503" s="62" t="s">
        <v>757</v>
      </c>
      <c r="C503" s="121">
        <v>0.29527979487778488</v>
      </c>
      <c r="G503" s="45"/>
    </row>
    <row r="504" spans="1:7" x14ac:dyDescent="0.3">
      <c r="A504" s="45" t="s">
        <v>2404</v>
      </c>
      <c r="B504" s="62" t="s">
        <v>758</v>
      </c>
      <c r="C504" s="121">
        <v>2.5921517566013973E-2</v>
      </c>
      <c r="G504" s="45"/>
    </row>
    <row r="505" spans="1:7" x14ac:dyDescent="0.3">
      <c r="A505" s="45" t="s">
        <v>2405</v>
      </c>
      <c r="B505" s="62" t="s">
        <v>2150</v>
      </c>
      <c r="C505" s="121">
        <v>0</v>
      </c>
      <c r="G505" s="45"/>
    </row>
    <row r="506" spans="1:7" x14ac:dyDescent="0.3">
      <c r="A506" s="45" t="s">
        <v>2406</v>
      </c>
      <c r="B506" s="62" t="s">
        <v>2151</v>
      </c>
      <c r="C506" s="121">
        <v>2.4555669470081774E-2</v>
      </c>
      <c r="G506" s="45"/>
    </row>
    <row r="507" spans="1:7" x14ac:dyDescent="0.3">
      <c r="A507" s="45" t="s">
        <v>2407</v>
      </c>
      <c r="B507" s="62" t="s">
        <v>2152</v>
      </c>
      <c r="C507" s="121">
        <v>0</v>
      </c>
      <c r="G507" s="45"/>
    </row>
    <row r="508" spans="1:7" x14ac:dyDescent="0.3">
      <c r="A508" s="45" t="s">
        <v>2408</v>
      </c>
      <c r="B508" s="62" t="s">
        <v>759</v>
      </c>
      <c r="C508" s="121">
        <v>2.3822125269806624E-4</v>
      </c>
      <c r="G508" s="45"/>
    </row>
    <row r="509" spans="1:7" x14ac:dyDescent="0.3">
      <c r="A509" s="45" t="s">
        <v>2409</v>
      </c>
      <c r="B509" s="62" t="s">
        <v>2934</v>
      </c>
      <c r="C509" s="121">
        <v>0</v>
      </c>
      <c r="G509" s="45"/>
    </row>
    <row r="510" spans="1:7" x14ac:dyDescent="0.3">
      <c r="A510" s="45" t="s">
        <v>2410</v>
      </c>
      <c r="B510" s="62" t="s">
        <v>123</v>
      </c>
      <c r="C510" s="121">
        <f>SUM(C511:C524)</f>
        <v>5.7551727288669167E-3</v>
      </c>
      <c r="G510" s="45"/>
    </row>
    <row r="511" spans="1:7" outlineLevel="1" x14ac:dyDescent="0.3">
      <c r="A511" s="45" t="s">
        <v>2411</v>
      </c>
      <c r="B511" s="74" t="s">
        <v>2153</v>
      </c>
      <c r="C511" s="121">
        <v>5.7551727288669167E-3</v>
      </c>
      <c r="G511" s="45"/>
    </row>
    <row r="512" spans="1:7" outlineLevel="1" x14ac:dyDescent="0.3">
      <c r="A512" s="45" t="s">
        <v>2412</v>
      </c>
      <c r="B512" s="74"/>
      <c r="C512" s="121"/>
      <c r="G512" s="45"/>
    </row>
    <row r="513" spans="1:7" outlineLevel="1" x14ac:dyDescent="0.3">
      <c r="A513" s="45" t="s">
        <v>2413</v>
      </c>
      <c r="B513" s="74"/>
      <c r="C513" s="121"/>
      <c r="G513" s="45"/>
    </row>
    <row r="514" spans="1:7" outlineLevel="1" x14ac:dyDescent="0.3">
      <c r="A514" s="45" t="s">
        <v>2414</v>
      </c>
      <c r="B514" s="74"/>
      <c r="C514" s="121"/>
      <c r="G514" s="45"/>
    </row>
    <row r="515" spans="1:7" outlineLevel="1" x14ac:dyDescent="0.3">
      <c r="A515" s="45" t="s">
        <v>2415</v>
      </c>
      <c r="B515" s="74"/>
      <c r="C515" s="121"/>
      <c r="G515" s="45"/>
    </row>
    <row r="516" spans="1:7" outlineLevel="1" x14ac:dyDescent="0.3">
      <c r="A516" s="45" t="s">
        <v>2416</v>
      </c>
      <c r="B516" s="74"/>
      <c r="C516" s="121"/>
      <c r="G516" s="45"/>
    </row>
    <row r="517" spans="1:7" outlineLevel="1" x14ac:dyDescent="0.3">
      <c r="A517" s="45" t="s">
        <v>2417</v>
      </c>
      <c r="B517" s="74"/>
      <c r="C517" s="121"/>
      <c r="G517" s="45"/>
    </row>
    <row r="518" spans="1:7" outlineLevel="1" x14ac:dyDescent="0.3">
      <c r="A518" s="45" t="s">
        <v>2418</v>
      </c>
      <c r="B518" s="74"/>
      <c r="C518" s="121"/>
      <c r="G518" s="45"/>
    </row>
    <row r="519" spans="1:7" outlineLevel="1" x14ac:dyDescent="0.3">
      <c r="A519" s="45" t="s">
        <v>2419</v>
      </c>
      <c r="B519" s="74"/>
      <c r="C519" s="121"/>
      <c r="G519" s="45"/>
    </row>
    <row r="520" spans="1:7" outlineLevel="1" x14ac:dyDescent="0.3">
      <c r="A520" s="45" t="s">
        <v>2420</v>
      </c>
      <c r="B520" s="74"/>
      <c r="C520" s="121"/>
      <c r="G520" s="45"/>
    </row>
    <row r="521" spans="1:7" outlineLevel="1" x14ac:dyDescent="0.3">
      <c r="A521" s="45" t="s">
        <v>2421</v>
      </c>
      <c r="B521" s="74"/>
      <c r="C521" s="121"/>
      <c r="G521" s="45"/>
    </row>
    <row r="522" spans="1:7" outlineLevel="1" x14ac:dyDescent="0.3">
      <c r="A522" s="45" t="s">
        <v>2422</v>
      </c>
      <c r="B522" s="74"/>
      <c r="C522" s="121"/>
    </row>
    <row r="523" spans="1:7" outlineLevel="1" x14ac:dyDescent="0.3">
      <c r="A523" s="45" t="s">
        <v>2423</v>
      </c>
      <c r="B523" s="74"/>
      <c r="C523" s="121"/>
    </row>
    <row r="524" spans="1:7" outlineLevel="1" x14ac:dyDescent="0.3">
      <c r="A524" s="45" t="s">
        <v>2424</v>
      </c>
      <c r="B524" s="74"/>
      <c r="C524" s="121"/>
    </row>
    <row r="525" spans="1:7" customFormat="1" x14ac:dyDescent="0.3">
      <c r="A525" s="131"/>
      <c r="B525" s="131" t="s">
        <v>2425</v>
      </c>
      <c r="C525" s="64" t="s">
        <v>94</v>
      </c>
      <c r="D525" s="64" t="s">
        <v>1584</v>
      </c>
      <c r="E525" s="64"/>
      <c r="F525" s="64" t="s">
        <v>467</v>
      </c>
      <c r="G525" s="64" t="s">
        <v>1892</v>
      </c>
    </row>
    <row r="526" spans="1:7" customFormat="1" x14ac:dyDescent="0.3">
      <c r="A526" s="45" t="s">
        <v>2491</v>
      </c>
      <c r="B526" s="62" t="s">
        <v>3070</v>
      </c>
      <c r="C526" s="126">
        <v>11039.342082239997</v>
      </c>
      <c r="D526" s="127">
        <v>387</v>
      </c>
      <c r="E526" s="51"/>
      <c r="F526" s="133">
        <f>IF($C$544=0,"",IF(C526="[for completion]","",IF(C526="","",C526/$C$544)))</f>
        <v>6.1849839005914439E-2</v>
      </c>
      <c r="G526" s="133">
        <f>IF($D$544=0,"",IF(D526="[for completion]","",IF(D526="","",D526/$D$544)))</f>
        <v>2.8768956289027654E-2</v>
      </c>
    </row>
    <row r="527" spans="1:7" customFormat="1" x14ac:dyDescent="0.3">
      <c r="A527" s="45" t="s">
        <v>2492</v>
      </c>
      <c r="B527" s="62" t="s">
        <v>3071</v>
      </c>
      <c r="C527" s="126">
        <v>6901.3937090599984</v>
      </c>
      <c r="D527" s="127">
        <v>281</v>
      </c>
      <c r="E527" s="51"/>
      <c r="F527" s="133">
        <f t="shared" ref="F527:F543" si="26">IF($C$544=0,"",IF(C527="[for completion]","",IF(C527="","",C527/$C$544)))</f>
        <v>3.8666261688593245E-2</v>
      </c>
      <c r="G527" s="133">
        <f t="shared" ref="G527:G543" si="27">IF($D$544=0,"",IF(D527="[for completion]","",IF(D527="","",D527/$D$544)))</f>
        <v>2.088908712459114E-2</v>
      </c>
    </row>
    <row r="528" spans="1:7" customFormat="1" x14ac:dyDescent="0.3">
      <c r="A528" s="45" t="s">
        <v>2493</v>
      </c>
      <c r="B528" s="62" t="s">
        <v>3072</v>
      </c>
      <c r="C528" s="126">
        <v>11331.04027118</v>
      </c>
      <c r="D528" s="127">
        <v>807</v>
      </c>
      <c r="E528" s="51"/>
      <c r="F528" s="133">
        <f t="shared" si="26"/>
        <v>6.3484128974451687E-2</v>
      </c>
      <c r="G528" s="133">
        <f t="shared" si="27"/>
        <v>5.9991079393398754E-2</v>
      </c>
    </row>
    <row r="529" spans="1:7" customFormat="1" x14ac:dyDescent="0.3">
      <c r="A529" s="45" t="s">
        <v>2494</v>
      </c>
      <c r="B529" s="62" t="s">
        <v>3017</v>
      </c>
      <c r="C529" s="126">
        <v>6906.2974999800053</v>
      </c>
      <c r="D529" s="127">
        <v>654</v>
      </c>
      <c r="E529" s="51"/>
      <c r="F529" s="133">
        <f t="shared" si="26"/>
        <v>3.8693736032323303E-2</v>
      </c>
      <c r="G529" s="133">
        <f t="shared" si="27"/>
        <v>4.861730597680642E-2</v>
      </c>
    </row>
    <row r="530" spans="1:7" customFormat="1" x14ac:dyDescent="0.3">
      <c r="A530" s="45" t="s">
        <v>2495</v>
      </c>
      <c r="B530" s="62" t="s">
        <v>3018</v>
      </c>
      <c r="C530" s="126">
        <v>2496.8587429600002</v>
      </c>
      <c r="D530" s="127">
        <v>351</v>
      </c>
      <c r="E530" s="51"/>
      <c r="F530" s="133">
        <f t="shared" si="26"/>
        <v>1.398908649828255E-2</v>
      </c>
      <c r="G530" s="133">
        <f t="shared" si="27"/>
        <v>2.6092774308652988E-2</v>
      </c>
    </row>
    <row r="531" spans="1:7" customFormat="1" x14ac:dyDescent="0.3">
      <c r="A531" s="45" t="s">
        <v>2496</v>
      </c>
      <c r="B531" s="62" t="s">
        <v>3073</v>
      </c>
      <c r="C531" s="126">
        <v>1379.7712207100005</v>
      </c>
      <c r="D531" s="127">
        <v>207</v>
      </c>
      <c r="E531" s="51"/>
      <c r="F531" s="133">
        <f t="shared" si="26"/>
        <v>7.7304088622454827E-3</v>
      </c>
      <c r="G531" s="133">
        <f t="shared" si="27"/>
        <v>1.5388046387154327E-2</v>
      </c>
    </row>
    <row r="532" spans="1:7" customFormat="1" x14ac:dyDescent="0.3">
      <c r="A532" s="45" t="s">
        <v>2497</v>
      </c>
      <c r="B532" s="62" t="s">
        <v>3074</v>
      </c>
      <c r="C532" s="126">
        <v>1637.5065305699989</v>
      </c>
      <c r="D532" s="127">
        <v>227</v>
      </c>
      <c r="E532" s="51"/>
      <c r="F532" s="133">
        <f t="shared" si="26"/>
        <v>9.1744158784449296E-3</v>
      </c>
      <c r="G532" s="133">
        <f t="shared" si="27"/>
        <v>1.6874814154029142E-2</v>
      </c>
    </row>
    <row r="533" spans="1:7" customFormat="1" x14ac:dyDescent="0.3">
      <c r="A533" s="45" t="s">
        <v>2498</v>
      </c>
      <c r="B533" s="62" t="s">
        <v>3075</v>
      </c>
      <c r="C533" s="126">
        <v>5615.4579818000038</v>
      </c>
      <c r="D533" s="127">
        <v>354</v>
      </c>
      <c r="E533" s="51"/>
      <c r="F533" s="133">
        <f t="shared" si="26"/>
        <v>3.1461582541007158E-2</v>
      </c>
      <c r="G533" s="133">
        <f t="shared" si="27"/>
        <v>2.6315789473684209E-2</v>
      </c>
    </row>
    <row r="534" spans="1:7" customFormat="1" x14ac:dyDescent="0.3">
      <c r="A534" s="45" t="s">
        <v>2499</v>
      </c>
      <c r="B534" s="62" t="s">
        <v>3076</v>
      </c>
      <c r="C534" s="126">
        <v>3013.3866835500003</v>
      </c>
      <c r="D534" s="127">
        <v>326</v>
      </c>
      <c r="E534" s="51"/>
      <c r="F534" s="133">
        <f t="shared" si="26"/>
        <v>1.6883024355226435E-2</v>
      </c>
      <c r="G534" s="133">
        <f t="shared" si="27"/>
        <v>2.4234314600059471E-2</v>
      </c>
    </row>
    <row r="535" spans="1:7" customFormat="1" x14ac:dyDescent="0.3">
      <c r="A535" s="45" t="s">
        <v>2500</v>
      </c>
      <c r="B535" s="62" t="s">
        <v>3077</v>
      </c>
      <c r="C535" s="126">
        <v>15709.743248560027</v>
      </c>
      <c r="D535" s="127">
        <v>1693</v>
      </c>
      <c r="E535" s="51"/>
      <c r="F535" s="133">
        <f t="shared" si="26"/>
        <v>8.8016575943494282E-2</v>
      </c>
      <c r="G535" s="133">
        <f t="shared" si="27"/>
        <v>0.12585489146595302</v>
      </c>
    </row>
    <row r="536" spans="1:7" customFormat="1" x14ac:dyDescent="0.3">
      <c r="A536" s="45" t="s">
        <v>2501</v>
      </c>
      <c r="B536" s="62" t="s">
        <v>3078</v>
      </c>
      <c r="C536" s="126">
        <v>26754.40799209999</v>
      </c>
      <c r="D536" s="127">
        <v>2901</v>
      </c>
      <c r="E536" s="51"/>
      <c r="F536" s="133">
        <f t="shared" si="26"/>
        <v>0.1498962360874832</v>
      </c>
      <c r="G536" s="133">
        <f t="shared" si="27"/>
        <v>0.21565566458519178</v>
      </c>
    </row>
    <row r="537" spans="1:7" customFormat="1" x14ac:dyDescent="0.3">
      <c r="A537" s="45" t="s">
        <v>2502</v>
      </c>
      <c r="B537" s="62" t="s">
        <v>3079</v>
      </c>
      <c r="C537" s="126">
        <v>25432.449771590007</v>
      </c>
      <c r="D537" s="127">
        <v>2946</v>
      </c>
      <c r="E537" s="51"/>
      <c r="F537" s="133">
        <f t="shared" si="26"/>
        <v>0.14248973464002584</v>
      </c>
      <c r="G537" s="133">
        <f t="shared" si="27"/>
        <v>0.21900089206066012</v>
      </c>
    </row>
    <row r="538" spans="1:7" customFormat="1" x14ac:dyDescent="0.3">
      <c r="A538" s="45" t="s">
        <v>2503</v>
      </c>
      <c r="B538" s="62" t="s">
        <v>3080</v>
      </c>
      <c r="C538" s="126">
        <v>5637.9392478499994</v>
      </c>
      <c r="D538" s="127">
        <v>583</v>
      </c>
      <c r="E538" s="51"/>
      <c r="F538" s="133">
        <f t="shared" si="26"/>
        <v>3.158753775423298E-2</v>
      </c>
      <c r="G538" s="133">
        <f t="shared" si="27"/>
        <v>4.3339280404400833E-2</v>
      </c>
    </row>
    <row r="539" spans="1:7" customFormat="1" x14ac:dyDescent="0.3">
      <c r="A539" s="45" t="s">
        <v>2504</v>
      </c>
      <c r="B539" s="62" t="s">
        <v>3081</v>
      </c>
      <c r="C539" s="126">
        <v>15.687674009999999</v>
      </c>
      <c r="D539" s="127">
        <v>2</v>
      </c>
      <c r="E539" s="51"/>
      <c r="F539" s="133">
        <f t="shared" si="26"/>
        <v>8.7892929186128476E-5</v>
      </c>
      <c r="G539" s="133">
        <f t="shared" si="27"/>
        <v>1.486767766874814E-4</v>
      </c>
    </row>
    <row r="540" spans="1:7" customFormat="1" x14ac:dyDescent="0.3">
      <c r="A540" s="45" t="s">
        <v>2505</v>
      </c>
      <c r="B540" s="62"/>
      <c r="C540" s="126"/>
      <c r="D540" s="127"/>
      <c r="E540" s="51"/>
      <c r="F540" s="133" t="str">
        <f t="shared" si="26"/>
        <v/>
      </c>
      <c r="G540" s="133" t="str">
        <f t="shared" si="27"/>
        <v/>
      </c>
    </row>
    <row r="541" spans="1:7" customFormat="1" x14ac:dyDescent="0.3">
      <c r="A541" s="45" t="s">
        <v>2506</v>
      </c>
      <c r="B541" s="62"/>
      <c r="C541" s="126"/>
      <c r="D541" s="127"/>
      <c r="E541" s="51"/>
      <c r="F541" s="133" t="str">
        <f t="shared" si="26"/>
        <v/>
      </c>
      <c r="G541" s="133" t="str">
        <f t="shared" si="27"/>
        <v/>
      </c>
    </row>
    <row r="542" spans="1:7" customFormat="1" x14ac:dyDescent="0.3">
      <c r="A542" s="45" t="s">
        <v>2507</v>
      </c>
      <c r="B542" s="62"/>
      <c r="C542" s="126"/>
      <c r="D542" s="127"/>
      <c r="E542" s="51"/>
      <c r="F542" s="133" t="str">
        <f t="shared" si="26"/>
        <v/>
      </c>
      <c r="G542" s="133" t="str">
        <f t="shared" si="27"/>
        <v/>
      </c>
    </row>
    <row r="543" spans="1:7" customFormat="1" x14ac:dyDescent="0.3">
      <c r="A543" s="45" t="s">
        <v>2508</v>
      </c>
      <c r="B543" s="62" t="s">
        <v>1975</v>
      </c>
      <c r="C543" s="126">
        <v>54614.906793489979</v>
      </c>
      <c r="D543" s="127">
        <v>1733</v>
      </c>
      <c r="E543" s="51"/>
      <c r="F543" s="133">
        <f t="shared" si="26"/>
        <v>0.30598953880908836</v>
      </c>
      <c r="G543" s="133">
        <f t="shared" si="27"/>
        <v>0.12882842699970265</v>
      </c>
    </row>
    <row r="544" spans="1:7" customFormat="1" x14ac:dyDescent="0.3">
      <c r="A544" s="45" t="s">
        <v>2509</v>
      </c>
      <c r="B544" s="62" t="s">
        <v>125</v>
      </c>
      <c r="C544" s="126">
        <f>SUM(C526:C543)</f>
        <v>178486.18944965</v>
      </c>
      <c r="D544" s="127">
        <f>SUM(D526:D543)</f>
        <v>13452</v>
      </c>
      <c r="E544" s="51"/>
      <c r="F544" s="121">
        <f>SUM(F526:F543)</f>
        <v>0.99999999999999978</v>
      </c>
      <c r="G544" s="121">
        <f>SUM(G526:G543)</f>
        <v>1</v>
      </c>
    </row>
    <row r="545" spans="1:7" customFormat="1" x14ac:dyDescent="0.3">
      <c r="A545" s="45" t="s">
        <v>2510</v>
      </c>
      <c r="B545" s="62"/>
      <c r="C545" s="45"/>
      <c r="D545" s="45"/>
      <c r="E545" s="51"/>
      <c r="F545" s="51"/>
      <c r="G545" s="51"/>
    </row>
    <row r="546" spans="1:7" customFormat="1" x14ac:dyDescent="0.3">
      <c r="A546" s="45" t="s">
        <v>2511</v>
      </c>
      <c r="B546" s="62"/>
      <c r="C546" s="45"/>
      <c r="D546" s="45"/>
      <c r="E546" s="51"/>
      <c r="F546" s="51"/>
      <c r="G546" s="51"/>
    </row>
    <row r="547" spans="1:7" customFormat="1" x14ac:dyDescent="0.3">
      <c r="A547" s="45" t="s">
        <v>2512</v>
      </c>
      <c r="B547" s="62"/>
      <c r="C547" s="45"/>
      <c r="D547" s="45"/>
      <c r="E547" s="51"/>
      <c r="F547" s="51"/>
      <c r="G547" s="51"/>
    </row>
    <row r="548" spans="1:7" customFormat="1" x14ac:dyDescent="0.3">
      <c r="A548" s="131"/>
      <c r="B548" s="131" t="s">
        <v>2426</v>
      </c>
      <c r="C548" s="64" t="s">
        <v>94</v>
      </c>
      <c r="D548" s="64" t="s">
        <v>1584</v>
      </c>
      <c r="E548" s="64"/>
      <c r="F548" s="64" t="s">
        <v>467</v>
      </c>
      <c r="G548" s="64" t="s">
        <v>1892</v>
      </c>
    </row>
    <row r="549" spans="1:7" customFormat="1" x14ac:dyDescent="0.3">
      <c r="A549" s="45" t="s">
        <v>2513</v>
      </c>
      <c r="B549" s="62" t="s">
        <v>3082</v>
      </c>
      <c r="C549" s="126">
        <v>11039.342082239997</v>
      </c>
      <c r="D549" s="127">
        <v>387</v>
      </c>
      <c r="E549" s="51"/>
      <c r="F549" s="133">
        <f>IF($C$567=0,"",IF(C549="[for completion]","",IF(C549="","",C549/$C$567)))</f>
        <v>6.1849839005914439E-2</v>
      </c>
      <c r="G549" s="133">
        <f>IF($D$567=0,"",IF(D549="[for completion]","",IF(D549="","",D549/$D$567)))</f>
        <v>2.8768956289027654E-2</v>
      </c>
    </row>
    <row r="550" spans="1:7" customFormat="1" x14ac:dyDescent="0.3">
      <c r="A550" s="45" t="s">
        <v>2514</v>
      </c>
      <c r="B550" s="62" t="s">
        <v>3083</v>
      </c>
      <c r="C550" s="126">
        <v>6901.3937090599984</v>
      </c>
      <c r="D550" s="127">
        <v>281</v>
      </c>
      <c r="E550" s="51"/>
      <c r="F550" s="133">
        <f t="shared" ref="F550:F566" si="28">IF($C$567=0,"",IF(C550="[for completion]","",IF(C550="","",C550/$C$567)))</f>
        <v>3.8666261688593245E-2</v>
      </c>
      <c r="G550" s="133">
        <f t="shared" ref="G550:G566" si="29">IF($D$567=0,"",IF(D550="[for completion]","",IF(D550="","",D550/$D$567)))</f>
        <v>2.088908712459114E-2</v>
      </c>
    </row>
    <row r="551" spans="1:7" customFormat="1" x14ac:dyDescent="0.3">
      <c r="A551" s="45" t="s">
        <v>2515</v>
      </c>
      <c r="B551" s="62" t="s">
        <v>3084</v>
      </c>
      <c r="C551" s="126">
        <v>11331.04027118</v>
      </c>
      <c r="D551" s="127">
        <v>807</v>
      </c>
      <c r="E551" s="51"/>
      <c r="F551" s="133">
        <f t="shared" si="28"/>
        <v>6.3484128974451687E-2</v>
      </c>
      <c r="G551" s="133">
        <f t="shared" si="29"/>
        <v>5.9991079393398754E-2</v>
      </c>
    </row>
    <row r="552" spans="1:7" customFormat="1" x14ac:dyDescent="0.3">
      <c r="A552" s="45" t="s">
        <v>2516</v>
      </c>
      <c r="B552" s="62" t="s">
        <v>3085</v>
      </c>
      <c r="C552" s="126">
        <v>6906.2974999800053</v>
      </c>
      <c r="D552" s="127">
        <v>654</v>
      </c>
      <c r="E552" s="51"/>
      <c r="F552" s="133">
        <f t="shared" si="28"/>
        <v>3.8693736032323303E-2</v>
      </c>
      <c r="G552" s="133">
        <f t="shared" si="29"/>
        <v>4.861730597680642E-2</v>
      </c>
    </row>
    <row r="553" spans="1:7" customFormat="1" x14ac:dyDescent="0.3">
      <c r="A553" s="45" t="s">
        <v>2517</v>
      </c>
      <c r="B553" s="62" t="s">
        <v>3086</v>
      </c>
      <c r="C553" s="126">
        <v>2496.8587429600002</v>
      </c>
      <c r="D553" s="127">
        <v>351</v>
      </c>
      <c r="E553" s="51"/>
      <c r="F553" s="133">
        <f t="shared" si="28"/>
        <v>1.398908649828255E-2</v>
      </c>
      <c r="G553" s="133">
        <f t="shared" si="29"/>
        <v>2.6092774308652988E-2</v>
      </c>
    </row>
    <row r="554" spans="1:7" customFormat="1" x14ac:dyDescent="0.3">
      <c r="A554" s="45" t="s">
        <v>2518</v>
      </c>
      <c r="B554" s="62" t="s">
        <v>3087</v>
      </c>
      <c r="C554" s="126">
        <v>1379.7712207100005</v>
      </c>
      <c r="D554" s="127">
        <v>207</v>
      </c>
      <c r="E554" s="51"/>
      <c r="F554" s="133">
        <f t="shared" si="28"/>
        <v>7.7304088622454827E-3</v>
      </c>
      <c r="G554" s="133">
        <f t="shared" si="29"/>
        <v>1.5388046387154327E-2</v>
      </c>
    </row>
    <row r="555" spans="1:7" customFormat="1" x14ac:dyDescent="0.3">
      <c r="A555" s="45" t="s">
        <v>2519</v>
      </c>
      <c r="B555" s="62" t="s">
        <v>3088</v>
      </c>
      <c r="C555" s="126">
        <v>1637.5065305699989</v>
      </c>
      <c r="D555" s="127">
        <v>227</v>
      </c>
      <c r="E555" s="51"/>
      <c r="F555" s="133">
        <f t="shared" si="28"/>
        <v>9.1744158784449296E-3</v>
      </c>
      <c r="G555" s="133">
        <f t="shared" si="29"/>
        <v>1.6874814154029142E-2</v>
      </c>
    </row>
    <row r="556" spans="1:7" customFormat="1" x14ac:dyDescent="0.3">
      <c r="A556" s="45" t="s">
        <v>2520</v>
      </c>
      <c r="B556" s="62" t="s">
        <v>3089</v>
      </c>
      <c r="C556" s="126">
        <v>5615.4579818000038</v>
      </c>
      <c r="D556" s="127">
        <v>354</v>
      </c>
      <c r="E556" s="51"/>
      <c r="F556" s="133">
        <f t="shared" si="28"/>
        <v>3.1461582541007158E-2</v>
      </c>
      <c r="G556" s="133">
        <f t="shared" si="29"/>
        <v>2.6315789473684209E-2</v>
      </c>
    </row>
    <row r="557" spans="1:7" customFormat="1" x14ac:dyDescent="0.3">
      <c r="A557" s="45" t="s">
        <v>2521</v>
      </c>
      <c r="B557" s="62" t="s">
        <v>3090</v>
      </c>
      <c r="C557" s="126">
        <v>3013.3866835500003</v>
      </c>
      <c r="D557" s="127">
        <v>326</v>
      </c>
      <c r="E557" s="51"/>
      <c r="F557" s="133">
        <f t="shared" si="28"/>
        <v>1.6883024355226435E-2</v>
      </c>
      <c r="G557" s="133">
        <f t="shared" si="29"/>
        <v>2.4234314600059471E-2</v>
      </c>
    </row>
    <row r="558" spans="1:7" customFormat="1" x14ac:dyDescent="0.3">
      <c r="A558" s="45" t="s">
        <v>2522</v>
      </c>
      <c r="B558" s="62" t="s">
        <v>3091</v>
      </c>
      <c r="C558" s="126">
        <v>15709.743248560027</v>
      </c>
      <c r="D558" s="127">
        <v>1693</v>
      </c>
      <c r="E558" s="51"/>
      <c r="F558" s="133">
        <f t="shared" si="28"/>
        <v>8.8016575943494282E-2</v>
      </c>
      <c r="G558" s="133">
        <f t="shared" si="29"/>
        <v>0.12585489146595302</v>
      </c>
    </row>
    <row r="559" spans="1:7" customFormat="1" x14ac:dyDescent="0.3">
      <c r="A559" s="45" t="s">
        <v>2523</v>
      </c>
      <c r="B559" s="62" t="s">
        <v>3092</v>
      </c>
      <c r="C559" s="126">
        <v>26754.40799209999</v>
      </c>
      <c r="D559" s="127">
        <v>2901</v>
      </c>
      <c r="E559" s="51"/>
      <c r="F559" s="133">
        <f t="shared" si="28"/>
        <v>0.1498962360874832</v>
      </c>
      <c r="G559" s="133">
        <f t="shared" si="29"/>
        <v>0.21565566458519178</v>
      </c>
    </row>
    <row r="560" spans="1:7" customFormat="1" x14ac:dyDescent="0.3">
      <c r="A560" s="45" t="s">
        <v>2524</v>
      </c>
      <c r="B560" s="62" t="s">
        <v>3093</v>
      </c>
      <c r="C560" s="126">
        <v>25432.449771590007</v>
      </c>
      <c r="D560" s="127">
        <v>2946</v>
      </c>
      <c r="E560" s="51"/>
      <c r="F560" s="133">
        <f t="shared" si="28"/>
        <v>0.14248973464002584</v>
      </c>
      <c r="G560" s="133">
        <f t="shared" si="29"/>
        <v>0.21900089206066012</v>
      </c>
    </row>
    <row r="561" spans="1:7" customFormat="1" x14ac:dyDescent="0.3">
      <c r="A561" s="45" t="s">
        <v>2525</v>
      </c>
      <c r="B561" s="62" t="s">
        <v>3094</v>
      </c>
      <c r="C561" s="126">
        <v>5637.9392478499994</v>
      </c>
      <c r="D561" s="127">
        <v>583</v>
      </c>
      <c r="E561" s="51"/>
      <c r="F561" s="133">
        <f t="shared" si="28"/>
        <v>3.158753775423298E-2</v>
      </c>
      <c r="G561" s="133">
        <f t="shared" si="29"/>
        <v>4.3339280404400833E-2</v>
      </c>
    </row>
    <row r="562" spans="1:7" customFormat="1" x14ac:dyDescent="0.3">
      <c r="A562" s="45" t="s">
        <v>2526</v>
      </c>
      <c r="B562" s="62" t="s">
        <v>3095</v>
      </c>
      <c r="C562" s="126">
        <v>15.687674009999999</v>
      </c>
      <c r="D562" s="127">
        <v>2</v>
      </c>
      <c r="E562" s="51"/>
      <c r="F562" s="133">
        <f t="shared" si="28"/>
        <v>8.7892929186128476E-5</v>
      </c>
      <c r="G562" s="133">
        <f t="shared" si="29"/>
        <v>1.486767766874814E-4</v>
      </c>
    </row>
    <row r="563" spans="1:7" customFormat="1" x14ac:dyDescent="0.3">
      <c r="A563" s="45" t="s">
        <v>2527</v>
      </c>
      <c r="B563" s="62"/>
      <c r="C563" s="126"/>
      <c r="D563" s="127"/>
      <c r="E563" s="51"/>
      <c r="F563" s="133" t="str">
        <f t="shared" si="28"/>
        <v/>
      </c>
      <c r="G563" s="133" t="str">
        <f t="shared" si="29"/>
        <v/>
      </c>
    </row>
    <row r="564" spans="1:7" customFormat="1" x14ac:dyDescent="0.3">
      <c r="A564" s="45" t="s">
        <v>2528</v>
      </c>
      <c r="B564" s="62"/>
      <c r="C564" s="126"/>
      <c r="D564" s="127"/>
      <c r="E564" s="51"/>
      <c r="F564" s="133" t="str">
        <f t="shared" si="28"/>
        <v/>
      </c>
      <c r="G564" s="133" t="str">
        <f t="shared" si="29"/>
        <v/>
      </c>
    </row>
    <row r="565" spans="1:7" customFormat="1" x14ac:dyDescent="0.3">
      <c r="A565" s="45" t="s">
        <v>2529</v>
      </c>
      <c r="B565" s="62"/>
      <c r="C565" s="126"/>
      <c r="D565" s="127"/>
      <c r="E565" s="51"/>
      <c r="F565" s="133" t="str">
        <f t="shared" si="28"/>
        <v/>
      </c>
      <c r="G565" s="133" t="str">
        <f t="shared" si="29"/>
        <v/>
      </c>
    </row>
    <row r="566" spans="1:7" customFormat="1" x14ac:dyDescent="0.3">
      <c r="A566" s="45" t="s">
        <v>2530</v>
      </c>
      <c r="B566" s="62" t="s">
        <v>1975</v>
      </c>
      <c r="C566" s="126">
        <v>54614.906793489979</v>
      </c>
      <c r="D566" s="127">
        <v>1733</v>
      </c>
      <c r="E566" s="51"/>
      <c r="F566" s="133">
        <f t="shared" si="28"/>
        <v>0.30598953880908836</v>
      </c>
      <c r="G566" s="133">
        <f t="shared" si="29"/>
        <v>0.12882842699970265</v>
      </c>
    </row>
    <row r="567" spans="1:7" customFormat="1" x14ac:dyDescent="0.3">
      <c r="A567" s="45" t="s">
        <v>2531</v>
      </c>
      <c r="B567" s="62" t="s">
        <v>125</v>
      </c>
      <c r="C567" s="126">
        <f>SUM(C549:C566)</f>
        <v>178486.18944965</v>
      </c>
      <c r="D567" s="127">
        <f>SUM(D549:D566)</f>
        <v>13452</v>
      </c>
      <c r="E567" s="51"/>
      <c r="F567" s="121">
        <f>SUM(F549:F566)</f>
        <v>0.99999999999999978</v>
      </c>
      <c r="G567" s="121">
        <f>SUM(G549:G566)</f>
        <v>1</v>
      </c>
    </row>
    <row r="568" spans="1:7" customFormat="1" x14ac:dyDescent="0.3">
      <c r="A568" s="45" t="s">
        <v>2532</v>
      </c>
      <c r="B568" s="62"/>
      <c r="C568" s="45"/>
      <c r="D568" s="45"/>
      <c r="E568" s="51"/>
      <c r="F568" s="51"/>
      <c r="G568" s="51"/>
    </row>
    <row r="569" spans="1:7" customFormat="1" x14ac:dyDescent="0.3">
      <c r="A569" s="45" t="s">
        <v>2533</v>
      </c>
      <c r="B569" s="62"/>
      <c r="C569" s="45"/>
      <c r="D569" s="45"/>
      <c r="E569" s="51"/>
      <c r="F569" s="51"/>
      <c r="G569" s="51"/>
    </row>
    <row r="570" spans="1:7" customFormat="1" x14ac:dyDescent="0.3">
      <c r="A570" s="45" t="s">
        <v>2534</v>
      </c>
      <c r="B570" s="62"/>
      <c r="C570" s="45"/>
      <c r="D570" s="45"/>
      <c r="E570" s="51"/>
      <c r="F570" s="51"/>
      <c r="G570" s="51"/>
    </row>
    <row r="571" spans="1:7" customFormat="1" x14ac:dyDescent="0.3">
      <c r="A571" s="131"/>
      <c r="B571" s="131" t="s">
        <v>2427</v>
      </c>
      <c r="C571" s="64" t="s">
        <v>94</v>
      </c>
      <c r="D571" s="64" t="s">
        <v>1584</v>
      </c>
      <c r="E571" s="64"/>
      <c r="F571" s="64" t="s">
        <v>467</v>
      </c>
      <c r="G571" s="64" t="s">
        <v>1892</v>
      </c>
    </row>
    <row r="572" spans="1:7" customFormat="1" x14ac:dyDescent="0.3">
      <c r="A572" s="45" t="s">
        <v>2535</v>
      </c>
      <c r="B572" s="62" t="s">
        <v>1575</v>
      </c>
      <c r="C572" s="126">
        <v>41299.637143970154</v>
      </c>
      <c r="D572" s="127">
        <v>4047</v>
      </c>
      <c r="E572" s="51"/>
      <c r="F572" s="133">
        <f>IF($C$585=0,"",IF(C572="[for completion]","",IF(C572="","",C572/$C$585)))</f>
        <v>0.23138841874161092</v>
      </c>
      <c r="G572" s="133">
        <f>IF($D$585=0,"",IF(D572="[for completion]","",IF(D572="","",D572/$D$585)))</f>
        <v>0.32777192840366082</v>
      </c>
    </row>
    <row r="573" spans="1:7" customFormat="1" x14ac:dyDescent="0.3">
      <c r="A573" s="45" t="s">
        <v>2536</v>
      </c>
      <c r="B573" s="62" t="s">
        <v>1576</v>
      </c>
      <c r="C573" s="126">
        <v>17272.319149710023</v>
      </c>
      <c r="D573" s="127">
        <v>1350</v>
      </c>
      <c r="E573" s="51"/>
      <c r="F573" s="133">
        <f>IF($C$585=0,"",IF(C573="[for completion]","",IF(C573="","",C573/$C$585)))</f>
        <v>9.6771179904551863E-2</v>
      </c>
      <c r="G573" s="133">
        <f>IF($D$585=0,"",IF(D573="[for completion]","",IF(D573="","",D573/$D$585)))</f>
        <v>0.10933830080181421</v>
      </c>
    </row>
    <row r="574" spans="1:7" customFormat="1" x14ac:dyDescent="0.3">
      <c r="A574" s="45" t="s">
        <v>2537</v>
      </c>
      <c r="B574" s="62" t="s">
        <v>2253</v>
      </c>
      <c r="C574" s="126">
        <v>6260.1861550200028</v>
      </c>
      <c r="D574" s="127">
        <v>653</v>
      </c>
      <c r="E574" s="51"/>
      <c r="F574" s="133">
        <f>IF($C$585=0,"",IF(C574="[for completion]","",IF(C574="","",C574/$C$585)))</f>
        <v>3.5073784556232918E-2</v>
      </c>
      <c r="G574" s="133">
        <f>IF($D$585=0,"",IF(D574="[for completion]","",IF(D574="","",D574/$D$585)))</f>
        <v>5.2887341054507167E-2</v>
      </c>
    </row>
    <row r="575" spans="1:7" customFormat="1" x14ac:dyDescent="0.3">
      <c r="A575" s="45" t="s">
        <v>2538</v>
      </c>
      <c r="B575" s="62" t="s">
        <v>1577</v>
      </c>
      <c r="C575" s="126">
        <v>12999.967423730017</v>
      </c>
      <c r="D575" s="127">
        <v>1114</v>
      </c>
      <c r="E575" s="51"/>
      <c r="F575" s="133">
        <f>IF($C$585=0,"",IF(C575="[for completion]","",IF(C575="","",C575/$C$585)))</f>
        <v>7.2834584366524471E-2</v>
      </c>
      <c r="G575" s="133">
        <f>IF($D$585=0,"",IF(D575="[for completion]","",IF(D575="","",D575/$D$585)))</f>
        <v>9.0224345994978541E-2</v>
      </c>
    </row>
    <row r="576" spans="1:7" customFormat="1" x14ac:dyDescent="0.3">
      <c r="A576" s="45" t="s">
        <v>2539</v>
      </c>
      <c r="B576" s="62" t="s">
        <v>1578</v>
      </c>
      <c r="C576" s="126">
        <v>15207.36205465998</v>
      </c>
      <c r="D576" s="127">
        <v>1296</v>
      </c>
      <c r="E576" s="51"/>
      <c r="F576" s="133">
        <f>IF($C$585=0,"",IF(C576="[for completion]","",IF(C576="","",C576/$C$585)))</f>
        <v>8.5201897701725995E-2</v>
      </c>
      <c r="G576" s="133">
        <f>IF($D$585=0,"",IF(D576="[for completion]","",IF(D576="","",D576/$D$585)))</f>
        <v>0.10496476876974163</v>
      </c>
    </row>
    <row r="577" spans="1:7" customFormat="1" x14ac:dyDescent="0.3">
      <c r="A577" s="45" t="s">
        <v>2540</v>
      </c>
      <c r="B577" s="62" t="s">
        <v>1579</v>
      </c>
      <c r="C577" s="126">
        <v>9759.3598886800119</v>
      </c>
      <c r="D577" s="127">
        <v>982</v>
      </c>
      <c r="E577" s="51"/>
      <c r="F577" s="133">
        <f t="shared" ref="F577:F584" si="30">IF($C$585=0,"",IF(C577="[for completion]","",IF(C577="","",C577/$C$585)))</f>
        <v>5.4678515569032672E-2</v>
      </c>
      <c r="G577" s="133">
        <f t="shared" ref="G577:G584" si="31">IF($D$585=0,"",IF(D577="[for completion]","",IF(D577="","",D577/$D$585)))</f>
        <v>7.9533489916578923E-2</v>
      </c>
    </row>
    <row r="578" spans="1:7" customFormat="1" x14ac:dyDescent="0.3">
      <c r="A578" s="45" t="s">
        <v>2541</v>
      </c>
      <c r="B578" s="62" t="s">
        <v>1580</v>
      </c>
      <c r="C578" s="126">
        <v>7566.7814179899888</v>
      </c>
      <c r="D578" s="127">
        <v>575</v>
      </c>
      <c r="E578" s="51"/>
      <c r="F578" s="133">
        <f t="shared" si="30"/>
        <v>4.2394212355149917E-2</v>
      </c>
      <c r="G578" s="133">
        <f t="shared" si="31"/>
        <v>4.6570017008180122E-2</v>
      </c>
    </row>
    <row r="579" spans="1:7" customFormat="1" x14ac:dyDescent="0.3">
      <c r="A579" s="45" t="s">
        <v>2542</v>
      </c>
      <c r="B579" s="62" t="s">
        <v>1581</v>
      </c>
      <c r="C579" s="126">
        <v>8610.1844992000024</v>
      </c>
      <c r="D579" s="127">
        <v>440</v>
      </c>
      <c r="E579" s="51"/>
      <c r="F579" s="133">
        <f t="shared" si="30"/>
        <v>4.8240060061503422E-2</v>
      </c>
      <c r="G579" s="133">
        <f t="shared" si="31"/>
        <v>3.5636186927998706E-2</v>
      </c>
    </row>
    <row r="580" spans="1:7" customFormat="1" x14ac:dyDescent="0.3">
      <c r="A580" s="45" t="s">
        <v>2543</v>
      </c>
      <c r="B580" s="62" t="s">
        <v>2625</v>
      </c>
      <c r="C580" s="126">
        <v>8557.0427751000079</v>
      </c>
      <c r="D580" s="45">
        <v>583</v>
      </c>
      <c r="E580" s="51"/>
      <c r="F580" s="133">
        <f t="shared" si="30"/>
        <v>4.7942324285621521E-2</v>
      </c>
      <c r="G580" s="133">
        <f t="shared" si="31"/>
        <v>4.7217947679598284E-2</v>
      </c>
    </row>
    <row r="581" spans="1:7" customFormat="1" x14ac:dyDescent="0.3">
      <c r="A581" s="45" t="s">
        <v>2544</v>
      </c>
      <c r="B581" s="45" t="s">
        <v>2628</v>
      </c>
      <c r="C581" s="126">
        <v>4170.8757461299992</v>
      </c>
      <c r="D581" s="45">
        <v>262</v>
      </c>
      <c r="F581" s="133">
        <f t="shared" si="30"/>
        <v>2.3368058665998788E-2</v>
      </c>
      <c r="G581" s="133">
        <f t="shared" si="31"/>
        <v>2.1219729488944683E-2</v>
      </c>
    </row>
    <row r="582" spans="1:7" customFormat="1" x14ac:dyDescent="0.3">
      <c r="A582" s="45" t="s">
        <v>2545</v>
      </c>
      <c r="B582" s="45" t="s">
        <v>2626</v>
      </c>
      <c r="C582" s="126">
        <v>5267.9150888200002</v>
      </c>
      <c r="D582" s="45">
        <v>192</v>
      </c>
      <c r="F582" s="133">
        <f t="shared" si="30"/>
        <v>2.9514412880140766E-2</v>
      </c>
      <c r="G582" s="133">
        <f t="shared" si="31"/>
        <v>1.5550336114035798E-2</v>
      </c>
    </row>
    <row r="583" spans="1:7" customFormat="1" x14ac:dyDescent="0.3">
      <c r="A583" s="45" t="s">
        <v>2637</v>
      </c>
      <c r="B583" s="62" t="s">
        <v>2627</v>
      </c>
      <c r="C583" s="126">
        <v>4860.6579808200013</v>
      </c>
      <c r="D583" s="45">
        <v>169</v>
      </c>
      <c r="E583" s="51"/>
      <c r="F583" s="133">
        <f t="shared" si="30"/>
        <v>2.7232683916932194E-2</v>
      </c>
      <c r="G583" s="133">
        <f t="shared" si="31"/>
        <v>1.3687535433708594E-2</v>
      </c>
    </row>
    <row r="584" spans="1:7" customFormat="1" x14ac:dyDescent="0.3">
      <c r="A584" s="45" t="s">
        <v>2638</v>
      </c>
      <c r="B584" s="45" t="s">
        <v>1975</v>
      </c>
      <c r="C584" s="126">
        <v>36653.900125819979</v>
      </c>
      <c r="D584" s="127">
        <v>684</v>
      </c>
      <c r="E584" s="51"/>
      <c r="F584" s="133">
        <f t="shared" si="30"/>
        <v>0.20535986699497449</v>
      </c>
      <c r="G584" s="133">
        <f t="shared" si="31"/>
        <v>5.5398072406252531E-2</v>
      </c>
    </row>
    <row r="585" spans="1:7" customFormat="1" x14ac:dyDescent="0.3">
      <c r="A585" s="45" t="s">
        <v>2639</v>
      </c>
      <c r="B585" s="62" t="s">
        <v>125</v>
      </c>
      <c r="C585" s="126">
        <f>SUM(C572:C584)</f>
        <v>178486.18944965018</v>
      </c>
      <c r="D585" s="127">
        <f>SUM(D572:D584)</f>
        <v>12347</v>
      </c>
      <c r="E585" s="51"/>
      <c r="F585" s="121">
        <f>SUM(F572:F584)</f>
        <v>1</v>
      </c>
      <c r="G585" s="121">
        <f>SUM(G572:G584)</f>
        <v>1</v>
      </c>
    </row>
    <row r="586" spans="1:7" customFormat="1" x14ac:dyDescent="0.3">
      <c r="A586" s="45" t="s">
        <v>2546</v>
      </c>
      <c r="B586" s="62"/>
      <c r="C586" s="126"/>
      <c r="D586" s="127"/>
      <c r="E586" s="51"/>
      <c r="F586" s="133"/>
      <c r="G586" s="133"/>
    </row>
    <row r="587" spans="1:7" customFormat="1" x14ac:dyDescent="0.3">
      <c r="A587" s="45" t="s">
        <v>2640</v>
      </c>
      <c r="B587" s="62"/>
      <c r="C587" s="126"/>
      <c r="D587" s="127"/>
      <c r="E587" s="51"/>
      <c r="F587" s="133"/>
      <c r="G587" s="133"/>
    </row>
    <row r="588" spans="1:7" customFormat="1" x14ac:dyDescent="0.3">
      <c r="A588" s="45" t="s">
        <v>2641</v>
      </c>
      <c r="B588" s="62"/>
      <c r="C588" s="126"/>
      <c r="D588" s="127"/>
      <c r="E588" s="51"/>
      <c r="F588" s="133"/>
      <c r="G588" s="133"/>
    </row>
    <row r="589" spans="1:7" customFormat="1" x14ac:dyDescent="0.3">
      <c r="A589" s="45" t="s">
        <v>2642</v>
      </c>
      <c r="B589" s="62"/>
      <c r="C589" s="126"/>
      <c r="D589" s="127"/>
      <c r="E589" s="51"/>
      <c r="F589" s="133"/>
      <c r="G589" s="133"/>
    </row>
    <row r="590" spans="1:7" customFormat="1" x14ac:dyDescent="0.3">
      <c r="A590" s="45" t="s">
        <v>2643</v>
      </c>
      <c r="B590" s="62"/>
      <c r="C590" s="126"/>
      <c r="D590" s="127"/>
      <c r="E590" s="51"/>
      <c r="F590" s="133"/>
      <c r="G590" s="133"/>
    </row>
    <row r="591" spans="1:7" customFormat="1" x14ac:dyDescent="0.3">
      <c r="A591" s="45" t="s">
        <v>2644</v>
      </c>
      <c r="B591" s="62"/>
      <c r="C591" s="126"/>
      <c r="D591" s="127"/>
      <c r="E591" s="51"/>
      <c r="F591" s="133" t="str">
        <f>IF($C$585=0,"",IF(C591="[for completion]","",IF(C591="","",C591/$C$585)))</f>
        <v/>
      </c>
      <c r="G591" s="133" t="str">
        <f>IF($D$585=0,"",IF(D591="[for completion]","",IF(D591="","",D591/$D$585)))</f>
        <v/>
      </c>
    </row>
    <row r="592" spans="1:7" customFormat="1" x14ac:dyDescent="0.3">
      <c r="A592" s="45" t="s">
        <v>2645</v>
      </c>
    </row>
    <row r="593" spans="1:7" customFormat="1" x14ac:dyDescent="0.3">
      <c r="A593" s="45" t="s">
        <v>2646</v>
      </c>
    </row>
    <row r="594" spans="1:7" x14ac:dyDescent="0.3">
      <c r="A594" s="45" t="s">
        <v>2647</v>
      </c>
    </row>
    <row r="595" spans="1:7" x14ac:dyDescent="0.3">
      <c r="A595" s="45" t="s">
        <v>2653</v>
      </c>
    </row>
    <row r="596" spans="1:7" x14ac:dyDescent="0.3">
      <c r="A596" s="131"/>
      <c r="B596" s="131" t="s">
        <v>2428</v>
      </c>
      <c r="C596" s="64" t="s">
        <v>94</v>
      </c>
      <c r="D596" s="64" t="s">
        <v>1584</v>
      </c>
      <c r="E596" s="64"/>
      <c r="F596" s="64" t="s">
        <v>466</v>
      </c>
      <c r="G596" s="64" t="s">
        <v>1892</v>
      </c>
    </row>
    <row r="597" spans="1:7" x14ac:dyDescent="0.3">
      <c r="A597" s="45" t="s">
        <v>2547</v>
      </c>
      <c r="B597" s="62" t="s">
        <v>2157</v>
      </c>
      <c r="C597" s="126">
        <v>6984.239470059998</v>
      </c>
      <c r="D597" s="127">
        <v>209</v>
      </c>
      <c r="E597" s="51"/>
      <c r="F597" s="133">
        <f>IF($C$601=0,"",IF(C597="[for completion]","",IF(C597="","",C597/$C$601)))</f>
        <v>3.9130419510862137E-2</v>
      </c>
      <c r="G597" s="133">
        <f>IF($D$601=0,"",IF(D597="[for completion]","",IF(D597="","",D597/$D$601)))</f>
        <v>1.6927188790799384E-2</v>
      </c>
    </row>
    <row r="598" spans="1:7" x14ac:dyDescent="0.3">
      <c r="A598" s="45" t="s">
        <v>2548</v>
      </c>
      <c r="B598" s="147" t="s">
        <v>2158</v>
      </c>
      <c r="C598" s="126">
        <v>171501.94997958944</v>
      </c>
      <c r="D598" s="127">
        <v>12138</v>
      </c>
      <c r="E598" s="51"/>
      <c r="F598" s="133">
        <f>IF($C$601=0,"",IF(C598="[for completion]","",IF(C598="","",C598/$C$601)))</f>
        <v>0.96086958048913795</v>
      </c>
      <c r="G598" s="133">
        <f>IF($D$601=0,"",IF(D598="[for completion]","",IF(D598="","",D598/$D$601)))</f>
        <v>0.98307281120920065</v>
      </c>
    </row>
    <row r="599" spans="1:7" x14ac:dyDescent="0.3">
      <c r="A599" s="45" t="s">
        <v>2549</v>
      </c>
      <c r="B599" s="62" t="s">
        <v>1583</v>
      </c>
      <c r="C599" s="126">
        <v>0</v>
      </c>
      <c r="D599" s="127">
        <v>0</v>
      </c>
      <c r="E599" s="51"/>
      <c r="F599" s="133">
        <f>IF($C$601=0,"",IF(C599="[for completion]","",IF(C599="","",C599/$C$601)))</f>
        <v>0</v>
      </c>
      <c r="G599" s="133">
        <f>IF($D$601=0,"",IF(D599="[for completion]","",IF(D599="","",D599/$D$601)))</f>
        <v>0</v>
      </c>
    </row>
    <row r="600" spans="1:7" x14ac:dyDescent="0.3">
      <c r="A600" s="45" t="s">
        <v>2550</v>
      </c>
      <c r="B600" s="45" t="s">
        <v>1975</v>
      </c>
      <c r="C600" s="126">
        <v>0</v>
      </c>
      <c r="D600" s="127">
        <v>0</v>
      </c>
      <c r="E600" s="51"/>
      <c r="F600" s="133">
        <f>IF($C$601=0,"",IF(C600="[for completion]","",IF(C600="","",C600/$C$601)))</f>
        <v>0</v>
      </c>
      <c r="G600" s="133">
        <f>IF($D$601=0,"",IF(D600="[for completion]","",IF(D600="","",D600/$D$601)))</f>
        <v>0</v>
      </c>
    </row>
    <row r="601" spans="1:7" x14ac:dyDescent="0.3">
      <c r="A601" s="45" t="s">
        <v>2551</v>
      </c>
      <c r="B601" s="62" t="s">
        <v>125</v>
      </c>
      <c r="C601" s="126">
        <f>SUM(C597:C600)</f>
        <v>178486.18944964942</v>
      </c>
      <c r="D601" s="127">
        <f>SUM(D597:D600)</f>
        <v>12347</v>
      </c>
      <c r="E601" s="51"/>
      <c r="F601" s="121">
        <f>SUM(F597:F600)</f>
        <v>1</v>
      </c>
      <c r="G601" s="121">
        <f>SUM(G597:G600)</f>
        <v>1</v>
      </c>
    </row>
    <row r="603" spans="1:7" x14ac:dyDescent="0.3">
      <c r="A603" s="131"/>
      <c r="B603" s="131" t="s">
        <v>2978</v>
      </c>
      <c r="C603" s="131" t="s">
        <v>2615</v>
      </c>
      <c r="D603" s="131" t="s">
        <v>2618</v>
      </c>
      <c r="E603" s="131"/>
      <c r="F603" s="131" t="s">
        <v>2617</v>
      </c>
      <c r="G603" s="65" t="s">
        <v>3001</v>
      </c>
    </row>
    <row r="604" spans="1:7" x14ac:dyDescent="0.3">
      <c r="A604" s="45" t="s">
        <v>2554</v>
      </c>
      <c r="B604" s="62" t="s">
        <v>752</v>
      </c>
      <c r="C604" s="161" t="s">
        <v>1183</v>
      </c>
      <c r="D604" s="161">
        <v>6972.6954070246366</v>
      </c>
      <c r="E604" s="191"/>
      <c r="F604" s="161" t="s">
        <v>1183</v>
      </c>
      <c r="G604" s="161" t="s">
        <v>1183</v>
      </c>
    </row>
    <row r="605" spans="1:7" x14ac:dyDescent="0.3">
      <c r="A605" s="45" t="s">
        <v>2555</v>
      </c>
      <c r="B605" s="62" t="s">
        <v>753</v>
      </c>
      <c r="C605" s="161" t="s">
        <v>1183</v>
      </c>
      <c r="D605" s="161">
        <v>31077.779139247366</v>
      </c>
      <c r="E605" s="191"/>
      <c r="F605" s="161" t="s">
        <v>1183</v>
      </c>
      <c r="G605" s="161" t="s">
        <v>1183</v>
      </c>
    </row>
    <row r="606" spans="1:7" x14ac:dyDescent="0.3">
      <c r="A606" s="45" t="s">
        <v>2556</v>
      </c>
      <c r="B606" s="62" t="s">
        <v>754</v>
      </c>
      <c r="C606" s="161" t="s">
        <v>1183</v>
      </c>
      <c r="D606" s="161">
        <v>1843.88306410665</v>
      </c>
      <c r="E606" s="191"/>
      <c r="F606" s="161" t="s">
        <v>1183</v>
      </c>
      <c r="G606" s="161" t="s">
        <v>1183</v>
      </c>
    </row>
    <row r="607" spans="1:7" x14ac:dyDescent="0.3">
      <c r="A607" s="45" t="s">
        <v>2557</v>
      </c>
      <c r="B607" s="62" t="s">
        <v>755</v>
      </c>
      <c r="C607" s="161" t="s">
        <v>1183</v>
      </c>
      <c r="D607" s="161">
        <v>0</v>
      </c>
      <c r="E607" s="191"/>
      <c r="F607" s="161" t="s">
        <v>1183</v>
      </c>
      <c r="G607" s="161" t="s">
        <v>1183</v>
      </c>
    </row>
    <row r="608" spans="1:7" x14ac:dyDescent="0.3">
      <c r="A608" s="45" t="s">
        <v>2558</v>
      </c>
      <c r="B608" s="62" t="s">
        <v>756</v>
      </c>
      <c r="C608" s="161" t="s">
        <v>1183</v>
      </c>
      <c r="D608" s="161">
        <v>80681.038324288122</v>
      </c>
      <c r="E608" s="191"/>
      <c r="F608" s="161" t="s">
        <v>1183</v>
      </c>
      <c r="G608" s="161" t="s">
        <v>1183</v>
      </c>
    </row>
    <row r="609" spans="1:7" x14ac:dyDescent="0.3">
      <c r="A609" s="45" t="s">
        <v>2559</v>
      </c>
      <c r="B609" s="62" t="s">
        <v>757</v>
      </c>
      <c r="C609" s="161" t="s">
        <v>1183</v>
      </c>
      <c r="D609" s="161">
        <v>938861.51043877203</v>
      </c>
      <c r="E609" s="191"/>
      <c r="F609" s="161" t="s">
        <v>1183</v>
      </c>
      <c r="G609" s="161" t="s">
        <v>1183</v>
      </c>
    </row>
    <row r="610" spans="1:7" x14ac:dyDescent="0.3">
      <c r="A610" s="45" t="s">
        <v>2560</v>
      </c>
      <c r="B610" s="62" t="s">
        <v>758</v>
      </c>
      <c r="C610" s="161" t="s">
        <v>1183</v>
      </c>
      <c r="D610" s="161">
        <v>427.92665432489844</v>
      </c>
      <c r="E610" s="191"/>
      <c r="F610" s="161" t="s">
        <v>1183</v>
      </c>
      <c r="G610" s="161" t="s">
        <v>1183</v>
      </c>
    </row>
    <row r="611" spans="1:7" x14ac:dyDescent="0.3">
      <c r="A611" s="45" t="s">
        <v>2561</v>
      </c>
      <c r="B611" s="62" t="s">
        <v>2150</v>
      </c>
      <c r="C611" s="161" t="s">
        <v>1183</v>
      </c>
      <c r="D611" s="161">
        <v>0</v>
      </c>
      <c r="E611" s="191"/>
      <c r="F611" s="161" t="s">
        <v>1183</v>
      </c>
      <c r="G611" s="161" t="s">
        <v>1183</v>
      </c>
    </row>
    <row r="612" spans="1:7" x14ac:dyDescent="0.3">
      <c r="A612" s="45" t="s">
        <v>2562</v>
      </c>
      <c r="B612" s="62" t="s">
        <v>2151</v>
      </c>
      <c r="C612" s="161" t="s">
        <v>1183</v>
      </c>
      <c r="D612" s="161">
        <v>2994.9940828465069</v>
      </c>
      <c r="E612" s="191"/>
      <c r="F612" s="161" t="s">
        <v>1183</v>
      </c>
      <c r="G612" s="161" t="s">
        <v>1183</v>
      </c>
    </row>
    <row r="613" spans="1:7" x14ac:dyDescent="0.3">
      <c r="A613" s="45" t="s">
        <v>2563</v>
      </c>
      <c r="B613" s="62" t="s">
        <v>2152</v>
      </c>
      <c r="C613" s="161" t="s">
        <v>1183</v>
      </c>
      <c r="D613" s="161">
        <v>0</v>
      </c>
      <c r="E613" s="191"/>
      <c r="F613" s="161" t="s">
        <v>1183</v>
      </c>
      <c r="G613" s="161" t="s">
        <v>1183</v>
      </c>
    </row>
    <row r="614" spans="1:7" x14ac:dyDescent="0.3">
      <c r="A614" s="45" t="s">
        <v>2564</v>
      </c>
      <c r="B614" s="62" t="s">
        <v>759</v>
      </c>
      <c r="C614" s="161" t="s">
        <v>1183</v>
      </c>
      <c r="D614" s="161">
        <v>2.2278194371542801</v>
      </c>
      <c r="E614" s="191"/>
      <c r="F614" s="161" t="s">
        <v>1183</v>
      </c>
      <c r="G614" s="161" t="s">
        <v>1183</v>
      </c>
    </row>
    <row r="615" spans="1:7" x14ac:dyDescent="0.3">
      <c r="A615" s="45" t="s">
        <v>2565</v>
      </c>
      <c r="B615" s="62" t="s">
        <v>2934</v>
      </c>
      <c r="C615" s="161" t="s">
        <v>1183</v>
      </c>
      <c r="D615" s="161">
        <v>0</v>
      </c>
      <c r="E615" s="191"/>
      <c r="F615" s="161" t="s">
        <v>1183</v>
      </c>
      <c r="G615" s="161" t="s">
        <v>1183</v>
      </c>
    </row>
    <row r="616" spans="1:7" x14ac:dyDescent="0.3">
      <c r="A616" s="45" t="s">
        <v>2566</v>
      </c>
      <c r="B616" s="62" t="s">
        <v>123</v>
      </c>
      <c r="C616" s="161" t="s">
        <v>1183</v>
      </c>
      <c r="D616" s="161">
        <v>1748.7288529873101</v>
      </c>
      <c r="E616" s="191"/>
      <c r="F616" s="161" t="s">
        <v>1183</v>
      </c>
      <c r="G616" s="161" t="s">
        <v>1183</v>
      </c>
    </row>
    <row r="617" spans="1:7" x14ac:dyDescent="0.3">
      <c r="A617" s="45" t="s">
        <v>2567</v>
      </c>
      <c r="B617" s="62" t="s">
        <v>125</v>
      </c>
      <c r="C617" s="126" t="s">
        <v>1183</v>
      </c>
      <c r="D617" s="126">
        <f>SUM(D604:D616)</f>
        <v>1064610.7837830347</v>
      </c>
      <c r="E617" s="43"/>
      <c r="F617" s="126"/>
      <c r="G617" s="133" t="str">
        <f>IF($D$393=0,"",IF(#REF!="[For completion]","",#REF!/$D$393))</f>
        <v/>
      </c>
    </row>
    <row r="618" spans="1:7" x14ac:dyDescent="0.3">
      <c r="A618" s="45" t="s">
        <v>2568</v>
      </c>
      <c r="B618" s="45" t="s">
        <v>2614</v>
      </c>
      <c r="C618"/>
      <c r="D618"/>
      <c r="E618"/>
      <c r="F618" s="161" t="s">
        <v>1183</v>
      </c>
      <c r="G618" s="133" t="str">
        <f>IF($D$622=0,"",IF(D617="[for completion]","",IF(D617="","",D617/$D$622)))</f>
        <v/>
      </c>
    </row>
    <row r="619" spans="1:7" x14ac:dyDescent="0.3">
      <c r="A619" s="45" t="s">
        <v>2569</v>
      </c>
      <c r="G619" s="133" t="str">
        <f>IF($D$622=0,"",IF(D618="[for completion]","",IF(D618="","",D618/$D$622)))</f>
        <v/>
      </c>
    </row>
    <row r="620" spans="1:7" x14ac:dyDescent="0.3">
      <c r="A620" s="45" t="s">
        <v>2570</v>
      </c>
      <c r="B620" s="62"/>
      <c r="C620" s="126"/>
      <c r="D620" s="127"/>
      <c r="E620" s="43"/>
      <c r="F620" s="133"/>
      <c r="G620" s="133" t="str">
        <f t="shared" ref="G620:G622" si="32">IF($D$622=0,"",IF(D620="[for completion]","",IF(D620="","",D620/$D$622)))</f>
        <v/>
      </c>
    </row>
    <row r="621" spans="1:7" x14ac:dyDescent="0.3">
      <c r="A621" s="45" t="s">
        <v>2571</v>
      </c>
      <c r="B621" s="62"/>
      <c r="C621" s="126"/>
      <c r="D621" s="127"/>
      <c r="E621" s="43"/>
      <c r="F621" s="133"/>
      <c r="G621" s="133" t="str">
        <f t="shared" si="32"/>
        <v/>
      </c>
    </row>
    <row r="622" spans="1:7" x14ac:dyDescent="0.3">
      <c r="A622" s="45" t="s">
        <v>2572</v>
      </c>
      <c r="B622" s="62"/>
      <c r="C622" s="126"/>
      <c r="D622" s="127"/>
      <c r="E622" s="43"/>
      <c r="F622" s="133"/>
      <c r="G622" s="133" t="str">
        <f t="shared" si="32"/>
        <v/>
      </c>
    </row>
  </sheetData>
  <sheetProtection algorithmName="SHA-512" hashValue="DRbFaOF90IsScORQsNNn5+KkM/KdSo47lvVFKKOan+AuID3Tl15THc7p6+u9rD3cUvFrZVCaax2gbv7Go07fdQ==" saltValue="onEs8YnRJw9QLej94oUZHw=="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F100:F148 B29:D34 F28:F34 F77:F97 C77:D87 F45:F71 C45:D71 C28:D28 C12:C14 B99:D148 E99:F99" name="Mortgage Asset I"/>
    <protectedRange sqref="C287:D308 C310:D331 C358:D364 C368:D371 C351:D356 C333:D349 C580:D583 C375:D383 C385:D393 C604:D618 C620:D622" name="Optional ECBECAIs_2"/>
    <protectedRange sqref="B287:B304 B310:B327 B375:B383 B385:B392 B604:B618 B620: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6"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7C18-9D2D-4498-B16A-2BBE2612AF4D}">
  <sheetPr codeName="Sheet9">
    <tabColor rgb="FFE36E00"/>
  </sheetPr>
  <dimension ref="A1:E1057"/>
  <sheetViews>
    <sheetView topLeftCell="A1025" workbookViewId="0">
      <selection activeCell="B137" sqref="B137"/>
    </sheetView>
  </sheetViews>
  <sheetFormatPr defaultRowHeight="14.4" x14ac:dyDescent="0.3"/>
  <cols>
    <col min="1" max="1" width="14" customWidth="1"/>
    <col min="2" max="2" width="41" customWidth="1"/>
    <col min="3" max="5" width="13" customWidth="1"/>
  </cols>
  <sheetData>
    <row r="1" spans="1:5" x14ac:dyDescent="0.3">
      <c r="A1" t="s">
        <v>3014</v>
      </c>
      <c r="B1" t="s">
        <v>3015</v>
      </c>
      <c r="C1" t="s">
        <v>3016</v>
      </c>
      <c r="D1" t="s">
        <v>3023</v>
      </c>
      <c r="E1" t="s">
        <v>3024</v>
      </c>
    </row>
    <row r="2" spans="1:5" x14ac:dyDescent="0.3">
      <c r="A2" t="s">
        <v>3017</v>
      </c>
      <c r="B2" t="s">
        <v>435</v>
      </c>
      <c r="C2">
        <v>5178.1083935800352</v>
      </c>
    </row>
    <row r="3" spans="1:5" x14ac:dyDescent="0.3">
      <c r="A3" t="s">
        <v>3017</v>
      </c>
      <c r="B3" t="s">
        <v>437</v>
      </c>
      <c r="C3">
        <v>3510.031618929997</v>
      </c>
    </row>
    <row r="4" spans="1:5" x14ac:dyDescent="0.3">
      <c r="A4" t="s">
        <v>3017</v>
      </c>
      <c r="B4" t="s">
        <v>457</v>
      </c>
      <c r="C4">
        <v>12476</v>
      </c>
      <c r="D4">
        <v>693</v>
      </c>
    </row>
    <row r="5" spans="1:5" x14ac:dyDescent="0.3">
      <c r="A5" t="s">
        <v>3017</v>
      </c>
      <c r="B5" t="s">
        <v>468</v>
      </c>
      <c r="C5">
        <v>6.5289865391608776E-2</v>
      </c>
      <c r="D5">
        <v>0.84951856931391068</v>
      </c>
      <c r="E5">
        <v>0.35448887743122615</v>
      </c>
    </row>
    <row r="6" spans="1:5" x14ac:dyDescent="0.3">
      <c r="A6" t="s">
        <v>3017</v>
      </c>
      <c r="B6" t="s">
        <v>494</v>
      </c>
    </row>
    <row r="7" spans="1:5" x14ac:dyDescent="0.3">
      <c r="A7" t="s">
        <v>3017</v>
      </c>
      <c r="B7" t="s">
        <v>496</v>
      </c>
      <c r="C7">
        <v>6.0158072663409794E-4</v>
      </c>
      <c r="E7">
        <v>3.5854051678663607E-4</v>
      </c>
    </row>
    <row r="8" spans="1:5" x14ac:dyDescent="0.3">
      <c r="A8" t="s">
        <v>3017</v>
      </c>
      <c r="B8" t="s">
        <v>498</v>
      </c>
      <c r="C8">
        <v>7.1905945511228309E-5</v>
      </c>
      <c r="E8">
        <v>4.2855752723122895E-5</v>
      </c>
    </row>
    <row r="9" spans="1:5" x14ac:dyDescent="0.3">
      <c r="A9" t="s">
        <v>3017</v>
      </c>
      <c r="B9" t="s">
        <v>527</v>
      </c>
      <c r="C9">
        <v>4.4486863153657416E-3</v>
      </c>
      <c r="E9">
        <v>2.6514052394218802E-3</v>
      </c>
    </row>
    <row r="10" spans="1:5" x14ac:dyDescent="0.3">
      <c r="A10" t="s">
        <v>3017</v>
      </c>
      <c r="B10" t="s">
        <v>529</v>
      </c>
      <c r="D10">
        <v>0.56351344225296707</v>
      </c>
      <c r="E10">
        <v>0.22766092594639972</v>
      </c>
    </row>
    <row r="11" spans="1:5" x14ac:dyDescent="0.3">
      <c r="A11" t="s">
        <v>3017</v>
      </c>
      <c r="B11" t="s">
        <v>538</v>
      </c>
      <c r="D11">
        <v>0.26922834395664896</v>
      </c>
      <c r="E11">
        <v>0.10876896535268725</v>
      </c>
    </row>
    <row r="12" spans="1:5" x14ac:dyDescent="0.3">
      <c r="A12" t="s">
        <v>3017</v>
      </c>
      <c r="B12" t="s">
        <v>490</v>
      </c>
      <c r="C12">
        <v>0.99487782701248895</v>
      </c>
      <c r="D12">
        <v>0.16725821379038397</v>
      </c>
      <c r="E12">
        <v>0.66051730719198154</v>
      </c>
    </row>
    <row r="13" spans="1:5" x14ac:dyDescent="0.3">
      <c r="A13" t="s">
        <v>3017</v>
      </c>
      <c r="B13" t="s">
        <v>558</v>
      </c>
      <c r="C13">
        <v>0.21113958325201435</v>
      </c>
      <c r="D13">
        <v>0.10711419263068075</v>
      </c>
      <c r="E13">
        <v>0.20049749574645676</v>
      </c>
    </row>
    <row r="14" spans="1:5" x14ac:dyDescent="0.3">
      <c r="A14" t="s">
        <v>3017</v>
      </c>
      <c r="B14" t="s">
        <v>560</v>
      </c>
      <c r="C14">
        <v>0.22309702577697788</v>
      </c>
      <c r="D14">
        <v>0.17318810734580861</v>
      </c>
      <c r="E14">
        <v>0.21799120426475069</v>
      </c>
    </row>
    <row r="15" spans="1:5" x14ac:dyDescent="0.3">
      <c r="A15" t="s">
        <v>3017</v>
      </c>
      <c r="B15" t="s">
        <v>561</v>
      </c>
      <c r="C15">
        <v>0.10802891993363678</v>
      </c>
      <c r="D15">
        <v>0.10737335402339709</v>
      </c>
      <c r="E15">
        <v>0.10796185371316157</v>
      </c>
    </row>
    <row r="16" spans="1:5" x14ac:dyDescent="0.3">
      <c r="A16" t="s">
        <v>3017</v>
      </c>
      <c r="B16" t="s">
        <v>562</v>
      </c>
      <c r="C16">
        <v>0.19806435328363878</v>
      </c>
      <c r="D16">
        <v>0.26284174374466124</v>
      </c>
      <c r="E16">
        <v>0.20469126094099391</v>
      </c>
    </row>
    <row r="17" spans="1:5" x14ac:dyDescent="0.3">
      <c r="A17" t="s">
        <v>3017</v>
      </c>
      <c r="B17" t="s">
        <v>563</v>
      </c>
      <c r="C17">
        <v>0.25967011775373239</v>
      </c>
      <c r="D17">
        <v>0.34948260225545213</v>
      </c>
      <c r="E17">
        <v>0.26885818533463723</v>
      </c>
    </row>
    <row r="18" spans="1:5" x14ac:dyDescent="0.3">
      <c r="A18" t="s">
        <v>3017</v>
      </c>
      <c r="B18" t="s">
        <v>591</v>
      </c>
      <c r="C18">
        <v>0.1959154937173159</v>
      </c>
      <c r="D18">
        <v>1.4624233643128247E-2</v>
      </c>
      <c r="E18">
        <v>0.12267334359314645</v>
      </c>
    </row>
    <row r="19" spans="1:5" x14ac:dyDescent="0.3">
      <c r="A19" t="s">
        <v>3017</v>
      </c>
      <c r="B19" t="s">
        <v>603</v>
      </c>
      <c r="C19">
        <v>0.12491702339834448</v>
      </c>
      <c r="D19">
        <v>0.84291960974753932</v>
      </c>
      <c r="E19">
        <v>0.41499197349472261</v>
      </c>
    </row>
    <row r="20" spans="1:5" x14ac:dyDescent="0.3">
      <c r="A20" t="s">
        <v>3017</v>
      </c>
      <c r="B20" t="s">
        <v>605</v>
      </c>
      <c r="C20">
        <v>0.87508297660165546</v>
      </c>
      <c r="D20">
        <v>0.15708039025246071</v>
      </c>
      <c r="E20">
        <v>0.58500802650527739</v>
      </c>
    </row>
    <row r="21" spans="1:5" x14ac:dyDescent="0.3">
      <c r="A21" t="s">
        <v>3017</v>
      </c>
      <c r="B21" t="s">
        <v>615</v>
      </c>
    </row>
    <row r="22" spans="1:5" x14ac:dyDescent="0.3">
      <c r="A22" t="s">
        <v>3017</v>
      </c>
      <c r="B22" t="s">
        <v>617</v>
      </c>
    </row>
    <row r="23" spans="1:5" x14ac:dyDescent="0.3">
      <c r="A23" t="s">
        <v>3017</v>
      </c>
      <c r="B23" t="s">
        <v>618</v>
      </c>
    </row>
    <row r="24" spans="1:5" x14ac:dyDescent="0.3">
      <c r="A24" t="s">
        <v>3017</v>
      </c>
      <c r="B24" t="s">
        <v>619</v>
      </c>
    </row>
    <row r="25" spans="1:5" x14ac:dyDescent="0.3">
      <c r="A25" t="s">
        <v>3017</v>
      </c>
      <c r="B25" t="s">
        <v>620</v>
      </c>
      <c r="C25">
        <v>1</v>
      </c>
      <c r="D25">
        <v>1</v>
      </c>
      <c r="E25">
        <v>1</v>
      </c>
    </row>
    <row r="26" spans="1:5" x14ac:dyDescent="0.3">
      <c r="A26" t="s">
        <v>3017</v>
      </c>
      <c r="B26" t="s">
        <v>626</v>
      </c>
      <c r="C26">
        <v>7.2459403469650628E-3</v>
      </c>
      <c r="D26">
        <v>6.560805001243858E-5</v>
      </c>
      <c r="E26">
        <v>4.3450670460700551E-3</v>
      </c>
    </row>
    <row r="27" spans="1:5" x14ac:dyDescent="0.3">
      <c r="A27" t="s">
        <v>3017</v>
      </c>
      <c r="B27" t="s">
        <v>638</v>
      </c>
      <c r="C27">
        <v>4323.5935642300219</v>
      </c>
      <c r="D27">
        <v>12361</v>
      </c>
    </row>
    <row r="28" spans="1:5" x14ac:dyDescent="0.3">
      <c r="A28" t="s">
        <v>3017</v>
      </c>
      <c r="B28" t="s">
        <v>639</v>
      </c>
      <c r="C28">
        <v>223.70801700999999</v>
      </c>
      <c r="D28">
        <v>72</v>
      </c>
    </row>
    <row r="29" spans="1:5" x14ac:dyDescent="0.3">
      <c r="A29" t="s">
        <v>3017</v>
      </c>
      <c r="B29" t="s">
        <v>640</v>
      </c>
      <c r="C29">
        <v>349.49181234000008</v>
      </c>
      <c r="D29">
        <v>36</v>
      </c>
    </row>
    <row r="30" spans="1:5" x14ac:dyDescent="0.3">
      <c r="A30" t="s">
        <v>3017</v>
      </c>
      <c r="B30" t="s">
        <v>641</v>
      </c>
      <c r="C30">
        <v>92.416000000000011</v>
      </c>
      <c r="D30">
        <v>4</v>
      </c>
    </row>
    <row r="31" spans="1:5" x14ac:dyDescent="0.3">
      <c r="A31" t="s">
        <v>3017</v>
      </c>
      <c r="B31" t="s">
        <v>642</v>
      </c>
      <c r="C31">
        <v>188.899</v>
      </c>
      <c r="D31">
        <v>3</v>
      </c>
    </row>
    <row r="32" spans="1:5" x14ac:dyDescent="0.3">
      <c r="A32" t="s">
        <v>3017</v>
      </c>
      <c r="B32" t="s">
        <v>643</v>
      </c>
      <c r="D32">
        <v>0</v>
      </c>
    </row>
    <row r="33" spans="1:4" x14ac:dyDescent="0.3">
      <c r="A33" t="s">
        <v>3017</v>
      </c>
      <c r="B33" t="s">
        <v>700</v>
      </c>
      <c r="C33">
        <v>0.34132704280996784</v>
      </c>
    </row>
    <row r="34" spans="1:4" x14ac:dyDescent="0.3">
      <c r="A34" t="s">
        <v>3017</v>
      </c>
      <c r="B34" t="s">
        <v>701</v>
      </c>
      <c r="C34">
        <v>4703.4497666581901</v>
      </c>
    </row>
    <row r="35" spans="1:4" x14ac:dyDescent="0.3">
      <c r="A35" t="s">
        <v>3017</v>
      </c>
      <c r="B35" t="s">
        <v>702</v>
      </c>
      <c r="C35">
        <v>268.09736345084252</v>
      </c>
    </row>
    <row r="36" spans="1:4" x14ac:dyDescent="0.3">
      <c r="A36" t="s">
        <v>3017</v>
      </c>
      <c r="B36" t="s">
        <v>703</v>
      </c>
      <c r="C36">
        <v>110.94244577201744</v>
      </c>
    </row>
    <row r="37" spans="1:4" x14ac:dyDescent="0.3">
      <c r="A37" t="s">
        <v>3017</v>
      </c>
      <c r="B37" t="s">
        <v>704</v>
      </c>
      <c r="C37">
        <v>59.557328370391275</v>
      </c>
    </row>
    <row r="38" spans="1:4" x14ac:dyDescent="0.3">
      <c r="A38" t="s">
        <v>3017</v>
      </c>
      <c r="B38" t="s">
        <v>705</v>
      </c>
      <c r="C38">
        <v>29.592783270981382</v>
      </c>
    </row>
    <row r="39" spans="1:4" x14ac:dyDescent="0.3">
      <c r="A39" t="s">
        <v>3017</v>
      </c>
      <c r="B39" t="s">
        <v>706</v>
      </c>
      <c r="C39">
        <v>4.9347497676152559</v>
      </c>
    </row>
    <row r="40" spans="1:4" x14ac:dyDescent="0.3">
      <c r="A40" t="s">
        <v>3017</v>
      </c>
      <c r="B40" t="s">
        <v>707</v>
      </c>
      <c r="C40">
        <v>1.5339562900000001</v>
      </c>
    </row>
    <row r="41" spans="1:4" x14ac:dyDescent="0.3">
      <c r="A41" t="s">
        <v>3017</v>
      </c>
      <c r="B41" t="s">
        <v>708</v>
      </c>
      <c r="C41">
        <v>0</v>
      </c>
    </row>
    <row r="42" spans="1:4" x14ac:dyDescent="0.3">
      <c r="A42" t="s">
        <v>3017</v>
      </c>
      <c r="B42" t="s">
        <v>720</v>
      </c>
      <c r="C42">
        <v>0.75852279184030158</v>
      </c>
    </row>
    <row r="43" spans="1:4" x14ac:dyDescent="0.3">
      <c r="A43" t="s">
        <v>3017</v>
      </c>
      <c r="B43" t="s">
        <v>722</v>
      </c>
      <c r="C43">
        <v>3.1403401000954276E-2</v>
      </c>
    </row>
    <row r="44" spans="1:4" x14ac:dyDescent="0.3">
      <c r="A44" t="s">
        <v>3017</v>
      </c>
      <c r="B44" t="s">
        <v>726</v>
      </c>
      <c r="C44">
        <v>2.7546442354673045E-2</v>
      </c>
    </row>
    <row r="45" spans="1:4" x14ac:dyDescent="0.3">
      <c r="A45" t="s">
        <v>3017</v>
      </c>
      <c r="B45" t="s">
        <v>1920</v>
      </c>
      <c r="C45">
        <v>21.513033219999997</v>
      </c>
      <c r="D45">
        <v>33</v>
      </c>
    </row>
    <row r="46" spans="1:4" x14ac:dyDescent="0.3">
      <c r="A46" t="s">
        <v>3017</v>
      </c>
      <c r="B46" t="s">
        <v>1929</v>
      </c>
      <c r="C46">
        <v>902.43453165000096</v>
      </c>
      <c r="D46">
        <v>1979</v>
      </c>
    </row>
    <row r="47" spans="1:4" x14ac:dyDescent="0.3">
      <c r="A47" t="s">
        <v>3017</v>
      </c>
      <c r="B47" t="s">
        <v>1930</v>
      </c>
      <c r="C47">
        <v>2032.1340431599972</v>
      </c>
      <c r="D47">
        <v>5514</v>
      </c>
    </row>
    <row r="48" spans="1:4" x14ac:dyDescent="0.3">
      <c r="A48" t="s">
        <v>3017</v>
      </c>
      <c r="B48" t="s">
        <v>1931</v>
      </c>
      <c r="C48">
        <v>666.70551741000031</v>
      </c>
      <c r="D48">
        <v>1918</v>
      </c>
    </row>
    <row r="49" spans="1:4" x14ac:dyDescent="0.3">
      <c r="A49" t="s">
        <v>3017</v>
      </c>
      <c r="B49" t="s">
        <v>1932</v>
      </c>
      <c r="C49">
        <v>25.705119839999998</v>
      </c>
      <c r="D49">
        <v>74</v>
      </c>
    </row>
    <row r="50" spans="1:4" x14ac:dyDescent="0.3">
      <c r="A50" t="s">
        <v>3017</v>
      </c>
      <c r="B50" t="s">
        <v>1937</v>
      </c>
      <c r="C50">
        <v>204.34323848000008</v>
      </c>
      <c r="D50">
        <v>756</v>
      </c>
    </row>
    <row r="51" spans="1:4" x14ac:dyDescent="0.3">
      <c r="A51" t="s">
        <v>3017</v>
      </c>
      <c r="B51" t="s">
        <v>1921</v>
      </c>
      <c r="C51">
        <v>216.20334239000007</v>
      </c>
      <c r="D51">
        <v>91</v>
      </c>
    </row>
    <row r="52" spans="1:4" x14ac:dyDescent="0.3">
      <c r="A52" t="s">
        <v>3017</v>
      </c>
      <c r="B52" t="s">
        <v>1922</v>
      </c>
      <c r="C52">
        <v>536.5245531700001</v>
      </c>
      <c r="D52">
        <v>517</v>
      </c>
    </row>
    <row r="53" spans="1:4" x14ac:dyDescent="0.3">
      <c r="A53" t="s">
        <v>3017</v>
      </c>
      <c r="B53" t="s">
        <v>1923</v>
      </c>
      <c r="C53">
        <v>251.11829600000016</v>
      </c>
      <c r="D53">
        <v>487</v>
      </c>
    </row>
    <row r="54" spans="1:4" x14ac:dyDescent="0.3">
      <c r="A54" t="s">
        <v>3017</v>
      </c>
      <c r="B54" t="s">
        <v>1924</v>
      </c>
      <c r="C54">
        <v>91.992937150000017</v>
      </c>
      <c r="D54">
        <v>215</v>
      </c>
    </row>
    <row r="55" spans="1:4" x14ac:dyDescent="0.3">
      <c r="A55" t="s">
        <v>3017</v>
      </c>
      <c r="B55" t="s">
        <v>1925</v>
      </c>
      <c r="C55">
        <v>36.803851999999999</v>
      </c>
      <c r="D55">
        <v>100</v>
      </c>
    </row>
    <row r="56" spans="1:4" x14ac:dyDescent="0.3">
      <c r="A56" t="s">
        <v>3017</v>
      </c>
      <c r="B56" t="s">
        <v>1926</v>
      </c>
      <c r="C56">
        <v>21.761802759999995</v>
      </c>
      <c r="D56">
        <v>68</v>
      </c>
    </row>
    <row r="57" spans="1:4" x14ac:dyDescent="0.3">
      <c r="A57" t="s">
        <v>3017</v>
      </c>
      <c r="B57" t="s">
        <v>1927</v>
      </c>
      <c r="C57">
        <v>9.7575450600000018</v>
      </c>
      <c r="D57">
        <v>23</v>
      </c>
    </row>
    <row r="58" spans="1:4" x14ac:dyDescent="0.3">
      <c r="A58" t="s">
        <v>3017</v>
      </c>
      <c r="B58" t="s">
        <v>1928</v>
      </c>
      <c r="C58">
        <v>161.11058129000011</v>
      </c>
      <c r="D58">
        <v>173</v>
      </c>
    </row>
    <row r="59" spans="1:4" x14ac:dyDescent="0.3">
      <c r="A59" t="s">
        <v>3017</v>
      </c>
      <c r="B59" t="s">
        <v>1942</v>
      </c>
      <c r="C59">
        <v>21.513033219999997</v>
      </c>
      <c r="D59">
        <v>33</v>
      </c>
    </row>
    <row r="60" spans="1:4" x14ac:dyDescent="0.3">
      <c r="A60" t="s">
        <v>3017</v>
      </c>
      <c r="B60" t="s">
        <v>1951</v>
      </c>
      <c r="C60">
        <v>902.43453165000096</v>
      </c>
      <c r="D60">
        <v>1979</v>
      </c>
    </row>
    <row r="61" spans="1:4" x14ac:dyDescent="0.3">
      <c r="A61" t="s">
        <v>3017</v>
      </c>
      <c r="B61" t="s">
        <v>2052</v>
      </c>
      <c r="C61">
        <v>2032.1340431599972</v>
      </c>
      <c r="D61">
        <v>5514</v>
      </c>
    </row>
    <row r="62" spans="1:4" x14ac:dyDescent="0.3">
      <c r="A62" t="s">
        <v>3017</v>
      </c>
      <c r="B62" t="s">
        <v>2094</v>
      </c>
      <c r="C62">
        <v>666.70551741000031</v>
      </c>
      <c r="D62">
        <v>1918</v>
      </c>
    </row>
    <row r="63" spans="1:4" x14ac:dyDescent="0.3">
      <c r="A63" t="s">
        <v>3017</v>
      </c>
      <c r="B63" t="s">
        <v>2095</v>
      </c>
      <c r="C63">
        <v>25.705119839999998</v>
      </c>
      <c r="D63">
        <v>74</v>
      </c>
    </row>
    <row r="64" spans="1:4" x14ac:dyDescent="0.3">
      <c r="A64" t="s">
        <v>3017</v>
      </c>
      <c r="B64" t="s">
        <v>2100</v>
      </c>
      <c r="C64">
        <v>204.34323848000008</v>
      </c>
      <c r="D64">
        <v>756</v>
      </c>
    </row>
    <row r="65" spans="1:4" x14ac:dyDescent="0.3">
      <c r="A65" t="s">
        <v>3017</v>
      </c>
      <c r="B65" t="s">
        <v>1943</v>
      </c>
      <c r="C65">
        <v>216.20334239000007</v>
      </c>
      <c r="D65">
        <v>91</v>
      </c>
    </row>
    <row r="66" spans="1:4" x14ac:dyDescent="0.3">
      <c r="A66" t="s">
        <v>3017</v>
      </c>
      <c r="B66" t="s">
        <v>1944</v>
      </c>
      <c r="C66">
        <v>536.5245531700001</v>
      </c>
      <c r="D66">
        <v>517</v>
      </c>
    </row>
    <row r="67" spans="1:4" x14ac:dyDescent="0.3">
      <c r="A67" t="s">
        <v>3017</v>
      </c>
      <c r="B67" t="s">
        <v>1945</v>
      </c>
      <c r="C67">
        <v>251.11829600000016</v>
      </c>
      <c r="D67">
        <v>487</v>
      </c>
    </row>
    <row r="68" spans="1:4" x14ac:dyDescent="0.3">
      <c r="A68" t="s">
        <v>3017</v>
      </c>
      <c r="B68" t="s">
        <v>1946</v>
      </c>
      <c r="C68">
        <v>91.992937150000017</v>
      </c>
      <c r="D68">
        <v>215</v>
      </c>
    </row>
    <row r="69" spans="1:4" x14ac:dyDescent="0.3">
      <c r="A69" t="s">
        <v>3017</v>
      </c>
      <c r="B69" t="s">
        <v>1947</v>
      </c>
      <c r="C69">
        <v>36.803851999999999</v>
      </c>
      <c r="D69">
        <v>100</v>
      </c>
    </row>
    <row r="70" spans="1:4" x14ac:dyDescent="0.3">
      <c r="A70" t="s">
        <v>3017</v>
      </c>
      <c r="B70" t="s">
        <v>1948</v>
      </c>
      <c r="C70">
        <v>21.761802759999995</v>
      </c>
      <c r="D70">
        <v>68</v>
      </c>
    </row>
    <row r="71" spans="1:4" x14ac:dyDescent="0.3">
      <c r="A71" t="s">
        <v>3017</v>
      </c>
      <c r="B71" t="s">
        <v>1949</v>
      </c>
      <c r="C71">
        <v>9.7575450600000018</v>
      </c>
      <c r="D71">
        <v>23</v>
      </c>
    </row>
    <row r="72" spans="1:4" x14ac:dyDescent="0.3">
      <c r="A72" t="s">
        <v>3017</v>
      </c>
      <c r="B72" t="s">
        <v>1950</v>
      </c>
      <c r="C72">
        <v>161.11058129000011</v>
      </c>
      <c r="D72">
        <v>173</v>
      </c>
    </row>
    <row r="73" spans="1:4" x14ac:dyDescent="0.3">
      <c r="A73" t="s">
        <v>3017</v>
      </c>
      <c r="B73" t="s">
        <v>2104</v>
      </c>
      <c r="C73">
        <v>1382.5499668799964</v>
      </c>
      <c r="D73">
        <v>3340</v>
      </c>
    </row>
    <row r="74" spans="1:4" x14ac:dyDescent="0.3">
      <c r="A74" t="s">
        <v>3017</v>
      </c>
      <c r="B74" t="s">
        <v>2113</v>
      </c>
      <c r="C74">
        <v>6.8451489799999985</v>
      </c>
      <c r="D74">
        <v>20</v>
      </c>
    </row>
    <row r="75" spans="1:4" x14ac:dyDescent="0.3">
      <c r="A75" t="s">
        <v>3017</v>
      </c>
      <c r="B75" t="s">
        <v>2114</v>
      </c>
      <c r="C75">
        <v>4.0474760600000002</v>
      </c>
      <c r="D75">
        <v>14</v>
      </c>
    </row>
    <row r="76" spans="1:4" x14ac:dyDescent="0.3">
      <c r="A76" t="s">
        <v>3017</v>
      </c>
      <c r="B76" t="s">
        <v>2622</v>
      </c>
      <c r="C76">
        <v>5.4474836999999994</v>
      </c>
      <c r="D76">
        <v>14</v>
      </c>
    </row>
    <row r="77" spans="1:4" x14ac:dyDescent="0.3">
      <c r="A77" t="s">
        <v>3017</v>
      </c>
      <c r="B77" t="s">
        <v>2623</v>
      </c>
      <c r="C77">
        <v>39.986855199999987</v>
      </c>
      <c r="D77">
        <v>66</v>
      </c>
    </row>
    <row r="78" spans="1:4" x14ac:dyDescent="0.3">
      <c r="A78" t="s">
        <v>3017</v>
      </c>
      <c r="B78" t="s">
        <v>2105</v>
      </c>
      <c r="C78">
        <v>849.19713204000095</v>
      </c>
      <c r="D78">
        <v>1994</v>
      </c>
    </row>
    <row r="79" spans="1:4" x14ac:dyDescent="0.3">
      <c r="A79" t="s">
        <v>3017</v>
      </c>
      <c r="B79" t="s">
        <v>2106</v>
      </c>
      <c r="C79">
        <v>451.84726040999976</v>
      </c>
      <c r="D79">
        <v>1340</v>
      </c>
    </row>
    <row r="80" spans="1:4" x14ac:dyDescent="0.3">
      <c r="A80" t="s">
        <v>3017</v>
      </c>
      <c r="B80" t="s">
        <v>2107</v>
      </c>
      <c r="C80">
        <v>619.42241450000017</v>
      </c>
      <c r="D80">
        <v>1704</v>
      </c>
    </row>
    <row r="81" spans="1:4" x14ac:dyDescent="0.3">
      <c r="A81" t="s">
        <v>3017</v>
      </c>
      <c r="B81" t="s">
        <v>2108</v>
      </c>
      <c r="C81">
        <v>755.81839181999931</v>
      </c>
      <c r="D81">
        <v>2072</v>
      </c>
    </row>
    <row r="82" spans="1:4" x14ac:dyDescent="0.3">
      <c r="A82" t="s">
        <v>3017</v>
      </c>
      <c r="B82" t="s">
        <v>2109</v>
      </c>
      <c r="C82">
        <v>263.86263700000023</v>
      </c>
      <c r="D82">
        <v>672</v>
      </c>
    </row>
    <row r="83" spans="1:4" x14ac:dyDescent="0.3">
      <c r="A83" t="s">
        <v>3017</v>
      </c>
      <c r="B83" t="s">
        <v>2110</v>
      </c>
      <c r="C83">
        <v>185.70444984999995</v>
      </c>
      <c r="D83">
        <v>261</v>
      </c>
    </row>
    <row r="84" spans="1:4" x14ac:dyDescent="0.3">
      <c r="A84" t="s">
        <v>3017</v>
      </c>
      <c r="B84" t="s">
        <v>2111</v>
      </c>
      <c r="C84">
        <v>275.45866842999999</v>
      </c>
      <c r="D84">
        <v>213</v>
      </c>
    </row>
    <row r="85" spans="1:4" x14ac:dyDescent="0.3">
      <c r="A85" t="s">
        <v>3017</v>
      </c>
      <c r="B85" t="s">
        <v>2112</v>
      </c>
      <c r="C85">
        <v>337.92050870999987</v>
      </c>
      <c r="D85">
        <v>237</v>
      </c>
    </row>
    <row r="86" spans="1:4" x14ac:dyDescent="0.3">
      <c r="A86" t="s">
        <v>3017</v>
      </c>
      <c r="B86" t="s">
        <v>2429</v>
      </c>
      <c r="C86">
        <v>3787.9652333199988</v>
      </c>
      <c r="D86">
        <v>10335</v>
      </c>
    </row>
    <row r="87" spans="1:4" x14ac:dyDescent="0.3">
      <c r="A87" t="s">
        <v>3017</v>
      </c>
      <c r="B87" t="s">
        <v>2430</v>
      </c>
      <c r="C87">
        <v>195.45316249999991</v>
      </c>
      <c r="D87">
        <v>556</v>
      </c>
    </row>
    <row r="88" spans="1:4" x14ac:dyDescent="0.3">
      <c r="A88" t="s">
        <v>3017</v>
      </c>
      <c r="B88" t="s">
        <v>2432</v>
      </c>
      <c r="C88">
        <v>106.44662211999996</v>
      </c>
      <c r="D88">
        <v>283</v>
      </c>
    </row>
    <row r="89" spans="1:4" x14ac:dyDescent="0.3">
      <c r="A89" t="s">
        <v>3017</v>
      </c>
      <c r="B89" t="s">
        <v>2433</v>
      </c>
      <c r="C89">
        <v>1087.7849441199994</v>
      </c>
      <c r="D89">
        <v>770</v>
      </c>
    </row>
    <row r="90" spans="1:4" x14ac:dyDescent="0.3">
      <c r="A90" t="s">
        <v>3017</v>
      </c>
      <c r="B90" t="s">
        <v>2434</v>
      </c>
      <c r="C90">
        <v>0.45843152000000004</v>
      </c>
      <c r="D90">
        <v>6</v>
      </c>
    </row>
    <row r="91" spans="1:4" x14ac:dyDescent="0.3">
      <c r="A91" t="s">
        <v>3017</v>
      </c>
      <c r="B91" t="s">
        <v>2437</v>
      </c>
      <c r="C91">
        <v>5.7441137200000005</v>
      </c>
      <c r="D91">
        <v>18</v>
      </c>
    </row>
    <row r="92" spans="1:4" x14ac:dyDescent="0.3">
      <c r="A92" t="s">
        <v>3017</v>
      </c>
      <c r="B92" t="s">
        <v>2438</v>
      </c>
      <c r="C92">
        <v>5172.3642798600195</v>
      </c>
      <c r="D92">
        <v>11929</v>
      </c>
    </row>
    <row r="93" spans="1:4" x14ac:dyDescent="0.3">
      <c r="A93" t="s">
        <v>3017</v>
      </c>
      <c r="B93" t="s">
        <v>2443</v>
      </c>
      <c r="D93">
        <v>8243.2587259787924</v>
      </c>
    </row>
    <row r="94" spans="1:4" x14ac:dyDescent="0.3">
      <c r="A94" t="s">
        <v>3017</v>
      </c>
      <c r="B94" t="s">
        <v>2444</v>
      </c>
      <c r="D94">
        <v>203.74684563570545</v>
      </c>
    </row>
    <row r="95" spans="1:4" x14ac:dyDescent="0.3">
      <c r="A95" t="s">
        <v>3017</v>
      </c>
      <c r="B95" t="s">
        <v>2446</v>
      </c>
      <c r="D95">
        <v>51.782390161577297</v>
      </c>
    </row>
    <row r="96" spans="1:4" x14ac:dyDescent="0.3">
      <c r="A96" t="s">
        <v>3017</v>
      </c>
      <c r="B96" t="s">
        <v>2447</v>
      </c>
      <c r="D96">
        <v>924.51178188420545</v>
      </c>
    </row>
    <row r="97" spans="1:4" x14ac:dyDescent="0.3">
      <c r="A97" t="s">
        <v>3017</v>
      </c>
      <c r="B97" t="s">
        <v>2448</v>
      </c>
      <c r="D97">
        <v>1.2083696312812E-2</v>
      </c>
    </row>
    <row r="98" spans="1:4" x14ac:dyDescent="0.3">
      <c r="A98" t="s">
        <v>3017</v>
      </c>
      <c r="B98" t="s">
        <v>1998</v>
      </c>
      <c r="C98">
        <v>214.47013076000025</v>
      </c>
      <c r="D98">
        <v>629</v>
      </c>
    </row>
    <row r="99" spans="1:4" x14ac:dyDescent="0.3">
      <c r="A99" t="s">
        <v>3017</v>
      </c>
      <c r="B99" t="s">
        <v>1999</v>
      </c>
      <c r="C99">
        <v>106.28094467000003</v>
      </c>
      <c r="D99">
        <v>37</v>
      </c>
    </row>
    <row r="100" spans="1:4" x14ac:dyDescent="0.3">
      <c r="A100" t="s">
        <v>3017</v>
      </c>
      <c r="B100" t="s">
        <v>2000</v>
      </c>
      <c r="C100">
        <v>186.68201152999995</v>
      </c>
      <c r="D100">
        <v>16</v>
      </c>
    </row>
    <row r="101" spans="1:4" x14ac:dyDescent="0.3">
      <c r="A101" t="s">
        <v>3017</v>
      </c>
      <c r="B101" t="s">
        <v>2001</v>
      </c>
      <c r="C101">
        <v>159.42353197</v>
      </c>
      <c r="D101">
        <v>5</v>
      </c>
    </row>
    <row r="102" spans="1:4" x14ac:dyDescent="0.3">
      <c r="A102" t="s">
        <v>3017</v>
      </c>
      <c r="B102" t="s">
        <v>2002</v>
      </c>
      <c r="D102">
        <v>0</v>
      </c>
    </row>
    <row r="103" spans="1:4" x14ac:dyDescent="0.3">
      <c r="A103" t="s">
        <v>3017</v>
      </c>
      <c r="B103" t="s">
        <v>2003</v>
      </c>
      <c r="C103">
        <v>2843.1750000000002</v>
      </c>
      <c r="D103">
        <v>6</v>
      </c>
    </row>
    <row r="104" spans="1:4" x14ac:dyDescent="0.3">
      <c r="A104" t="s">
        <v>3017</v>
      </c>
      <c r="B104" t="s">
        <v>2117</v>
      </c>
      <c r="C104">
        <v>0.46148380377915482</v>
      </c>
    </row>
    <row r="105" spans="1:4" x14ac:dyDescent="0.3">
      <c r="A105" t="s">
        <v>3017</v>
      </c>
      <c r="B105" t="s">
        <v>2118</v>
      </c>
      <c r="C105">
        <v>2930.2422423073308</v>
      </c>
    </row>
    <row r="106" spans="1:4" x14ac:dyDescent="0.3">
      <c r="A106" t="s">
        <v>3017</v>
      </c>
      <c r="B106" t="s">
        <v>2119</v>
      </c>
      <c r="C106">
        <v>363.39496942924433</v>
      </c>
    </row>
    <row r="107" spans="1:4" x14ac:dyDescent="0.3">
      <c r="A107" t="s">
        <v>3017</v>
      </c>
      <c r="B107" t="s">
        <v>2120</v>
      </c>
      <c r="C107">
        <v>216.39440719342139</v>
      </c>
    </row>
    <row r="108" spans="1:4" x14ac:dyDescent="0.3">
      <c r="A108" t="s">
        <v>3017</v>
      </c>
      <c r="B108" t="s">
        <v>2121</v>
      </c>
      <c r="C108">
        <v>0</v>
      </c>
    </row>
    <row r="109" spans="1:4" x14ac:dyDescent="0.3">
      <c r="A109" t="s">
        <v>3017</v>
      </c>
      <c r="B109" t="s">
        <v>2122</v>
      </c>
      <c r="C109">
        <v>0</v>
      </c>
    </row>
    <row r="110" spans="1:4" x14ac:dyDescent="0.3">
      <c r="A110" t="s">
        <v>3017</v>
      </c>
      <c r="B110" t="s">
        <v>2123</v>
      </c>
      <c r="C110">
        <v>0</v>
      </c>
    </row>
    <row r="111" spans="1:4" x14ac:dyDescent="0.3">
      <c r="A111" t="s">
        <v>3017</v>
      </c>
      <c r="B111" t="s">
        <v>2124</v>
      </c>
      <c r="C111">
        <v>0</v>
      </c>
    </row>
    <row r="112" spans="1:4" x14ac:dyDescent="0.3">
      <c r="A112" t="s">
        <v>3017</v>
      </c>
      <c r="B112" t="s">
        <v>2125</v>
      </c>
      <c r="C112">
        <v>0</v>
      </c>
    </row>
    <row r="113" spans="1:4" x14ac:dyDescent="0.3">
      <c r="A113" t="s">
        <v>3017</v>
      </c>
      <c r="B113" t="s">
        <v>2398</v>
      </c>
      <c r="C113">
        <v>2.2327604707985662E-3</v>
      </c>
    </row>
    <row r="114" spans="1:4" x14ac:dyDescent="0.3">
      <c r="A114" t="s">
        <v>3017</v>
      </c>
      <c r="B114" t="s">
        <v>2399</v>
      </c>
      <c r="C114">
        <v>4.1720664674422821E-2</v>
      </c>
    </row>
    <row r="115" spans="1:4" x14ac:dyDescent="0.3">
      <c r="A115" t="s">
        <v>3017</v>
      </c>
      <c r="B115" t="s">
        <v>2400</v>
      </c>
      <c r="C115">
        <v>5.2272014591119595E-4</v>
      </c>
    </row>
    <row r="116" spans="1:4" x14ac:dyDescent="0.3">
      <c r="A116" t="s">
        <v>3017</v>
      </c>
      <c r="B116" t="s">
        <v>2402</v>
      </c>
      <c r="C116">
        <v>0.88645778280154364</v>
      </c>
    </row>
    <row r="117" spans="1:4" x14ac:dyDescent="0.3">
      <c r="A117" t="s">
        <v>3017</v>
      </c>
      <c r="B117" t="s">
        <v>2403</v>
      </c>
      <c r="C117">
        <v>3.6399928077841051E-2</v>
      </c>
    </row>
    <row r="118" spans="1:4" x14ac:dyDescent="0.3">
      <c r="A118" t="s">
        <v>3017</v>
      </c>
      <c r="B118" t="s">
        <v>2404</v>
      </c>
      <c r="C118">
        <v>9.9729416143182962E-4</v>
      </c>
    </row>
    <row r="119" spans="1:4" x14ac:dyDescent="0.3">
      <c r="A119" t="s">
        <v>3017</v>
      </c>
      <c r="B119" t="s">
        <v>2406</v>
      </c>
      <c r="C119">
        <v>1.984536183501235E-2</v>
      </c>
    </row>
    <row r="120" spans="1:4" x14ac:dyDescent="0.3">
      <c r="A120" t="s">
        <v>3017</v>
      </c>
      <c r="B120" t="s">
        <v>2491</v>
      </c>
      <c r="C120">
        <v>1.14992272</v>
      </c>
      <c r="D120">
        <v>1</v>
      </c>
    </row>
    <row r="121" spans="1:4" x14ac:dyDescent="0.3">
      <c r="A121" t="s">
        <v>3017</v>
      </c>
      <c r="B121" t="s">
        <v>2500</v>
      </c>
      <c r="C121">
        <v>167.47152970999997</v>
      </c>
      <c r="D121">
        <v>101</v>
      </c>
    </row>
    <row r="122" spans="1:4" x14ac:dyDescent="0.3">
      <c r="A122" t="s">
        <v>3017</v>
      </c>
      <c r="B122" t="s">
        <v>2501</v>
      </c>
      <c r="C122">
        <v>172.94953374999992</v>
      </c>
      <c r="D122">
        <v>220</v>
      </c>
    </row>
    <row r="123" spans="1:4" x14ac:dyDescent="0.3">
      <c r="A123" t="s">
        <v>3017</v>
      </c>
      <c r="B123" t="s">
        <v>2502</v>
      </c>
      <c r="C123">
        <v>124.31295474000001</v>
      </c>
      <c r="D123">
        <v>153</v>
      </c>
    </row>
    <row r="124" spans="1:4" x14ac:dyDescent="0.3">
      <c r="A124" t="s">
        <v>3017</v>
      </c>
      <c r="B124" t="s">
        <v>2503</v>
      </c>
      <c r="C124">
        <v>7.6479803000000004</v>
      </c>
      <c r="D124">
        <v>16</v>
      </c>
    </row>
    <row r="125" spans="1:4" x14ac:dyDescent="0.3">
      <c r="A125" t="s">
        <v>3017</v>
      </c>
      <c r="B125" t="s">
        <v>2508</v>
      </c>
      <c r="C125">
        <v>2938.5903870899997</v>
      </c>
      <c r="D125">
        <v>72</v>
      </c>
    </row>
    <row r="126" spans="1:4" x14ac:dyDescent="0.3">
      <c r="A126" t="s">
        <v>3017</v>
      </c>
      <c r="B126" t="s">
        <v>2492</v>
      </c>
      <c r="C126">
        <v>1.36847199</v>
      </c>
      <c r="D126">
        <v>7</v>
      </c>
    </row>
    <row r="127" spans="1:4" x14ac:dyDescent="0.3">
      <c r="A127" t="s">
        <v>3017</v>
      </c>
      <c r="B127" t="s">
        <v>2493</v>
      </c>
      <c r="C127">
        <v>57.923356159999997</v>
      </c>
      <c r="D127">
        <v>20</v>
      </c>
    </row>
    <row r="128" spans="1:4" x14ac:dyDescent="0.3">
      <c r="A128" t="s">
        <v>3017</v>
      </c>
      <c r="B128" t="s">
        <v>2494</v>
      </c>
      <c r="C128">
        <v>4.9702711400000004</v>
      </c>
      <c r="D128">
        <v>13</v>
      </c>
    </row>
    <row r="129" spans="1:4" x14ac:dyDescent="0.3">
      <c r="A129" t="s">
        <v>3017</v>
      </c>
      <c r="B129" t="s">
        <v>2495</v>
      </c>
      <c r="C129">
        <v>6.6838774999999995</v>
      </c>
      <c r="D129">
        <v>12</v>
      </c>
    </row>
    <row r="130" spans="1:4" x14ac:dyDescent="0.3">
      <c r="A130" t="s">
        <v>3017</v>
      </c>
      <c r="B130" t="s">
        <v>2496</v>
      </c>
      <c r="C130">
        <v>0.99229402999999994</v>
      </c>
      <c r="D130">
        <v>3</v>
      </c>
    </row>
    <row r="131" spans="1:4" x14ac:dyDescent="0.3">
      <c r="A131" t="s">
        <v>3017</v>
      </c>
      <c r="B131" t="s">
        <v>2497</v>
      </c>
      <c r="C131">
        <v>0.47366849000000005</v>
      </c>
      <c r="D131">
        <v>3</v>
      </c>
    </row>
    <row r="132" spans="1:4" x14ac:dyDescent="0.3">
      <c r="A132" t="s">
        <v>3017</v>
      </c>
      <c r="B132" t="s">
        <v>2498</v>
      </c>
      <c r="C132">
        <v>5.8776483700000002</v>
      </c>
      <c r="D132">
        <v>10</v>
      </c>
    </row>
    <row r="133" spans="1:4" x14ac:dyDescent="0.3">
      <c r="A133" t="s">
        <v>3017</v>
      </c>
      <c r="B133" t="s">
        <v>2499</v>
      </c>
      <c r="C133">
        <v>19.619722939999996</v>
      </c>
      <c r="D133">
        <v>10</v>
      </c>
    </row>
    <row r="134" spans="1:4" x14ac:dyDescent="0.3">
      <c r="A134" t="s">
        <v>3017</v>
      </c>
      <c r="B134" t="s">
        <v>2513</v>
      </c>
      <c r="C134">
        <v>1.14992272</v>
      </c>
      <c r="D134">
        <v>1</v>
      </c>
    </row>
    <row r="135" spans="1:4" x14ac:dyDescent="0.3">
      <c r="A135" t="s">
        <v>3017</v>
      </c>
      <c r="B135" t="s">
        <v>2522</v>
      </c>
      <c r="C135">
        <v>167.47152970999997</v>
      </c>
      <c r="D135">
        <v>101</v>
      </c>
    </row>
    <row r="136" spans="1:4" x14ac:dyDescent="0.3">
      <c r="A136" t="s">
        <v>3017</v>
      </c>
      <c r="B136" t="s">
        <v>2523</v>
      </c>
      <c r="C136">
        <v>172.94953374999992</v>
      </c>
      <c r="D136">
        <v>220</v>
      </c>
    </row>
    <row r="137" spans="1:4" x14ac:dyDescent="0.3">
      <c r="A137" t="s">
        <v>3017</v>
      </c>
      <c r="B137" t="s">
        <v>2524</v>
      </c>
      <c r="C137">
        <v>124.31295474000001</v>
      </c>
      <c r="D137">
        <v>153</v>
      </c>
    </row>
    <row r="138" spans="1:4" x14ac:dyDescent="0.3">
      <c r="A138" t="s">
        <v>3017</v>
      </c>
      <c r="B138" t="s">
        <v>2525</v>
      </c>
      <c r="C138">
        <v>7.6479803000000004</v>
      </c>
      <c r="D138">
        <v>16</v>
      </c>
    </row>
    <row r="139" spans="1:4" x14ac:dyDescent="0.3">
      <c r="A139" t="s">
        <v>3017</v>
      </c>
      <c r="B139" t="s">
        <v>2530</v>
      </c>
      <c r="C139">
        <v>2938.5903870899997</v>
      </c>
      <c r="D139">
        <v>72</v>
      </c>
    </row>
    <row r="140" spans="1:4" x14ac:dyDescent="0.3">
      <c r="A140" t="s">
        <v>3017</v>
      </c>
      <c r="B140" t="s">
        <v>2514</v>
      </c>
      <c r="C140">
        <v>1.36847199</v>
      </c>
      <c r="D140">
        <v>7</v>
      </c>
    </row>
    <row r="141" spans="1:4" x14ac:dyDescent="0.3">
      <c r="A141" t="s">
        <v>3017</v>
      </c>
      <c r="B141" t="s">
        <v>2515</v>
      </c>
      <c r="C141">
        <v>57.923356159999997</v>
      </c>
      <c r="D141">
        <v>20</v>
      </c>
    </row>
    <row r="142" spans="1:4" x14ac:dyDescent="0.3">
      <c r="A142" t="s">
        <v>3017</v>
      </c>
      <c r="B142" t="s">
        <v>2516</v>
      </c>
      <c r="C142">
        <v>4.9702711400000004</v>
      </c>
      <c r="D142">
        <v>13</v>
      </c>
    </row>
    <row r="143" spans="1:4" x14ac:dyDescent="0.3">
      <c r="A143" t="s">
        <v>3017</v>
      </c>
      <c r="B143" t="s">
        <v>2517</v>
      </c>
      <c r="C143">
        <v>6.6838774999999995</v>
      </c>
      <c r="D143">
        <v>12</v>
      </c>
    </row>
    <row r="144" spans="1:4" x14ac:dyDescent="0.3">
      <c r="A144" t="s">
        <v>3017</v>
      </c>
      <c r="B144" t="s">
        <v>2518</v>
      </c>
      <c r="C144">
        <v>0.99229402999999994</v>
      </c>
      <c r="D144">
        <v>3</v>
      </c>
    </row>
    <row r="145" spans="1:4" x14ac:dyDescent="0.3">
      <c r="A145" t="s">
        <v>3017</v>
      </c>
      <c r="B145" t="s">
        <v>2519</v>
      </c>
      <c r="C145">
        <v>0.47366849000000005</v>
      </c>
      <c r="D145">
        <v>3</v>
      </c>
    </row>
    <row r="146" spans="1:4" x14ac:dyDescent="0.3">
      <c r="A146" t="s">
        <v>3017</v>
      </c>
      <c r="B146" t="s">
        <v>2520</v>
      </c>
      <c r="C146">
        <v>5.8776483700000002</v>
      </c>
      <c r="D146">
        <v>10</v>
      </c>
    </row>
    <row r="147" spans="1:4" x14ac:dyDescent="0.3">
      <c r="A147" t="s">
        <v>3017</v>
      </c>
      <c r="B147" t="s">
        <v>2521</v>
      </c>
      <c r="C147">
        <v>19.619722939999996</v>
      </c>
      <c r="D147">
        <v>10</v>
      </c>
    </row>
    <row r="148" spans="1:4" x14ac:dyDescent="0.3">
      <c r="A148" t="s">
        <v>3017</v>
      </c>
      <c r="B148" t="s">
        <v>2535</v>
      </c>
      <c r="C148">
        <v>129.87456958000001</v>
      </c>
      <c r="D148">
        <v>228</v>
      </c>
    </row>
    <row r="149" spans="1:4" x14ac:dyDescent="0.3">
      <c r="A149" t="s">
        <v>3017</v>
      </c>
      <c r="B149" t="s">
        <v>2544</v>
      </c>
      <c r="C149">
        <v>19.779403779999999</v>
      </c>
      <c r="D149">
        <v>3</v>
      </c>
    </row>
    <row r="150" spans="1:4" x14ac:dyDescent="0.3">
      <c r="A150" t="s">
        <v>3017</v>
      </c>
      <c r="B150" t="s">
        <v>2545</v>
      </c>
      <c r="C150">
        <v>1.2097906</v>
      </c>
      <c r="D150">
        <v>2</v>
      </c>
    </row>
    <row r="151" spans="1:4" x14ac:dyDescent="0.3">
      <c r="A151" t="s">
        <v>3017</v>
      </c>
      <c r="B151" t="s">
        <v>2637</v>
      </c>
      <c r="C151">
        <v>2.7436832599999996</v>
      </c>
      <c r="D151">
        <v>1</v>
      </c>
    </row>
    <row r="152" spans="1:4" x14ac:dyDescent="0.3">
      <c r="A152" t="s">
        <v>3017</v>
      </c>
      <c r="B152" t="s">
        <v>2638</v>
      </c>
      <c r="C152">
        <v>2927.1441701500003</v>
      </c>
      <c r="D152">
        <v>15</v>
      </c>
    </row>
    <row r="153" spans="1:4" x14ac:dyDescent="0.3">
      <c r="A153" t="s">
        <v>3017</v>
      </c>
      <c r="B153" t="s">
        <v>2536</v>
      </c>
      <c r="C153">
        <v>33.342014710000008</v>
      </c>
      <c r="D153">
        <v>81</v>
      </c>
    </row>
    <row r="154" spans="1:4" x14ac:dyDescent="0.3">
      <c r="A154" t="s">
        <v>3017</v>
      </c>
      <c r="B154" t="s">
        <v>2537</v>
      </c>
      <c r="C154">
        <v>17.594072479999998</v>
      </c>
      <c r="D154">
        <v>55</v>
      </c>
    </row>
    <row r="155" spans="1:4" x14ac:dyDescent="0.3">
      <c r="A155" t="s">
        <v>3017</v>
      </c>
      <c r="B155" t="s">
        <v>2538</v>
      </c>
      <c r="C155">
        <v>97.365956209999993</v>
      </c>
      <c r="D155">
        <v>74</v>
      </c>
    </row>
    <row r="156" spans="1:4" x14ac:dyDescent="0.3">
      <c r="A156" t="s">
        <v>3017</v>
      </c>
      <c r="B156" t="s">
        <v>2539</v>
      </c>
      <c r="C156">
        <v>96.048409999999947</v>
      </c>
      <c r="D156">
        <v>87</v>
      </c>
    </row>
    <row r="157" spans="1:4" x14ac:dyDescent="0.3">
      <c r="A157" t="s">
        <v>3017</v>
      </c>
      <c r="B157" t="s">
        <v>2540</v>
      </c>
      <c r="C157">
        <v>26.073103480000011</v>
      </c>
      <c r="D157">
        <v>42</v>
      </c>
    </row>
    <row r="158" spans="1:4" x14ac:dyDescent="0.3">
      <c r="A158" t="s">
        <v>3017</v>
      </c>
      <c r="B158" t="s">
        <v>2541</v>
      </c>
      <c r="C158">
        <v>65.801775650000025</v>
      </c>
      <c r="D158">
        <v>20</v>
      </c>
    </row>
    <row r="159" spans="1:4" x14ac:dyDescent="0.3">
      <c r="A159" t="s">
        <v>3017</v>
      </c>
      <c r="B159" t="s">
        <v>2542</v>
      </c>
      <c r="C159">
        <v>90.425194570000002</v>
      </c>
      <c r="D159">
        <v>23</v>
      </c>
    </row>
    <row r="160" spans="1:4" x14ac:dyDescent="0.3">
      <c r="A160" t="s">
        <v>3017</v>
      </c>
      <c r="B160" t="s">
        <v>2543</v>
      </c>
      <c r="C160">
        <v>2.62947446</v>
      </c>
      <c r="D160">
        <v>9</v>
      </c>
    </row>
    <row r="161" spans="1:5" x14ac:dyDescent="0.3">
      <c r="A161" t="s">
        <v>3017</v>
      </c>
      <c r="B161" t="s">
        <v>2547</v>
      </c>
      <c r="C161">
        <v>3.8936059799999994</v>
      </c>
      <c r="D161">
        <v>2</v>
      </c>
    </row>
    <row r="162" spans="1:5" x14ac:dyDescent="0.3">
      <c r="A162" t="s">
        <v>3017</v>
      </c>
      <c r="B162" t="s">
        <v>2548</v>
      </c>
      <c r="C162">
        <v>3506.1380129499976</v>
      </c>
      <c r="D162">
        <v>638</v>
      </c>
    </row>
    <row r="163" spans="1:5" x14ac:dyDescent="0.3">
      <c r="A163" t="s">
        <v>3017</v>
      </c>
      <c r="B163" t="s">
        <v>2554</v>
      </c>
      <c r="D163">
        <v>43.651492593701406</v>
      </c>
    </row>
    <row r="164" spans="1:5" x14ac:dyDescent="0.3">
      <c r="A164" t="s">
        <v>3017</v>
      </c>
      <c r="B164" t="s">
        <v>2566</v>
      </c>
      <c r="D164">
        <v>365.38271952127906</v>
      </c>
    </row>
    <row r="165" spans="1:5" x14ac:dyDescent="0.3">
      <c r="A165" t="s">
        <v>3017</v>
      </c>
      <c r="B165" t="s">
        <v>2555</v>
      </c>
      <c r="D165">
        <v>358.22583710946162</v>
      </c>
    </row>
    <row r="166" spans="1:5" x14ac:dyDescent="0.3">
      <c r="A166" t="s">
        <v>3017</v>
      </c>
      <c r="B166" t="s">
        <v>2556</v>
      </c>
      <c r="D166">
        <v>12.434796676600312</v>
      </c>
    </row>
    <row r="167" spans="1:5" x14ac:dyDescent="0.3">
      <c r="A167" t="s">
        <v>3017</v>
      </c>
      <c r="B167" t="s">
        <v>2558</v>
      </c>
      <c r="D167">
        <v>31273.201935130048</v>
      </c>
    </row>
    <row r="168" spans="1:5" x14ac:dyDescent="0.3">
      <c r="A168" t="s">
        <v>3017</v>
      </c>
      <c r="B168" t="s">
        <v>2559</v>
      </c>
      <c r="D168">
        <v>2293.9833997061814</v>
      </c>
    </row>
    <row r="169" spans="1:5" x14ac:dyDescent="0.3">
      <c r="A169" t="s">
        <v>3017</v>
      </c>
      <c r="B169" t="s">
        <v>2560</v>
      </c>
      <c r="D169">
        <v>0.88874161142744001</v>
      </c>
    </row>
    <row r="170" spans="1:5" x14ac:dyDescent="0.3">
      <c r="A170" t="s">
        <v>3017</v>
      </c>
      <c r="B170" t="s">
        <v>2562</v>
      </c>
      <c r="D170">
        <v>194.4171219208273</v>
      </c>
    </row>
    <row r="171" spans="1:5" x14ac:dyDescent="0.3">
      <c r="A171" t="s">
        <v>3017</v>
      </c>
      <c r="B171" t="s">
        <v>597</v>
      </c>
      <c r="C171">
        <v>5.5167113062788145E-3</v>
      </c>
      <c r="D171">
        <v>7.5540213247659617E-4</v>
      </c>
      <c r="E171">
        <v>3.5931297659855805E-3</v>
      </c>
    </row>
    <row r="172" spans="1:5" x14ac:dyDescent="0.3">
      <c r="A172" t="s">
        <v>3017</v>
      </c>
      <c r="B172" t="s">
        <v>598</v>
      </c>
      <c r="C172">
        <v>0.65855220350309818</v>
      </c>
      <c r="D172">
        <v>5.9036307847611172E-2</v>
      </c>
      <c r="E172">
        <v>0.41634619084999858</v>
      </c>
    </row>
    <row r="173" spans="1:5" x14ac:dyDescent="0.3">
      <c r="A173" t="s">
        <v>3017</v>
      </c>
      <c r="B173" t="s">
        <v>599</v>
      </c>
      <c r="C173">
        <v>0.14001559147330719</v>
      </c>
      <c r="D173">
        <v>0.92558405637678409</v>
      </c>
      <c r="E173">
        <v>0.45738733579086949</v>
      </c>
    </row>
    <row r="174" spans="1:5" x14ac:dyDescent="0.3">
      <c r="A174" t="s">
        <v>3017</v>
      </c>
      <c r="B174" t="s">
        <v>727</v>
      </c>
      <c r="C174">
        <v>4.6802561194059171E-2</v>
      </c>
    </row>
    <row r="175" spans="1:5" x14ac:dyDescent="0.3">
      <c r="A175" t="s">
        <v>3017</v>
      </c>
      <c r="B175" t="s">
        <v>734</v>
      </c>
      <c r="C175">
        <v>0.13572480361001188</v>
      </c>
    </row>
    <row r="176" spans="1:5" x14ac:dyDescent="0.3">
      <c r="A176" t="s">
        <v>3017</v>
      </c>
      <c r="B176" t="s">
        <v>2411</v>
      </c>
      <c r="C176">
        <v>1.1823487833038706E-2</v>
      </c>
    </row>
    <row r="177" spans="1:5" x14ac:dyDescent="0.3">
      <c r="A177" t="s">
        <v>3018</v>
      </c>
      <c r="B177" t="s">
        <v>435</v>
      </c>
      <c r="C177">
        <v>521859.2029023323</v>
      </c>
    </row>
    <row r="178" spans="1:5" x14ac:dyDescent="0.3">
      <c r="A178" t="s">
        <v>3018</v>
      </c>
      <c r="B178" t="s">
        <v>437</v>
      </c>
      <c r="C178">
        <v>35595.246141270072</v>
      </c>
    </row>
    <row r="179" spans="1:5" x14ac:dyDescent="0.3">
      <c r="A179" t="s">
        <v>3018</v>
      </c>
      <c r="B179" t="s">
        <v>457</v>
      </c>
      <c r="C179">
        <v>375975</v>
      </c>
      <c r="D179">
        <v>5543</v>
      </c>
    </row>
    <row r="180" spans="1:5" x14ac:dyDescent="0.3">
      <c r="A180" t="s">
        <v>3018</v>
      </c>
      <c r="B180" t="s">
        <v>468</v>
      </c>
      <c r="C180">
        <v>5.1881108171943279E-3</v>
      </c>
      <c r="D180">
        <v>9.6090451407339489E-2</v>
      </c>
      <c r="E180">
        <v>6.5952131008688618E-3</v>
      </c>
    </row>
    <row r="181" spans="1:5" x14ac:dyDescent="0.3">
      <c r="A181" t="s">
        <v>3018</v>
      </c>
      <c r="B181" t="s">
        <v>494</v>
      </c>
    </row>
    <row r="182" spans="1:5" x14ac:dyDescent="0.3">
      <c r="A182" t="s">
        <v>3018</v>
      </c>
      <c r="B182" t="s">
        <v>496</v>
      </c>
      <c r="C182">
        <v>3.4832653901481592E-7</v>
      </c>
      <c r="E182">
        <v>3.2608477753091166E-7</v>
      </c>
    </row>
    <row r="183" spans="1:5" x14ac:dyDescent="0.3">
      <c r="A183" t="s">
        <v>3018</v>
      </c>
      <c r="B183" t="s">
        <v>498</v>
      </c>
    </row>
    <row r="184" spans="1:5" x14ac:dyDescent="0.3">
      <c r="A184" t="s">
        <v>3018</v>
      </c>
      <c r="B184" t="s">
        <v>527</v>
      </c>
      <c r="C184">
        <v>1.0732119925933703E-5</v>
      </c>
      <c r="E184">
        <v>1.0046839808362412E-5</v>
      </c>
    </row>
    <row r="185" spans="1:5" x14ac:dyDescent="0.3">
      <c r="A185" t="s">
        <v>3018</v>
      </c>
      <c r="B185" t="s">
        <v>529</v>
      </c>
    </row>
    <row r="186" spans="1:5" x14ac:dyDescent="0.3">
      <c r="A186" t="s">
        <v>3018</v>
      </c>
      <c r="B186" t="s">
        <v>538</v>
      </c>
    </row>
    <row r="187" spans="1:5" x14ac:dyDescent="0.3">
      <c r="A187" t="s">
        <v>3018</v>
      </c>
      <c r="B187" t="s">
        <v>490</v>
      </c>
      <c r="C187">
        <v>0.99998891955353508</v>
      </c>
      <c r="D187">
        <v>1</v>
      </c>
      <c r="E187">
        <v>0.99998962707541417</v>
      </c>
    </row>
    <row r="188" spans="1:5" x14ac:dyDescent="0.3">
      <c r="A188" t="s">
        <v>3018</v>
      </c>
      <c r="B188" t="s">
        <v>558</v>
      </c>
      <c r="C188">
        <v>0.30755647039191131</v>
      </c>
      <c r="D188">
        <v>0.25188315749402229</v>
      </c>
      <c r="E188">
        <v>0.30400151476137877</v>
      </c>
    </row>
    <row r="189" spans="1:5" x14ac:dyDescent="0.3">
      <c r="A189" t="s">
        <v>3018</v>
      </c>
      <c r="B189" t="s">
        <v>560</v>
      </c>
      <c r="C189">
        <v>0.14138216868407374</v>
      </c>
      <c r="D189">
        <v>0.12288597752379342</v>
      </c>
      <c r="E189">
        <v>0.14020111558185863</v>
      </c>
    </row>
    <row r="190" spans="1:5" x14ac:dyDescent="0.3">
      <c r="A190" t="s">
        <v>3018</v>
      </c>
      <c r="B190" t="s">
        <v>561</v>
      </c>
      <c r="C190">
        <v>0.11374787293844152</v>
      </c>
      <c r="D190">
        <v>0.14128561577129095</v>
      </c>
      <c r="E190">
        <v>0.11550626396710809</v>
      </c>
    </row>
    <row r="191" spans="1:5" x14ac:dyDescent="0.3">
      <c r="A191" t="s">
        <v>3018</v>
      </c>
      <c r="B191" t="s">
        <v>562</v>
      </c>
      <c r="C191">
        <v>0.23675217350710426</v>
      </c>
      <c r="D191">
        <v>0.27835974109003547</v>
      </c>
      <c r="E191">
        <v>0.23940897708053255</v>
      </c>
    </row>
    <row r="192" spans="1:5" x14ac:dyDescent="0.3">
      <c r="A192" t="s">
        <v>3018</v>
      </c>
      <c r="B192" t="s">
        <v>563</v>
      </c>
      <c r="C192">
        <v>0.2005613144784692</v>
      </c>
      <c r="D192">
        <v>0.20558550812085796</v>
      </c>
      <c r="E192">
        <v>0.20088212860912197</v>
      </c>
    </row>
    <row r="193" spans="1:5" x14ac:dyDescent="0.3">
      <c r="A193" t="s">
        <v>3018</v>
      </c>
      <c r="B193" t="s">
        <v>591</v>
      </c>
      <c r="C193">
        <v>0.99825312705867797</v>
      </c>
      <c r="D193">
        <v>0.99812160248717929</v>
      </c>
      <c r="E193">
        <v>0.99824472879491988</v>
      </c>
    </row>
    <row r="194" spans="1:5" x14ac:dyDescent="0.3">
      <c r="A194" t="s">
        <v>3018</v>
      </c>
      <c r="B194" t="s">
        <v>603</v>
      </c>
      <c r="C194">
        <v>0.27919198441014409</v>
      </c>
      <c r="D194">
        <v>0.20966506853669806</v>
      </c>
      <c r="E194">
        <v>0.2747524688798535</v>
      </c>
    </row>
    <row r="195" spans="1:5" x14ac:dyDescent="0.3">
      <c r="A195" t="s">
        <v>3018</v>
      </c>
      <c r="B195" t="s">
        <v>605</v>
      </c>
      <c r="C195">
        <v>0.72080801558985597</v>
      </c>
      <c r="D195">
        <v>0.79033493146330203</v>
      </c>
      <c r="E195">
        <v>0.72524753112014662</v>
      </c>
    </row>
    <row r="196" spans="1:5" x14ac:dyDescent="0.3">
      <c r="A196" t="s">
        <v>3018</v>
      </c>
      <c r="B196" t="s">
        <v>615</v>
      </c>
      <c r="C196">
        <v>0.18474555499143705</v>
      </c>
      <c r="D196">
        <v>0.12975593344766831</v>
      </c>
      <c r="E196">
        <v>0.18123429211170952</v>
      </c>
    </row>
    <row r="197" spans="1:5" x14ac:dyDescent="0.3">
      <c r="A197" t="s">
        <v>3018</v>
      </c>
      <c r="B197" t="s">
        <v>617</v>
      </c>
      <c r="C197">
        <v>4.3639718156570133E-2</v>
      </c>
      <c r="D197">
        <v>3.6953422652833766E-2</v>
      </c>
      <c r="E197">
        <v>4.3212776843899486E-2</v>
      </c>
    </row>
    <row r="198" spans="1:5" x14ac:dyDescent="0.3">
      <c r="A198" t="s">
        <v>3018</v>
      </c>
      <c r="B198" t="s">
        <v>618</v>
      </c>
      <c r="C198">
        <v>3.955055537505394E-2</v>
      </c>
      <c r="D198">
        <v>2.8939725380228754E-2</v>
      </c>
      <c r="E198">
        <v>3.8873020006779516E-2</v>
      </c>
    </row>
    <row r="199" spans="1:5" x14ac:dyDescent="0.3">
      <c r="A199" t="s">
        <v>3018</v>
      </c>
      <c r="B199" t="s">
        <v>619</v>
      </c>
      <c r="C199">
        <v>0.11608925985277455</v>
      </c>
      <c r="D199">
        <v>0.18784825442483746</v>
      </c>
      <c r="E199">
        <v>0.12067130073346875</v>
      </c>
    </row>
    <row r="200" spans="1:5" x14ac:dyDescent="0.3">
      <c r="A200" t="s">
        <v>3018</v>
      </c>
      <c r="B200" t="s">
        <v>620</v>
      </c>
      <c r="C200">
        <v>0.61597491162416429</v>
      </c>
      <c r="D200">
        <v>0.61650266409443166</v>
      </c>
      <c r="E200">
        <v>0.61600861030414267</v>
      </c>
    </row>
    <row r="201" spans="1:5" x14ac:dyDescent="0.3">
      <c r="A201" t="s">
        <v>3018</v>
      </c>
      <c r="B201" t="s">
        <v>626</v>
      </c>
      <c r="C201">
        <v>4.9475474209146339E-4</v>
      </c>
      <c r="D201">
        <v>1.6145947066050929E-4</v>
      </c>
      <c r="E201">
        <v>4.7347277502731984E-4</v>
      </c>
    </row>
    <row r="202" spans="1:5" x14ac:dyDescent="0.3">
      <c r="A202" t="s">
        <v>3018</v>
      </c>
      <c r="B202" t="s">
        <v>638</v>
      </c>
      <c r="C202">
        <v>292936.52488785615</v>
      </c>
      <c r="D202">
        <v>311711</v>
      </c>
    </row>
    <row r="203" spans="1:5" x14ac:dyDescent="0.3">
      <c r="A203" t="s">
        <v>3018</v>
      </c>
      <c r="B203" t="s">
        <v>639</v>
      </c>
      <c r="C203">
        <v>162763.88051822118</v>
      </c>
      <c r="D203">
        <v>59014</v>
      </c>
    </row>
    <row r="204" spans="1:5" x14ac:dyDescent="0.3">
      <c r="A204" t="s">
        <v>3018</v>
      </c>
      <c r="B204" t="s">
        <v>640</v>
      </c>
      <c r="C204">
        <v>37257.999151819989</v>
      </c>
      <c r="D204">
        <v>4623</v>
      </c>
    </row>
    <row r="205" spans="1:5" x14ac:dyDescent="0.3">
      <c r="A205" t="s">
        <v>3018</v>
      </c>
      <c r="B205" t="s">
        <v>641</v>
      </c>
      <c r="C205">
        <v>14188.042919240004</v>
      </c>
      <c r="D205">
        <v>467</v>
      </c>
    </row>
    <row r="206" spans="1:5" x14ac:dyDescent="0.3">
      <c r="A206" t="s">
        <v>3018</v>
      </c>
      <c r="B206" t="s">
        <v>642</v>
      </c>
      <c r="C206">
        <v>8449.8017243999966</v>
      </c>
      <c r="D206">
        <v>124</v>
      </c>
    </row>
    <row r="207" spans="1:5" x14ac:dyDescent="0.3">
      <c r="A207" t="s">
        <v>3018</v>
      </c>
      <c r="B207" t="s">
        <v>643</v>
      </c>
      <c r="C207">
        <v>6262.9537007899989</v>
      </c>
      <c r="D207">
        <v>36</v>
      </c>
    </row>
    <row r="208" spans="1:5" x14ac:dyDescent="0.3">
      <c r="A208" t="s">
        <v>3018</v>
      </c>
      <c r="B208" t="s">
        <v>700</v>
      </c>
      <c r="C208">
        <v>0.56694819683165687</v>
      </c>
    </row>
    <row r="209" spans="1:4" x14ac:dyDescent="0.3">
      <c r="A209" t="s">
        <v>3018</v>
      </c>
      <c r="B209" t="s">
        <v>701</v>
      </c>
      <c r="C209">
        <v>360920.00004627981</v>
      </c>
    </row>
    <row r="210" spans="1:4" x14ac:dyDescent="0.3">
      <c r="A210" t="s">
        <v>3018</v>
      </c>
      <c r="B210" t="s">
        <v>702</v>
      </c>
      <c r="C210">
        <v>59611.356209708523</v>
      </c>
    </row>
    <row r="211" spans="1:4" x14ac:dyDescent="0.3">
      <c r="A211" t="s">
        <v>3018</v>
      </c>
      <c r="B211" t="s">
        <v>703</v>
      </c>
      <c r="C211">
        <v>46080.476929632736</v>
      </c>
    </row>
    <row r="212" spans="1:4" x14ac:dyDescent="0.3">
      <c r="A212" t="s">
        <v>3018</v>
      </c>
      <c r="B212" t="s">
        <v>704</v>
      </c>
      <c r="C212">
        <v>28700.566922225502</v>
      </c>
    </row>
    <row r="213" spans="1:4" x14ac:dyDescent="0.3">
      <c r="A213" t="s">
        <v>3018</v>
      </c>
      <c r="B213" t="s">
        <v>705</v>
      </c>
      <c r="C213">
        <v>14714.26092474092</v>
      </c>
    </row>
    <row r="214" spans="1:4" x14ac:dyDescent="0.3">
      <c r="A214" t="s">
        <v>3018</v>
      </c>
      <c r="B214" t="s">
        <v>706</v>
      </c>
      <c r="C214">
        <v>4383.3257762922021</v>
      </c>
    </row>
    <row r="215" spans="1:4" x14ac:dyDescent="0.3">
      <c r="A215" t="s">
        <v>3018</v>
      </c>
      <c r="B215" t="s">
        <v>707</v>
      </c>
      <c r="C215">
        <v>2220.7379214473785</v>
      </c>
    </row>
    <row r="216" spans="1:4" x14ac:dyDescent="0.3">
      <c r="A216" t="s">
        <v>3018</v>
      </c>
      <c r="B216" t="s">
        <v>708</v>
      </c>
      <c r="C216">
        <v>5216.920881741039</v>
      </c>
    </row>
    <row r="217" spans="1:4" x14ac:dyDescent="0.3">
      <c r="A217" t="s">
        <v>3018</v>
      </c>
      <c r="B217" t="s">
        <v>720</v>
      </c>
      <c r="C217">
        <v>0.8266349334377211</v>
      </c>
    </row>
    <row r="218" spans="1:4" x14ac:dyDescent="0.3">
      <c r="A218" t="s">
        <v>3018</v>
      </c>
      <c r="B218" t="s">
        <v>722</v>
      </c>
      <c r="C218">
        <v>4.2330997458493731E-2</v>
      </c>
    </row>
    <row r="219" spans="1:4" x14ac:dyDescent="0.3">
      <c r="A219" t="s">
        <v>3018</v>
      </c>
      <c r="B219" t="s">
        <v>726</v>
      </c>
      <c r="C219">
        <v>3.9728002346564331E-2</v>
      </c>
    </row>
    <row r="220" spans="1:4" x14ac:dyDescent="0.3">
      <c r="A220" t="s">
        <v>3018</v>
      </c>
      <c r="B220" t="s">
        <v>1920</v>
      </c>
      <c r="C220">
        <v>44818.743007400059</v>
      </c>
      <c r="D220">
        <v>18136</v>
      </c>
    </row>
    <row r="221" spans="1:4" x14ac:dyDescent="0.3">
      <c r="A221" t="s">
        <v>3018</v>
      </c>
      <c r="B221" t="s">
        <v>1929</v>
      </c>
      <c r="C221">
        <v>44752.860510289815</v>
      </c>
      <c r="D221">
        <v>35604</v>
      </c>
    </row>
    <row r="222" spans="1:4" x14ac:dyDescent="0.3">
      <c r="A222" t="s">
        <v>3018</v>
      </c>
      <c r="B222" t="s">
        <v>1930</v>
      </c>
      <c r="C222">
        <v>80165.001741999891</v>
      </c>
      <c r="D222">
        <v>76240</v>
      </c>
    </row>
    <row r="223" spans="1:4" x14ac:dyDescent="0.3">
      <c r="A223" t="s">
        <v>3018</v>
      </c>
      <c r="B223" t="s">
        <v>1931</v>
      </c>
      <c r="C223">
        <v>13869.896709979968</v>
      </c>
      <c r="D223">
        <v>16219</v>
      </c>
    </row>
    <row r="224" spans="1:4" x14ac:dyDescent="0.3">
      <c r="A224" t="s">
        <v>3018</v>
      </c>
      <c r="B224" t="s">
        <v>1932</v>
      </c>
      <c r="C224">
        <v>628.15448386000071</v>
      </c>
      <c r="D224">
        <v>622</v>
      </c>
    </row>
    <row r="225" spans="1:4" x14ac:dyDescent="0.3">
      <c r="A225" t="s">
        <v>3018</v>
      </c>
      <c r="B225" t="s">
        <v>1933</v>
      </c>
      <c r="C225">
        <v>1.2016118</v>
      </c>
      <c r="D225">
        <v>2</v>
      </c>
    </row>
    <row r="226" spans="1:4" x14ac:dyDescent="0.3">
      <c r="A226" t="s">
        <v>3018</v>
      </c>
      <c r="B226" t="s">
        <v>1937</v>
      </c>
      <c r="C226">
        <v>31627.775357580183</v>
      </c>
      <c r="D226">
        <v>30238</v>
      </c>
    </row>
    <row r="227" spans="1:4" x14ac:dyDescent="0.3">
      <c r="A227" t="s">
        <v>3018</v>
      </c>
      <c r="B227" t="s">
        <v>1921</v>
      </c>
      <c r="C227">
        <v>26218.750548870034</v>
      </c>
      <c r="D227">
        <v>13242</v>
      </c>
    </row>
    <row r="228" spans="1:4" x14ac:dyDescent="0.3">
      <c r="A228" t="s">
        <v>3018</v>
      </c>
      <c r="B228" t="s">
        <v>1922</v>
      </c>
      <c r="C228">
        <v>113916.99453424841</v>
      </c>
      <c r="D228">
        <v>62786</v>
      </c>
    </row>
    <row r="229" spans="1:4" x14ac:dyDescent="0.3">
      <c r="A229" t="s">
        <v>3018</v>
      </c>
      <c r="B229" t="s">
        <v>1923</v>
      </c>
      <c r="C229">
        <v>95780.271854930077</v>
      </c>
      <c r="D229">
        <v>60494</v>
      </c>
    </row>
    <row r="230" spans="1:4" x14ac:dyDescent="0.3">
      <c r="A230" t="s">
        <v>3018</v>
      </c>
      <c r="B230" t="s">
        <v>1924</v>
      </c>
      <c r="C230">
        <v>33525.871319210157</v>
      </c>
      <c r="D230">
        <v>23821</v>
      </c>
    </row>
    <row r="231" spans="1:4" x14ac:dyDescent="0.3">
      <c r="A231" t="s">
        <v>3018</v>
      </c>
      <c r="B231" t="s">
        <v>1925</v>
      </c>
      <c r="C231">
        <v>13105.627402090029</v>
      </c>
      <c r="D231">
        <v>10080</v>
      </c>
    </row>
    <row r="232" spans="1:4" x14ac:dyDescent="0.3">
      <c r="A232" t="s">
        <v>3018</v>
      </c>
      <c r="B232" t="s">
        <v>1926</v>
      </c>
      <c r="C232">
        <v>5546.4836125000202</v>
      </c>
      <c r="D232">
        <v>5042</v>
      </c>
    </row>
    <row r="233" spans="1:4" x14ac:dyDescent="0.3">
      <c r="A233" t="s">
        <v>3018</v>
      </c>
      <c r="B233" t="s">
        <v>1927</v>
      </c>
      <c r="C233">
        <v>10425.326626020013</v>
      </c>
      <c r="D233">
        <v>3870</v>
      </c>
    </row>
    <row r="234" spans="1:4" x14ac:dyDescent="0.3">
      <c r="A234" t="s">
        <v>3018</v>
      </c>
      <c r="B234" t="s">
        <v>1928</v>
      </c>
      <c r="C234">
        <v>7476.2435815399958</v>
      </c>
      <c r="D234">
        <v>4693</v>
      </c>
    </row>
    <row r="235" spans="1:4" x14ac:dyDescent="0.3">
      <c r="A235" t="s">
        <v>3018</v>
      </c>
      <c r="B235" t="s">
        <v>1942</v>
      </c>
      <c r="C235">
        <v>44818.743007400059</v>
      </c>
      <c r="D235">
        <v>18136</v>
      </c>
    </row>
    <row r="236" spans="1:4" x14ac:dyDescent="0.3">
      <c r="A236" t="s">
        <v>3018</v>
      </c>
      <c r="B236" t="s">
        <v>1951</v>
      </c>
      <c r="C236">
        <v>44752.860510289815</v>
      </c>
      <c r="D236">
        <v>35604</v>
      </c>
    </row>
    <row r="237" spans="1:4" x14ac:dyDescent="0.3">
      <c r="A237" t="s">
        <v>3018</v>
      </c>
      <c r="B237" t="s">
        <v>2052</v>
      </c>
      <c r="C237">
        <v>80165.001741999891</v>
      </c>
      <c r="D237">
        <v>76240</v>
      </c>
    </row>
    <row r="238" spans="1:4" x14ac:dyDescent="0.3">
      <c r="A238" t="s">
        <v>3018</v>
      </c>
      <c r="B238" t="s">
        <v>2094</v>
      </c>
      <c r="C238">
        <v>13869.896709979968</v>
      </c>
      <c r="D238">
        <v>16219</v>
      </c>
    </row>
    <row r="239" spans="1:4" x14ac:dyDescent="0.3">
      <c r="A239" t="s">
        <v>3018</v>
      </c>
      <c r="B239" t="s">
        <v>2095</v>
      </c>
      <c r="C239">
        <v>628.15448386000071</v>
      </c>
      <c r="D239">
        <v>622</v>
      </c>
    </row>
    <row r="240" spans="1:4" x14ac:dyDescent="0.3">
      <c r="A240" t="s">
        <v>3018</v>
      </c>
      <c r="B240" t="s">
        <v>2096</v>
      </c>
      <c r="C240">
        <v>1.2016118</v>
      </c>
      <c r="D240">
        <v>2</v>
      </c>
    </row>
    <row r="241" spans="1:4" x14ac:dyDescent="0.3">
      <c r="A241" t="s">
        <v>3018</v>
      </c>
      <c r="B241" t="s">
        <v>2100</v>
      </c>
      <c r="C241">
        <v>31627.775357580183</v>
      </c>
      <c r="D241">
        <v>30238</v>
      </c>
    </row>
    <row r="242" spans="1:4" x14ac:dyDescent="0.3">
      <c r="A242" t="s">
        <v>3018</v>
      </c>
      <c r="B242" t="s">
        <v>1943</v>
      </c>
      <c r="C242">
        <v>26218.750548870034</v>
      </c>
      <c r="D242">
        <v>13242</v>
      </c>
    </row>
    <row r="243" spans="1:4" x14ac:dyDescent="0.3">
      <c r="A243" t="s">
        <v>3018</v>
      </c>
      <c r="B243" t="s">
        <v>1944</v>
      </c>
      <c r="C243">
        <v>113916.99453424841</v>
      </c>
      <c r="D243">
        <v>62786</v>
      </c>
    </row>
    <row r="244" spans="1:4" x14ac:dyDescent="0.3">
      <c r="A244" t="s">
        <v>3018</v>
      </c>
      <c r="B244" t="s">
        <v>1945</v>
      </c>
      <c r="C244">
        <v>95780.271854930077</v>
      </c>
      <c r="D244">
        <v>60494</v>
      </c>
    </row>
    <row r="245" spans="1:4" x14ac:dyDescent="0.3">
      <c r="A245" t="s">
        <v>3018</v>
      </c>
      <c r="B245" t="s">
        <v>1946</v>
      </c>
      <c r="C245">
        <v>33525.871319210157</v>
      </c>
      <c r="D245">
        <v>23821</v>
      </c>
    </row>
    <row r="246" spans="1:4" x14ac:dyDescent="0.3">
      <c r="A246" t="s">
        <v>3018</v>
      </c>
      <c r="B246" t="s">
        <v>1947</v>
      </c>
      <c r="C246">
        <v>13105.627402090029</v>
      </c>
      <c r="D246">
        <v>10080</v>
      </c>
    </row>
    <row r="247" spans="1:4" x14ac:dyDescent="0.3">
      <c r="A247" t="s">
        <v>3018</v>
      </c>
      <c r="B247" t="s">
        <v>1948</v>
      </c>
      <c r="C247">
        <v>5546.4836125000202</v>
      </c>
      <c r="D247">
        <v>5042</v>
      </c>
    </row>
    <row r="248" spans="1:4" x14ac:dyDescent="0.3">
      <c r="A248" t="s">
        <v>3018</v>
      </c>
      <c r="B248" t="s">
        <v>1949</v>
      </c>
      <c r="C248">
        <v>10425.326626020013</v>
      </c>
      <c r="D248">
        <v>3870</v>
      </c>
    </row>
    <row r="249" spans="1:4" x14ac:dyDescent="0.3">
      <c r="A249" t="s">
        <v>3018</v>
      </c>
      <c r="B249" t="s">
        <v>1950</v>
      </c>
      <c r="C249">
        <v>7476.2435815399958</v>
      </c>
      <c r="D249">
        <v>4693</v>
      </c>
    </row>
    <row r="250" spans="1:4" x14ac:dyDescent="0.3">
      <c r="A250" t="s">
        <v>3018</v>
      </c>
      <c r="B250" t="s">
        <v>2104</v>
      </c>
      <c r="C250">
        <v>78865.386416109672</v>
      </c>
      <c r="D250">
        <v>54435</v>
      </c>
    </row>
    <row r="251" spans="1:4" x14ac:dyDescent="0.3">
      <c r="A251" t="s">
        <v>3018</v>
      </c>
      <c r="B251" t="s">
        <v>2113</v>
      </c>
      <c r="C251">
        <v>11299.596025620032</v>
      </c>
      <c r="D251">
        <v>6038</v>
      </c>
    </row>
    <row r="252" spans="1:4" x14ac:dyDescent="0.3">
      <c r="A252" t="s">
        <v>3018</v>
      </c>
      <c r="B252" t="s">
        <v>2114</v>
      </c>
      <c r="C252">
        <v>22139.39211991</v>
      </c>
      <c r="D252">
        <v>9593</v>
      </c>
    </row>
    <row r="253" spans="1:4" x14ac:dyDescent="0.3">
      <c r="A253" t="s">
        <v>3018</v>
      </c>
      <c r="B253" t="s">
        <v>2622</v>
      </c>
      <c r="C253">
        <v>21521.997309100043</v>
      </c>
      <c r="D253">
        <v>7346</v>
      </c>
    </row>
    <row r="254" spans="1:4" x14ac:dyDescent="0.3">
      <c r="A254" t="s">
        <v>3018</v>
      </c>
      <c r="B254" t="s">
        <v>2623</v>
      </c>
      <c r="C254">
        <v>4442.2410216600001</v>
      </c>
      <c r="D254">
        <v>1893</v>
      </c>
    </row>
    <row r="255" spans="1:4" x14ac:dyDescent="0.3">
      <c r="A255" t="s">
        <v>3018</v>
      </c>
      <c r="B255" t="s">
        <v>2105</v>
      </c>
      <c r="C255">
        <v>73477.686051550729</v>
      </c>
      <c r="D255">
        <v>47996</v>
      </c>
    </row>
    <row r="256" spans="1:4" x14ac:dyDescent="0.3">
      <c r="A256" t="s">
        <v>3018</v>
      </c>
      <c r="B256" t="s">
        <v>2106</v>
      </c>
      <c r="C256">
        <v>54103.245749399837</v>
      </c>
      <c r="D256">
        <v>38052</v>
      </c>
    </row>
    <row r="257" spans="1:4" x14ac:dyDescent="0.3">
      <c r="A257" t="s">
        <v>3018</v>
      </c>
      <c r="B257" t="s">
        <v>2107</v>
      </c>
      <c r="C257">
        <v>81391.144560060042</v>
      </c>
      <c r="D257">
        <v>63816</v>
      </c>
    </row>
    <row r="258" spans="1:4" x14ac:dyDescent="0.3">
      <c r="A258" t="s">
        <v>3018</v>
      </c>
      <c r="B258" t="s">
        <v>2108</v>
      </c>
      <c r="C258">
        <v>90191.510802379402</v>
      </c>
      <c r="D258">
        <v>74795</v>
      </c>
    </row>
    <row r="259" spans="1:4" x14ac:dyDescent="0.3">
      <c r="A259" t="s">
        <v>3018</v>
      </c>
      <c r="B259" t="s">
        <v>2109</v>
      </c>
      <c r="C259">
        <v>29342.172496609808</v>
      </c>
      <c r="D259">
        <v>23766</v>
      </c>
    </row>
    <row r="260" spans="1:4" x14ac:dyDescent="0.3">
      <c r="A260" t="s">
        <v>3018</v>
      </c>
      <c r="B260" t="s">
        <v>2110</v>
      </c>
      <c r="C260">
        <v>17189.356886010024</v>
      </c>
      <c r="D260">
        <v>11156</v>
      </c>
    </row>
    <row r="261" spans="1:4" x14ac:dyDescent="0.3">
      <c r="A261" t="s">
        <v>3018</v>
      </c>
      <c r="B261" t="s">
        <v>2111</v>
      </c>
      <c r="C261">
        <v>15745.187481499963</v>
      </c>
      <c r="D261">
        <v>9012</v>
      </c>
    </row>
    <row r="262" spans="1:4" x14ac:dyDescent="0.3">
      <c r="A262" t="s">
        <v>3018</v>
      </c>
      <c r="B262" t="s">
        <v>2112</v>
      </c>
      <c r="C262">
        <v>22150.285982410067</v>
      </c>
      <c r="D262">
        <v>13179</v>
      </c>
    </row>
    <row r="263" spans="1:4" x14ac:dyDescent="0.3">
      <c r="A263" t="s">
        <v>3018</v>
      </c>
      <c r="B263" t="s">
        <v>2429</v>
      </c>
      <c r="C263">
        <v>376164.5469805515</v>
      </c>
      <c r="D263">
        <v>301034</v>
      </c>
    </row>
    <row r="264" spans="1:4" x14ac:dyDescent="0.3">
      <c r="A264" t="s">
        <v>3018</v>
      </c>
      <c r="B264" t="s">
        <v>2430</v>
      </c>
      <c r="C264">
        <v>50297.291772790013</v>
      </c>
      <c r="D264">
        <v>33064</v>
      </c>
    </row>
    <row r="265" spans="1:4" x14ac:dyDescent="0.3">
      <c r="A265" t="s">
        <v>3018</v>
      </c>
      <c r="B265" t="s">
        <v>2432</v>
      </c>
      <c r="C265">
        <v>26958.670567000103</v>
      </c>
      <c r="D265">
        <v>17375</v>
      </c>
    </row>
    <row r="266" spans="1:4" x14ac:dyDescent="0.3">
      <c r="A266" t="s">
        <v>3018</v>
      </c>
      <c r="B266" t="s">
        <v>2433</v>
      </c>
      <c r="C266">
        <v>68381.334855550231</v>
      </c>
      <c r="D266">
        <v>9547</v>
      </c>
    </row>
    <row r="267" spans="1:4" x14ac:dyDescent="0.3">
      <c r="A267" t="s">
        <v>3018</v>
      </c>
      <c r="B267" t="s">
        <v>2434</v>
      </c>
      <c r="C267">
        <v>57.358726429999997</v>
      </c>
      <c r="D267">
        <v>96</v>
      </c>
    </row>
    <row r="268" spans="1:4" x14ac:dyDescent="0.3">
      <c r="A268" t="s">
        <v>3018</v>
      </c>
      <c r="B268" t="s">
        <v>2437</v>
      </c>
      <c r="C268">
        <v>26828.164803340034</v>
      </c>
      <c r="D268">
        <v>9615</v>
      </c>
    </row>
    <row r="269" spans="1:4" x14ac:dyDescent="0.3">
      <c r="A269" t="s">
        <v>3018</v>
      </c>
      <c r="B269" t="s">
        <v>2438</v>
      </c>
      <c r="C269">
        <v>495031.03809899429</v>
      </c>
      <c r="D269">
        <v>351462</v>
      </c>
    </row>
    <row r="270" spans="1:4" x14ac:dyDescent="0.3">
      <c r="A270" t="s">
        <v>3018</v>
      </c>
      <c r="B270" t="s">
        <v>2443</v>
      </c>
      <c r="D270">
        <v>275819.63086085807</v>
      </c>
    </row>
    <row r="271" spans="1:4" x14ac:dyDescent="0.3">
      <c r="A271" t="s">
        <v>3018</v>
      </c>
      <c r="B271" t="s">
        <v>2444</v>
      </c>
      <c r="D271">
        <v>9227.2739224683264</v>
      </c>
    </row>
    <row r="272" spans="1:4" x14ac:dyDescent="0.3">
      <c r="A272" t="s">
        <v>3018</v>
      </c>
      <c r="B272" t="s">
        <v>2446</v>
      </c>
      <c r="D272">
        <v>7868.1708052610984</v>
      </c>
    </row>
    <row r="273" spans="1:4" x14ac:dyDescent="0.3">
      <c r="A273" t="s">
        <v>3018</v>
      </c>
      <c r="B273" t="s">
        <v>2447</v>
      </c>
      <c r="D273">
        <v>25692.537512423183</v>
      </c>
    </row>
    <row r="274" spans="1:4" x14ac:dyDescent="0.3">
      <c r="A274" t="s">
        <v>3018</v>
      </c>
      <c r="B274" t="s">
        <v>2448</v>
      </c>
      <c r="D274">
        <v>13.702294193060816</v>
      </c>
    </row>
    <row r="275" spans="1:4" x14ac:dyDescent="0.3">
      <c r="A275" t="s">
        <v>3018</v>
      </c>
      <c r="B275" t="s">
        <v>1998</v>
      </c>
      <c r="C275">
        <v>2436.5707295500019</v>
      </c>
      <c r="D275">
        <v>2540</v>
      </c>
    </row>
    <row r="276" spans="1:4" x14ac:dyDescent="0.3">
      <c r="A276" t="s">
        <v>3018</v>
      </c>
      <c r="B276" t="s">
        <v>1999</v>
      </c>
      <c r="C276">
        <v>5017.8953913200003</v>
      </c>
      <c r="D276">
        <v>1545</v>
      </c>
    </row>
    <row r="277" spans="1:4" x14ac:dyDescent="0.3">
      <c r="A277" t="s">
        <v>3018</v>
      </c>
      <c r="B277" t="s">
        <v>2000</v>
      </c>
      <c r="C277">
        <v>10708.741335179988</v>
      </c>
      <c r="D277">
        <v>1151</v>
      </c>
    </row>
    <row r="278" spans="1:4" x14ac:dyDescent="0.3">
      <c r="A278" t="s">
        <v>3018</v>
      </c>
      <c r="B278" t="s">
        <v>2001</v>
      </c>
      <c r="C278">
        <v>6028.7397419799981</v>
      </c>
      <c r="D278">
        <v>204</v>
      </c>
    </row>
    <row r="279" spans="1:4" x14ac:dyDescent="0.3">
      <c r="A279" t="s">
        <v>3018</v>
      </c>
      <c r="B279" t="s">
        <v>2002</v>
      </c>
      <c r="C279">
        <v>4320.6307151300007</v>
      </c>
      <c r="D279">
        <v>67</v>
      </c>
    </row>
    <row r="280" spans="1:4" x14ac:dyDescent="0.3">
      <c r="A280" t="s">
        <v>3018</v>
      </c>
      <c r="B280" t="s">
        <v>2003</v>
      </c>
      <c r="C280">
        <v>7082.6682281100002</v>
      </c>
      <c r="D280">
        <v>36</v>
      </c>
    </row>
    <row r="281" spans="1:4" x14ac:dyDescent="0.3">
      <c r="A281" t="s">
        <v>3018</v>
      </c>
      <c r="B281" t="s">
        <v>2117</v>
      </c>
      <c r="C281">
        <v>0.39830611582141778</v>
      </c>
    </row>
    <row r="282" spans="1:4" x14ac:dyDescent="0.3">
      <c r="A282" t="s">
        <v>3018</v>
      </c>
      <c r="B282" t="s">
        <v>2118</v>
      </c>
      <c r="C282">
        <v>31850.103537520707</v>
      </c>
    </row>
    <row r="283" spans="1:4" x14ac:dyDescent="0.3">
      <c r="A283" t="s">
        <v>3018</v>
      </c>
      <c r="B283" t="s">
        <v>2119</v>
      </c>
      <c r="C283">
        <v>2607.9413592388428</v>
      </c>
    </row>
    <row r="284" spans="1:4" x14ac:dyDescent="0.3">
      <c r="A284" t="s">
        <v>3018</v>
      </c>
      <c r="B284" t="s">
        <v>2120</v>
      </c>
      <c r="C284">
        <v>832.36047260173814</v>
      </c>
    </row>
    <row r="285" spans="1:4" x14ac:dyDescent="0.3">
      <c r="A285" t="s">
        <v>3018</v>
      </c>
      <c r="B285" t="s">
        <v>2121</v>
      </c>
      <c r="C285">
        <v>134.16449025249781</v>
      </c>
    </row>
    <row r="286" spans="1:4" x14ac:dyDescent="0.3">
      <c r="A286" t="s">
        <v>3018</v>
      </c>
      <c r="B286" t="s">
        <v>2122</v>
      </c>
      <c r="C286">
        <v>60.642196066730989</v>
      </c>
    </row>
    <row r="287" spans="1:4" x14ac:dyDescent="0.3">
      <c r="A287" t="s">
        <v>3018</v>
      </c>
      <c r="B287" t="s">
        <v>2123</v>
      </c>
      <c r="C287">
        <v>28.237120011166237</v>
      </c>
    </row>
    <row r="288" spans="1:4" x14ac:dyDescent="0.3">
      <c r="A288" t="s">
        <v>3018</v>
      </c>
      <c r="B288" t="s">
        <v>2124</v>
      </c>
      <c r="C288">
        <v>16.654268330229332</v>
      </c>
    </row>
    <row r="289" spans="1:4" x14ac:dyDescent="0.3">
      <c r="A289" t="s">
        <v>3018</v>
      </c>
      <c r="B289" t="s">
        <v>2125</v>
      </c>
      <c r="C289">
        <v>65.142697248143776</v>
      </c>
    </row>
    <row r="290" spans="1:4" x14ac:dyDescent="0.3">
      <c r="A290" t="s">
        <v>3018</v>
      </c>
      <c r="B290" t="s">
        <v>2398</v>
      </c>
      <c r="C290">
        <v>8.4801675100098117E-2</v>
      </c>
    </row>
    <row r="291" spans="1:4" x14ac:dyDescent="0.3">
      <c r="A291" t="s">
        <v>3018</v>
      </c>
      <c r="B291" t="s">
        <v>2408</v>
      </c>
      <c r="C291">
        <v>5.5269792016384312E-4</v>
      </c>
    </row>
    <row r="292" spans="1:4" x14ac:dyDescent="0.3">
      <c r="A292" t="s">
        <v>3018</v>
      </c>
      <c r="B292" t="s">
        <v>2399</v>
      </c>
      <c r="C292">
        <v>0.38698900694744698</v>
      </c>
    </row>
    <row r="293" spans="1:4" x14ac:dyDescent="0.3">
      <c r="A293" t="s">
        <v>3018</v>
      </c>
      <c r="B293" t="s">
        <v>2400</v>
      </c>
      <c r="C293">
        <v>3.1452253125227439E-2</v>
      </c>
    </row>
    <row r="294" spans="1:4" x14ac:dyDescent="0.3">
      <c r="A294" t="s">
        <v>3018</v>
      </c>
      <c r="B294" t="s">
        <v>2402</v>
      </c>
      <c r="C294">
        <v>7.5138450136155485E-2</v>
      </c>
    </row>
    <row r="295" spans="1:4" x14ac:dyDescent="0.3">
      <c r="A295" t="s">
        <v>3018</v>
      </c>
      <c r="B295" t="s">
        <v>2403</v>
      </c>
      <c r="C295">
        <v>0.13840604808342588</v>
      </c>
    </row>
    <row r="296" spans="1:4" x14ac:dyDescent="0.3">
      <c r="A296" t="s">
        <v>3018</v>
      </c>
      <c r="B296" t="s">
        <v>2404</v>
      </c>
      <c r="C296">
        <v>0.13481929123102765</v>
      </c>
    </row>
    <row r="297" spans="1:4" x14ac:dyDescent="0.3">
      <c r="A297" t="s">
        <v>3018</v>
      </c>
      <c r="B297" t="s">
        <v>2406</v>
      </c>
      <c r="C297">
        <v>0.10894028526000368</v>
      </c>
    </row>
    <row r="298" spans="1:4" x14ac:dyDescent="0.3">
      <c r="A298" t="s">
        <v>3018</v>
      </c>
      <c r="B298" t="s">
        <v>2491</v>
      </c>
      <c r="C298">
        <v>1676.17720502</v>
      </c>
      <c r="D298">
        <v>132</v>
      </c>
    </row>
    <row r="299" spans="1:4" x14ac:dyDescent="0.3">
      <c r="A299" t="s">
        <v>3018</v>
      </c>
      <c r="B299" t="s">
        <v>2500</v>
      </c>
      <c r="C299">
        <v>5300.2156450500006</v>
      </c>
      <c r="D299">
        <v>901</v>
      </c>
    </row>
    <row r="300" spans="1:4" x14ac:dyDescent="0.3">
      <c r="A300" t="s">
        <v>3018</v>
      </c>
      <c r="B300" t="s">
        <v>2501</v>
      </c>
      <c r="C300">
        <v>6311.6133041499979</v>
      </c>
      <c r="D300">
        <v>1150</v>
      </c>
    </row>
    <row r="301" spans="1:4" x14ac:dyDescent="0.3">
      <c r="A301" t="s">
        <v>3018</v>
      </c>
      <c r="B301" t="s">
        <v>2502</v>
      </c>
      <c r="C301">
        <v>3334.6225489699982</v>
      </c>
      <c r="D301">
        <v>691</v>
      </c>
    </row>
    <row r="302" spans="1:4" x14ac:dyDescent="0.3">
      <c r="A302" t="s">
        <v>3018</v>
      </c>
      <c r="B302" t="s">
        <v>2503</v>
      </c>
      <c r="C302">
        <v>546.5370208300003</v>
      </c>
      <c r="D302">
        <v>100</v>
      </c>
    </row>
    <row r="303" spans="1:4" x14ac:dyDescent="0.3">
      <c r="A303" t="s">
        <v>3018</v>
      </c>
      <c r="B303" t="s">
        <v>2508</v>
      </c>
      <c r="C303">
        <v>7932.1926140399983</v>
      </c>
      <c r="D303">
        <v>764</v>
      </c>
    </row>
    <row r="304" spans="1:4" x14ac:dyDescent="0.3">
      <c r="A304" t="s">
        <v>3018</v>
      </c>
      <c r="B304" t="s">
        <v>2492</v>
      </c>
      <c r="C304">
        <v>1047.34815151</v>
      </c>
      <c r="D304">
        <v>107</v>
      </c>
    </row>
    <row r="305" spans="1:4" x14ac:dyDescent="0.3">
      <c r="A305" t="s">
        <v>3018</v>
      </c>
      <c r="B305" t="s">
        <v>2493</v>
      </c>
      <c r="C305">
        <v>2375.2105963499989</v>
      </c>
      <c r="D305">
        <v>317</v>
      </c>
    </row>
    <row r="306" spans="1:4" x14ac:dyDescent="0.3">
      <c r="A306" t="s">
        <v>3018</v>
      </c>
      <c r="B306" t="s">
        <v>2494</v>
      </c>
      <c r="C306">
        <v>1952.8087186599998</v>
      </c>
      <c r="D306">
        <v>251</v>
      </c>
    </row>
    <row r="307" spans="1:4" x14ac:dyDescent="0.3">
      <c r="A307" t="s">
        <v>3018</v>
      </c>
      <c r="B307" t="s">
        <v>2495</v>
      </c>
      <c r="C307">
        <v>743.41398789000027</v>
      </c>
      <c r="D307">
        <v>111</v>
      </c>
    </row>
    <row r="308" spans="1:4" x14ac:dyDescent="0.3">
      <c r="A308" t="s">
        <v>3018</v>
      </c>
      <c r="B308" t="s">
        <v>2496</v>
      </c>
      <c r="C308">
        <v>261.61494026999998</v>
      </c>
      <c r="D308">
        <v>72</v>
      </c>
    </row>
    <row r="309" spans="1:4" x14ac:dyDescent="0.3">
      <c r="A309" t="s">
        <v>3018</v>
      </c>
      <c r="B309" t="s">
        <v>2497</v>
      </c>
      <c r="C309">
        <v>330.82361365000008</v>
      </c>
      <c r="D309">
        <v>41</v>
      </c>
    </row>
    <row r="310" spans="1:4" x14ac:dyDescent="0.3">
      <c r="A310" t="s">
        <v>3018</v>
      </c>
      <c r="B310" t="s">
        <v>2498</v>
      </c>
      <c r="C310">
        <v>2643.1354076899988</v>
      </c>
      <c r="D310">
        <v>226</v>
      </c>
    </row>
    <row r="311" spans="1:4" x14ac:dyDescent="0.3">
      <c r="A311" t="s">
        <v>3018</v>
      </c>
      <c r="B311" t="s">
        <v>2499</v>
      </c>
      <c r="C311">
        <v>1139.53238719</v>
      </c>
      <c r="D311">
        <v>146</v>
      </c>
    </row>
    <row r="312" spans="1:4" x14ac:dyDescent="0.3">
      <c r="A312" t="s">
        <v>3018</v>
      </c>
      <c r="B312" t="s">
        <v>2513</v>
      </c>
      <c r="C312">
        <v>1676.17720502</v>
      </c>
      <c r="D312">
        <v>132</v>
      </c>
    </row>
    <row r="313" spans="1:4" x14ac:dyDescent="0.3">
      <c r="A313" t="s">
        <v>3018</v>
      </c>
      <c r="B313" t="s">
        <v>2522</v>
      </c>
      <c r="C313">
        <v>5300.2156450500006</v>
      </c>
      <c r="D313">
        <v>901</v>
      </c>
    </row>
    <row r="314" spans="1:4" x14ac:dyDescent="0.3">
      <c r="A314" t="s">
        <v>3018</v>
      </c>
      <c r="B314" t="s">
        <v>2523</v>
      </c>
      <c r="C314">
        <v>6311.6133041499979</v>
      </c>
      <c r="D314">
        <v>1150</v>
      </c>
    </row>
    <row r="315" spans="1:4" x14ac:dyDescent="0.3">
      <c r="A315" t="s">
        <v>3018</v>
      </c>
      <c r="B315" t="s">
        <v>2524</v>
      </c>
      <c r="C315">
        <v>3334.6225489699982</v>
      </c>
      <c r="D315">
        <v>691</v>
      </c>
    </row>
    <row r="316" spans="1:4" x14ac:dyDescent="0.3">
      <c r="A316" t="s">
        <v>3018</v>
      </c>
      <c r="B316" t="s">
        <v>2525</v>
      </c>
      <c r="C316">
        <v>546.5370208300003</v>
      </c>
      <c r="D316">
        <v>100</v>
      </c>
    </row>
    <row r="317" spans="1:4" x14ac:dyDescent="0.3">
      <c r="A317" t="s">
        <v>3018</v>
      </c>
      <c r="B317" t="s">
        <v>2530</v>
      </c>
      <c r="C317">
        <v>7932.1926140399983</v>
      </c>
      <c r="D317">
        <v>764</v>
      </c>
    </row>
    <row r="318" spans="1:4" x14ac:dyDescent="0.3">
      <c r="A318" t="s">
        <v>3018</v>
      </c>
      <c r="B318" t="s">
        <v>2514</v>
      </c>
      <c r="C318">
        <v>1047.34815151</v>
      </c>
      <c r="D318">
        <v>107</v>
      </c>
    </row>
    <row r="319" spans="1:4" x14ac:dyDescent="0.3">
      <c r="A319" t="s">
        <v>3018</v>
      </c>
      <c r="B319" t="s">
        <v>2515</v>
      </c>
      <c r="C319">
        <v>2375.2105963499989</v>
      </c>
      <c r="D319">
        <v>317</v>
      </c>
    </row>
    <row r="320" spans="1:4" x14ac:dyDescent="0.3">
      <c r="A320" t="s">
        <v>3018</v>
      </c>
      <c r="B320" t="s">
        <v>2516</v>
      </c>
      <c r="C320">
        <v>1952.8087186599998</v>
      </c>
      <c r="D320">
        <v>251</v>
      </c>
    </row>
    <row r="321" spans="1:4" x14ac:dyDescent="0.3">
      <c r="A321" t="s">
        <v>3018</v>
      </c>
      <c r="B321" t="s">
        <v>2517</v>
      </c>
      <c r="C321">
        <v>743.41398789000027</v>
      </c>
      <c r="D321">
        <v>111</v>
      </c>
    </row>
    <row r="322" spans="1:4" x14ac:dyDescent="0.3">
      <c r="A322" t="s">
        <v>3018</v>
      </c>
      <c r="B322" t="s">
        <v>2518</v>
      </c>
      <c r="C322">
        <v>261.61494026999998</v>
      </c>
      <c r="D322">
        <v>72</v>
      </c>
    </row>
    <row r="323" spans="1:4" x14ac:dyDescent="0.3">
      <c r="A323" t="s">
        <v>3018</v>
      </c>
      <c r="B323" t="s">
        <v>2519</v>
      </c>
      <c r="C323">
        <v>330.82361365000008</v>
      </c>
      <c r="D323">
        <v>41</v>
      </c>
    </row>
    <row r="324" spans="1:4" x14ac:dyDescent="0.3">
      <c r="A324" t="s">
        <v>3018</v>
      </c>
      <c r="B324" t="s">
        <v>2520</v>
      </c>
      <c r="C324">
        <v>2643.1354076899988</v>
      </c>
      <c r="D324">
        <v>226</v>
      </c>
    </row>
    <row r="325" spans="1:4" x14ac:dyDescent="0.3">
      <c r="A325" t="s">
        <v>3018</v>
      </c>
      <c r="B325" t="s">
        <v>2521</v>
      </c>
      <c r="C325">
        <v>1139.53238719</v>
      </c>
      <c r="D325">
        <v>146</v>
      </c>
    </row>
    <row r="326" spans="1:4" x14ac:dyDescent="0.3">
      <c r="A326" t="s">
        <v>3018</v>
      </c>
      <c r="B326" t="s">
        <v>2535</v>
      </c>
      <c r="C326">
        <v>7253.197908249992</v>
      </c>
      <c r="D326">
        <v>1235</v>
      </c>
    </row>
    <row r="327" spans="1:4" x14ac:dyDescent="0.3">
      <c r="A327" t="s">
        <v>3018</v>
      </c>
      <c r="B327" t="s">
        <v>2544</v>
      </c>
      <c r="C327">
        <v>1501.1083203900005</v>
      </c>
      <c r="D327">
        <v>124</v>
      </c>
    </row>
    <row r="328" spans="1:4" x14ac:dyDescent="0.3">
      <c r="A328" t="s">
        <v>3018</v>
      </c>
      <c r="B328" t="s">
        <v>2545</v>
      </c>
      <c r="C328">
        <v>1642.9092728300004</v>
      </c>
      <c r="D328">
        <v>112</v>
      </c>
    </row>
    <row r="329" spans="1:4" x14ac:dyDescent="0.3">
      <c r="A329" t="s">
        <v>3018</v>
      </c>
      <c r="B329" t="s">
        <v>2637</v>
      </c>
      <c r="C329">
        <v>1101.3526225700002</v>
      </c>
      <c r="D329">
        <v>70</v>
      </c>
    </row>
    <row r="330" spans="1:4" x14ac:dyDescent="0.3">
      <c r="A330" t="s">
        <v>3018</v>
      </c>
      <c r="B330" t="s">
        <v>2638</v>
      </c>
      <c r="C330">
        <v>4661.9671440199991</v>
      </c>
      <c r="D330">
        <v>159</v>
      </c>
    </row>
    <row r="331" spans="1:4" x14ac:dyDescent="0.3">
      <c r="A331" t="s">
        <v>3018</v>
      </c>
      <c r="B331" t="s">
        <v>2536</v>
      </c>
      <c r="C331">
        <v>2266.50028509</v>
      </c>
      <c r="D331">
        <v>473</v>
      </c>
    </row>
    <row r="332" spans="1:4" x14ac:dyDescent="0.3">
      <c r="A332" t="s">
        <v>3018</v>
      </c>
      <c r="B332" t="s">
        <v>2537</v>
      </c>
      <c r="C332">
        <v>1483.51887661</v>
      </c>
      <c r="D332">
        <v>314</v>
      </c>
    </row>
    <row r="333" spans="1:4" x14ac:dyDescent="0.3">
      <c r="A333" t="s">
        <v>3018</v>
      </c>
      <c r="B333" t="s">
        <v>2538</v>
      </c>
      <c r="C333">
        <v>3877.3876851600012</v>
      </c>
      <c r="D333">
        <v>566</v>
      </c>
    </row>
    <row r="334" spans="1:4" x14ac:dyDescent="0.3">
      <c r="A334" t="s">
        <v>3018</v>
      </c>
      <c r="B334" t="s">
        <v>2539</v>
      </c>
      <c r="C334">
        <v>4360.0103011699957</v>
      </c>
      <c r="D334">
        <v>666</v>
      </c>
    </row>
    <row r="335" spans="1:4" x14ac:dyDescent="0.3">
      <c r="A335" t="s">
        <v>3018</v>
      </c>
      <c r="B335" t="s">
        <v>2540</v>
      </c>
      <c r="C335">
        <v>2707.0642019800007</v>
      </c>
      <c r="D335">
        <v>505</v>
      </c>
    </row>
    <row r="336" spans="1:4" x14ac:dyDescent="0.3">
      <c r="A336" t="s">
        <v>3018</v>
      </c>
      <c r="B336" t="s">
        <v>2541</v>
      </c>
      <c r="C336">
        <v>1661.9731376499999</v>
      </c>
      <c r="D336">
        <v>276</v>
      </c>
    </row>
    <row r="337" spans="1:5" x14ac:dyDescent="0.3">
      <c r="A337" t="s">
        <v>3018</v>
      </c>
      <c r="B337" t="s">
        <v>2542</v>
      </c>
      <c r="C337">
        <v>1292.6367521100005</v>
      </c>
      <c r="D337">
        <v>190</v>
      </c>
    </row>
    <row r="338" spans="1:5" x14ac:dyDescent="0.3">
      <c r="A338" t="s">
        <v>3018</v>
      </c>
      <c r="B338" t="s">
        <v>2543</v>
      </c>
      <c r="C338">
        <v>1785.6196334399986</v>
      </c>
      <c r="D338">
        <v>253</v>
      </c>
    </row>
    <row r="339" spans="1:5" x14ac:dyDescent="0.3">
      <c r="A339" t="s">
        <v>3018</v>
      </c>
      <c r="B339" t="s">
        <v>2547</v>
      </c>
      <c r="C339">
        <v>1404.3689734600005</v>
      </c>
      <c r="D339">
        <v>91</v>
      </c>
    </row>
    <row r="340" spans="1:5" x14ac:dyDescent="0.3">
      <c r="A340" t="s">
        <v>3018</v>
      </c>
      <c r="B340" t="s">
        <v>2548</v>
      </c>
      <c r="C340">
        <v>34190.877167810024</v>
      </c>
      <c r="D340">
        <v>4852</v>
      </c>
    </row>
    <row r="341" spans="1:5" x14ac:dyDescent="0.3">
      <c r="A341" t="s">
        <v>3018</v>
      </c>
      <c r="B341" t="s">
        <v>2554</v>
      </c>
      <c r="D341">
        <v>2569.0787215299279</v>
      </c>
    </row>
    <row r="342" spans="1:5" x14ac:dyDescent="0.3">
      <c r="A342" t="s">
        <v>3018</v>
      </c>
      <c r="B342" t="s">
        <v>2564</v>
      </c>
    </row>
    <row r="343" spans="1:5" x14ac:dyDescent="0.3">
      <c r="A343" t="s">
        <v>3018</v>
      </c>
      <c r="B343" t="s">
        <v>2566</v>
      </c>
      <c r="D343">
        <v>1883.7160992466006</v>
      </c>
    </row>
    <row r="344" spans="1:5" x14ac:dyDescent="0.3">
      <c r="A344" t="s">
        <v>3018</v>
      </c>
      <c r="B344" t="s">
        <v>2555</v>
      </c>
      <c r="D344">
        <v>13223.507864100344</v>
      </c>
    </row>
    <row r="345" spans="1:5" x14ac:dyDescent="0.3">
      <c r="A345" t="s">
        <v>3018</v>
      </c>
      <c r="B345" t="s">
        <v>2556</v>
      </c>
      <c r="D345">
        <v>1342.8249256625793</v>
      </c>
    </row>
    <row r="346" spans="1:5" x14ac:dyDescent="0.3">
      <c r="A346" t="s">
        <v>3018</v>
      </c>
      <c r="B346" t="s">
        <v>2558</v>
      </c>
      <c r="D346">
        <v>8721.1252103721963</v>
      </c>
    </row>
    <row r="347" spans="1:5" x14ac:dyDescent="0.3">
      <c r="A347" t="s">
        <v>3018</v>
      </c>
      <c r="B347" t="s">
        <v>2559</v>
      </c>
      <c r="D347">
        <v>68660.55770885013</v>
      </c>
    </row>
    <row r="348" spans="1:5" x14ac:dyDescent="0.3">
      <c r="A348" t="s">
        <v>3018</v>
      </c>
      <c r="B348" t="s">
        <v>2560</v>
      </c>
      <c r="D348">
        <v>394.01923987803383</v>
      </c>
    </row>
    <row r="349" spans="1:5" x14ac:dyDescent="0.3">
      <c r="A349" t="s">
        <v>3018</v>
      </c>
      <c r="B349" t="s">
        <v>2562</v>
      </c>
      <c r="D349">
        <v>3877.985709368957</v>
      </c>
    </row>
    <row r="350" spans="1:5" x14ac:dyDescent="0.3">
      <c r="A350" t="s">
        <v>3018</v>
      </c>
      <c r="B350" t="s">
        <v>597</v>
      </c>
    </row>
    <row r="351" spans="1:5" x14ac:dyDescent="0.3">
      <c r="A351" t="s">
        <v>3018</v>
      </c>
      <c r="B351" t="s">
        <v>598</v>
      </c>
      <c r="C351">
        <v>4.9390010297133352E-4</v>
      </c>
      <c r="D351">
        <v>7.9462841436024338E-6</v>
      </c>
      <c r="E351">
        <v>4.6287040032183454E-4</v>
      </c>
    </row>
    <row r="352" spans="1:5" x14ac:dyDescent="0.3">
      <c r="A352" t="s">
        <v>3018</v>
      </c>
      <c r="B352" t="s">
        <v>599</v>
      </c>
      <c r="C352">
        <v>1.2529728383507592E-3</v>
      </c>
      <c r="D352">
        <v>1.8704512286770337E-3</v>
      </c>
      <c r="E352">
        <v>1.2924008047582169E-3</v>
      </c>
    </row>
    <row r="353" spans="1:5" x14ac:dyDescent="0.3">
      <c r="A353" t="s">
        <v>3018</v>
      </c>
      <c r="B353" t="s">
        <v>727</v>
      </c>
      <c r="C353">
        <v>5.4750479538496426E-2</v>
      </c>
    </row>
    <row r="354" spans="1:5" x14ac:dyDescent="0.3">
      <c r="A354" t="s">
        <v>3018</v>
      </c>
      <c r="B354" t="s">
        <v>734</v>
      </c>
      <c r="C354">
        <v>3.6555587218724324E-2</v>
      </c>
    </row>
    <row r="355" spans="1:5" x14ac:dyDescent="0.3">
      <c r="A355" t="s">
        <v>3018</v>
      </c>
      <c r="B355" t="s">
        <v>2411</v>
      </c>
      <c r="C355">
        <v>3.890029219645106E-2</v>
      </c>
    </row>
    <row r="356" spans="1:5" x14ac:dyDescent="0.3">
      <c r="A356" t="s">
        <v>3019</v>
      </c>
      <c r="B356" t="s">
        <v>435</v>
      </c>
      <c r="C356">
        <v>17882.820341490049</v>
      </c>
    </row>
    <row r="357" spans="1:5" x14ac:dyDescent="0.3">
      <c r="A357" t="s">
        <v>3019</v>
      </c>
      <c r="B357" t="s">
        <v>437</v>
      </c>
      <c r="C357">
        <v>43388.03804585983</v>
      </c>
    </row>
    <row r="358" spans="1:5" x14ac:dyDescent="0.3">
      <c r="A358" t="s">
        <v>3019</v>
      </c>
      <c r="B358" t="s">
        <v>457</v>
      </c>
      <c r="C358">
        <v>5657</v>
      </c>
      <c r="D358">
        <v>8994</v>
      </c>
    </row>
    <row r="359" spans="1:5" x14ac:dyDescent="0.3">
      <c r="A359" t="s">
        <v>3019</v>
      </c>
      <c r="B359" t="s">
        <v>468</v>
      </c>
      <c r="C359">
        <v>5.7251666842205291E-2</v>
      </c>
      <c r="D359">
        <v>9.6739331244559856E-2</v>
      </c>
      <c r="E359">
        <v>6.8504504344215136E-2</v>
      </c>
    </row>
    <row r="360" spans="1:5" x14ac:dyDescent="0.3">
      <c r="A360" t="s">
        <v>3019</v>
      </c>
      <c r="B360" t="s">
        <v>494</v>
      </c>
    </row>
    <row r="361" spans="1:5" x14ac:dyDescent="0.3">
      <c r="A361" t="s">
        <v>3019</v>
      </c>
      <c r="B361" t="s">
        <v>496</v>
      </c>
    </row>
    <row r="362" spans="1:5" x14ac:dyDescent="0.3">
      <c r="A362" t="s">
        <v>3019</v>
      </c>
      <c r="B362" t="s">
        <v>498</v>
      </c>
      <c r="C362">
        <v>8.041912866861426E-4</v>
      </c>
      <c r="D362">
        <v>1.8801878031860977E-2</v>
      </c>
      <c r="E362">
        <v>1.354898282037773E-2</v>
      </c>
    </row>
    <row r="363" spans="1:5" x14ac:dyDescent="0.3">
      <c r="A363" t="s">
        <v>3019</v>
      </c>
      <c r="B363" t="s">
        <v>527</v>
      </c>
    </row>
    <row r="364" spans="1:5" x14ac:dyDescent="0.3">
      <c r="A364" t="s">
        <v>3019</v>
      </c>
      <c r="B364" t="s">
        <v>529</v>
      </c>
      <c r="D364">
        <v>1.2192426159967349E-3</v>
      </c>
      <c r="E364">
        <v>8.6338834484032587E-4</v>
      </c>
    </row>
    <row r="365" spans="1:5" x14ac:dyDescent="0.3">
      <c r="A365" t="s">
        <v>3019</v>
      </c>
      <c r="B365" t="s">
        <v>538</v>
      </c>
      <c r="D365">
        <v>1.1383957087848354E-2</v>
      </c>
      <c r="E365">
        <v>8.0613782186210979E-3</v>
      </c>
    </row>
    <row r="366" spans="1:5" x14ac:dyDescent="0.3">
      <c r="A366" t="s">
        <v>3019</v>
      </c>
      <c r="B366" t="s">
        <v>490</v>
      </c>
      <c r="C366">
        <v>0.99919580871331382</v>
      </c>
      <c r="D366">
        <v>0.96859492226429389</v>
      </c>
      <c r="E366">
        <v>0.97752625061616083</v>
      </c>
    </row>
    <row r="367" spans="1:5" x14ac:dyDescent="0.3">
      <c r="A367" t="s">
        <v>3019</v>
      </c>
      <c r="B367" t="s">
        <v>558</v>
      </c>
      <c r="C367">
        <v>0.36605215375979488</v>
      </c>
      <c r="D367">
        <v>0.2282173900026217</v>
      </c>
      <c r="E367">
        <v>0.26933832583471218</v>
      </c>
    </row>
    <row r="368" spans="1:5" x14ac:dyDescent="0.3">
      <c r="A368" t="s">
        <v>3019</v>
      </c>
      <c r="B368" t="s">
        <v>560</v>
      </c>
      <c r="C368">
        <v>8.3756327487504417E-2</v>
      </c>
      <c r="D368">
        <v>0.10137175576568194</v>
      </c>
      <c r="E368">
        <v>9.6116456767543434E-2</v>
      </c>
    </row>
    <row r="369" spans="1:5" x14ac:dyDescent="0.3">
      <c r="A369" t="s">
        <v>3019</v>
      </c>
      <c r="B369" t="s">
        <v>561</v>
      </c>
      <c r="C369">
        <v>0.1044622001388413</v>
      </c>
      <c r="D369">
        <v>0.18577128284785482</v>
      </c>
      <c r="E369">
        <v>0.16151393672192527</v>
      </c>
    </row>
    <row r="370" spans="1:5" x14ac:dyDescent="0.3">
      <c r="A370" t="s">
        <v>3019</v>
      </c>
      <c r="B370" t="s">
        <v>562</v>
      </c>
      <c r="C370">
        <v>0.259430438574207</v>
      </c>
      <c r="D370">
        <v>0.27234781576988909</v>
      </c>
      <c r="E370">
        <v>0.26849410989552536</v>
      </c>
    </row>
    <row r="371" spans="1:5" x14ac:dyDescent="0.3">
      <c r="A371" t="s">
        <v>3019</v>
      </c>
      <c r="B371" t="s">
        <v>563</v>
      </c>
      <c r="C371">
        <v>0.18629888003965242</v>
      </c>
      <c r="D371">
        <v>0.21229175561395236</v>
      </c>
      <c r="E371">
        <v>0.20453717078029371</v>
      </c>
    </row>
    <row r="372" spans="1:5" x14ac:dyDescent="0.3">
      <c r="A372" t="s">
        <v>3019</v>
      </c>
      <c r="B372" t="s">
        <v>591</v>
      </c>
      <c r="C372">
        <v>1.3729376815935901E-4</v>
      </c>
      <c r="D372">
        <v>1.793104194242858E-5</v>
      </c>
      <c r="E372">
        <v>5.2768846480981128E-5</v>
      </c>
    </row>
    <row r="373" spans="1:5" x14ac:dyDescent="0.3">
      <c r="A373" t="s">
        <v>3019</v>
      </c>
      <c r="B373" t="s">
        <v>603</v>
      </c>
      <c r="C373">
        <v>0.22949645502550758</v>
      </c>
      <c r="D373">
        <v>0.17336384616998748</v>
      </c>
      <c r="E373">
        <v>0.1897469912063503</v>
      </c>
    </row>
    <row r="374" spans="1:5" x14ac:dyDescent="0.3">
      <c r="A374" t="s">
        <v>3019</v>
      </c>
      <c r="B374" t="s">
        <v>605</v>
      </c>
      <c r="C374">
        <v>0.77050354497449236</v>
      </c>
      <c r="D374">
        <v>0.82663615383001254</v>
      </c>
      <c r="E374">
        <v>0.8102530087936497</v>
      </c>
    </row>
    <row r="375" spans="1:5" x14ac:dyDescent="0.3">
      <c r="A375" t="s">
        <v>3019</v>
      </c>
      <c r="B375" t="s">
        <v>615</v>
      </c>
      <c r="C375">
        <v>0.1303071681385487</v>
      </c>
      <c r="D375">
        <v>9.8175051719040424E-2</v>
      </c>
      <c r="E375">
        <v>0.10755329253768943</v>
      </c>
    </row>
    <row r="376" spans="1:5" x14ac:dyDescent="0.3">
      <c r="A376" t="s">
        <v>3019</v>
      </c>
      <c r="B376" t="s">
        <v>617</v>
      </c>
      <c r="C376">
        <v>2.531656596133303E-2</v>
      </c>
      <c r="D376">
        <v>2.0853029609536181E-2</v>
      </c>
      <c r="E376">
        <v>2.2155779738517112E-2</v>
      </c>
    </row>
    <row r="377" spans="1:5" x14ac:dyDescent="0.3">
      <c r="A377" t="s">
        <v>3019</v>
      </c>
      <c r="B377" t="s">
        <v>618</v>
      </c>
      <c r="C377">
        <v>5.8941146421100619E-2</v>
      </c>
      <c r="D377">
        <v>7.9236733082657634E-2</v>
      </c>
      <c r="E377">
        <v>7.3313161264889556E-2</v>
      </c>
    </row>
    <row r="378" spans="1:5" x14ac:dyDescent="0.3">
      <c r="A378" t="s">
        <v>3019</v>
      </c>
      <c r="B378" t="s">
        <v>619</v>
      </c>
      <c r="C378">
        <v>9.2830933471855392E-2</v>
      </c>
      <c r="D378">
        <v>7.1522595178191262E-2</v>
      </c>
      <c r="E378">
        <v>7.7741753771862279E-2</v>
      </c>
    </row>
    <row r="379" spans="1:5" x14ac:dyDescent="0.3">
      <c r="A379" t="s">
        <v>3019</v>
      </c>
      <c r="B379" t="s">
        <v>620</v>
      </c>
      <c r="C379">
        <v>0.69260418600716223</v>
      </c>
      <c r="D379">
        <v>0.7302125904105744</v>
      </c>
      <c r="E379">
        <v>0.71923601268704151</v>
      </c>
    </row>
    <row r="380" spans="1:5" x14ac:dyDescent="0.3">
      <c r="A380" t="s">
        <v>3019</v>
      </c>
      <c r="B380" t="s">
        <v>626</v>
      </c>
      <c r="C380">
        <v>1.0200620031772945E-3</v>
      </c>
      <c r="D380">
        <v>1.91158926020888E-3</v>
      </c>
      <c r="E380">
        <v>1.6513836390268388E-3</v>
      </c>
    </row>
    <row r="381" spans="1:5" x14ac:dyDescent="0.3">
      <c r="A381" t="s">
        <v>3019</v>
      </c>
      <c r="B381" t="s">
        <v>638</v>
      </c>
      <c r="C381">
        <v>2635.4788656199999</v>
      </c>
      <c r="D381">
        <v>3646</v>
      </c>
    </row>
    <row r="382" spans="1:5" x14ac:dyDescent="0.3">
      <c r="A382" t="s">
        <v>3019</v>
      </c>
      <c r="B382" t="s">
        <v>639</v>
      </c>
      <c r="C382">
        <v>3570.8253816399997</v>
      </c>
      <c r="D382">
        <v>1130</v>
      </c>
    </row>
    <row r="383" spans="1:5" x14ac:dyDescent="0.3">
      <c r="A383" t="s">
        <v>3019</v>
      </c>
      <c r="B383" t="s">
        <v>640</v>
      </c>
      <c r="C383">
        <v>6872.2095460599967</v>
      </c>
      <c r="D383">
        <v>744</v>
      </c>
    </row>
    <row r="384" spans="1:5" x14ac:dyDescent="0.3">
      <c r="A384" t="s">
        <v>3019</v>
      </c>
      <c r="B384" t="s">
        <v>641</v>
      </c>
      <c r="C384">
        <v>3440.2860209899995</v>
      </c>
      <c r="D384">
        <v>121</v>
      </c>
    </row>
    <row r="385" spans="1:4" x14ac:dyDescent="0.3">
      <c r="A385" t="s">
        <v>3019</v>
      </c>
      <c r="B385" t="s">
        <v>642</v>
      </c>
      <c r="C385">
        <v>783.44417863000001</v>
      </c>
      <c r="D385">
        <v>12</v>
      </c>
    </row>
    <row r="386" spans="1:4" x14ac:dyDescent="0.3">
      <c r="A386" t="s">
        <v>3019</v>
      </c>
      <c r="B386" t="s">
        <v>643</v>
      </c>
      <c r="C386">
        <v>580.57634855000003</v>
      </c>
      <c r="D386">
        <v>4</v>
      </c>
    </row>
    <row r="387" spans="1:4" x14ac:dyDescent="0.3">
      <c r="A387" t="s">
        <v>3019</v>
      </c>
      <c r="B387" t="s">
        <v>700</v>
      </c>
      <c r="C387">
        <v>0.64361982076170665</v>
      </c>
    </row>
    <row r="388" spans="1:4" x14ac:dyDescent="0.3">
      <c r="A388" t="s">
        <v>3019</v>
      </c>
      <c r="B388" t="s">
        <v>701</v>
      </c>
      <c r="C388">
        <v>3933.2783597295488</v>
      </c>
    </row>
    <row r="389" spans="1:4" x14ac:dyDescent="0.3">
      <c r="A389" t="s">
        <v>3019</v>
      </c>
      <c r="B389" t="s">
        <v>702</v>
      </c>
      <c r="C389">
        <v>2321.6879833270827</v>
      </c>
    </row>
    <row r="390" spans="1:4" x14ac:dyDescent="0.3">
      <c r="A390" t="s">
        <v>3019</v>
      </c>
      <c r="B390" t="s">
        <v>703</v>
      </c>
      <c r="C390">
        <v>3823.3471433052568</v>
      </c>
    </row>
    <row r="391" spans="1:4" x14ac:dyDescent="0.3">
      <c r="A391" t="s">
        <v>3019</v>
      </c>
      <c r="B391" t="s">
        <v>704</v>
      </c>
      <c r="C391">
        <v>5959.8212282416225</v>
      </c>
    </row>
    <row r="392" spans="1:4" x14ac:dyDescent="0.3">
      <c r="A392" t="s">
        <v>3019</v>
      </c>
      <c r="B392" t="s">
        <v>705</v>
      </c>
      <c r="C392">
        <v>1556.7618110214171</v>
      </c>
    </row>
    <row r="393" spans="1:4" x14ac:dyDescent="0.3">
      <c r="A393" t="s">
        <v>3019</v>
      </c>
      <c r="B393" t="s">
        <v>706</v>
      </c>
      <c r="C393">
        <v>84.315439744816175</v>
      </c>
    </row>
    <row r="394" spans="1:4" x14ac:dyDescent="0.3">
      <c r="A394" t="s">
        <v>3019</v>
      </c>
      <c r="B394" t="s">
        <v>707</v>
      </c>
      <c r="C394">
        <v>28.376919115635392</v>
      </c>
    </row>
    <row r="395" spans="1:4" x14ac:dyDescent="0.3">
      <c r="A395" t="s">
        <v>3019</v>
      </c>
      <c r="B395" t="s">
        <v>708</v>
      </c>
      <c r="C395">
        <v>23.221593344587504</v>
      </c>
    </row>
    <row r="396" spans="1:4" x14ac:dyDescent="0.3">
      <c r="A396" t="s">
        <v>3019</v>
      </c>
      <c r="B396" t="s">
        <v>720</v>
      </c>
      <c r="C396">
        <v>3.6354354891753711E-2</v>
      </c>
    </row>
    <row r="397" spans="1:4" x14ac:dyDescent="0.3">
      <c r="A397" t="s">
        <v>3019</v>
      </c>
      <c r="B397" t="s">
        <v>722</v>
      </c>
      <c r="C397">
        <v>2.7206965384044208E-4</v>
      </c>
    </row>
    <row r="398" spans="1:4" x14ac:dyDescent="0.3">
      <c r="A398" t="s">
        <v>3019</v>
      </c>
      <c r="B398" t="s">
        <v>726</v>
      </c>
      <c r="C398">
        <v>4.1859797006584976E-3</v>
      </c>
    </row>
    <row r="399" spans="1:4" x14ac:dyDescent="0.3">
      <c r="A399" t="s">
        <v>3019</v>
      </c>
      <c r="B399" t="s">
        <v>1920</v>
      </c>
      <c r="C399">
        <v>2648.8354278799989</v>
      </c>
      <c r="D399">
        <v>437</v>
      </c>
    </row>
    <row r="400" spans="1:4" x14ac:dyDescent="0.3">
      <c r="A400" t="s">
        <v>3019</v>
      </c>
      <c r="B400" t="s">
        <v>1929</v>
      </c>
      <c r="C400">
        <v>2187.4399614499998</v>
      </c>
      <c r="D400">
        <v>725</v>
      </c>
    </row>
    <row r="401" spans="1:4" x14ac:dyDescent="0.3">
      <c r="A401" t="s">
        <v>3019</v>
      </c>
      <c r="B401" t="s">
        <v>1930</v>
      </c>
      <c r="C401">
        <v>1396.6667685300017</v>
      </c>
      <c r="D401">
        <v>963</v>
      </c>
    </row>
    <row r="402" spans="1:4" x14ac:dyDescent="0.3">
      <c r="A402" t="s">
        <v>3019</v>
      </c>
      <c r="B402" t="s">
        <v>1931</v>
      </c>
      <c r="C402">
        <v>292.92125417999983</v>
      </c>
      <c r="D402">
        <v>324</v>
      </c>
    </row>
    <row r="403" spans="1:4" x14ac:dyDescent="0.3">
      <c r="A403" t="s">
        <v>3019</v>
      </c>
      <c r="B403" t="s">
        <v>1932</v>
      </c>
      <c r="C403">
        <v>57.818107939999997</v>
      </c>
      <c r="D403">
        <v>43</v>
      </c>
    </row>
    <row r="404" spans="1:4" x14ac:dyDescent="0.3">
      <c r="A404" t="s">
        <v>3019</v>
      </c>
      <c r="B404" t="s">
        <v>1937</v>
      </c>
      <c r="C404">
        <v>1614.1231692899996</v>
      </c>
      <c r="D404">
        <v>204</v>
      </c>
    </row>
    <row r="405" spans="1:4" x14ac:dyDescent="0.3">
      <c r="A405" t="s">
        <v>3019</v>
      </c>
      <c r="B405" t="s">
        <v>1921</v>
      </c>
      <c r="C405">
        <v>1246.5093009100005</v>
      </c>
      <c r="D405">
        <v>268</v>
      </c>
    </row>
    <row r="406" spans="1:4" x14ac:dyDescent="0.3">
      <c r="A406" t="s">
        <v>3019</v>
      </c>
      <c r="B406" t="s">
        <v>1922</v>
      </c>
      <c r="C406">
        <v>3873.5487617299978</v>
      </c>
      <c r="D406">
        <v>847</v>
      </c>
    </row>
    <row r="407" spans="1:4" x14ac:dyDescent="0.3">
      <c r="A407" t="s">
        <v>3019</v>
      </c>
      <c r="B407" t="s">
        <v>1923</v>
      </c>
      <c r="C407">
        <v>1789.1587194999981</v>
      </c>
      <c r="D407">
        <v>595</v>
      </c>
    </row>
    <row r="408" spans="1:4" x14ac:dyDescent="0.3">
      <c r="A408" t="s">
        <v>3019</v>
      </c>
      <c r="B408" t="s">
        <v>1924</v>
      </c>
      <c r="C408">
        <v>438.70363067000011</v>
      </c>
      <c r="D408">
        <v>237</v>
      </c>
    </row>
    <row r="409" spans="1:4" x14ac:dyDescent="0.3">
      <c r="A409" t="s">
        <v>3019</v>
      </c>
      <c r="B409" t="s">
        <v>1925</v>
      </c>
      <c r="C409">
        <v>165.96630987</v>
      </c>
      <c r="D409">
        <v>105</v>
      </c>
    </row>
    <row r="410" spans="1:4" x14ac:dyDescent="0.3">
      <c r="A410" t="s">
        <v>3019</v>
      </c>
      <c r="B410" t="s">
        <v>1926</v>
      </c>
      <c r="C410">
        <v>232.52166618999996</v>
      </c>
      <c r="D410">
        <v>52</v>
      </c>
    </row>
    <row r="411" spans="1:4" x14ac:dyDescent="0.3">
      <c r="A411" t="s">
        <v>3019</v>
      </c>
      <c r="B411" t="s">
        <v>1927</v>
      </c>
      <c r="C411">
        <v>1300.7991895600001</v>
      </c>
      <c r="D411">
        <v>190</v>
      </c>
    </row>
    <row r="412" spans="1:4" x14ac:dyDescent="0.3">
      <c r="A412" t="s">
        <v>3019</v>
      </c>
      <c r="B412" t="s">
        <v>1928</v>
      </c>
      <c r="C412">
        <v>637.80807378999987</v>
      </c>
      <c r="D412">
        <v>110</v>
      </c>
    </row>
    <row r="413" spans="1:4" x14ac:dyDescent="0.3">
      <c r="A413" t="s">
        <v>3019</v>
      </c>
      <c r="B413" t="s">
        <v>1942</v>
      </c>
      <c r="C413">
        <v>2648.8354278799989</v>
      </c>
      <c r="D413">
        <v>437</v>
      </c>
    </row>
    <row r="414" spans="1:4" x14ac:dyDescent="0.3">
      <c r="A414" t="s">
        <v>3019</v>
      </c>
      <c r="B414" t="s">
        <v>1951</v>
      </c>
      <c r="C414">
        <v>2187.4399614499998</v>
      </c>
      <c r="D414">
        <v>725</v>
      </c>
    </row>
    <row r="415" spans="1:4" x14ac:dyDescent="0.3">
      <c r="A415" t="s">
        <v>3019</v>
      </c>
      <c r="B415" t="s">
        <v>2052</v>
      </c>
      <c r="C415">
        <v>1396.6667685300017</v>
      </c>
      <c r="D415">
        <v>963</v>
      </c>
    </row>
    <row r="416" spans="1:4" x14ac:dyDescent="0.3">
      <c r="A416" t="s">
        <v>3019</v>
      </c>
      <c r="B416" t="s">
        <v>2094</v>
      </c>
      <c r="C416">
        <v>292.92125417999983</v>
      </c>
      <c r="D416">
        <v>324</v>
      </c>
    </row>
    <row r="417" spans="1:4" x14ac:dyDescent="0.3">
      <c r="A417" t="s">
        <v>3019</v>
      </c>
      <c r="B417" t="s">
        <v>2095</v>
      </c>
      <c r="C417">
        <v>57.818107939999997</v>
      </c>
      <c r="D417">
        <v>43</v>
      </c>
    </row>
    <row r="418" spans="1:4" x14ac:dyDescent="0.3">
      <c r="A418" t="s">
        <v>3019</v>
      </c>
      <c r="B418" t="s">
        <v>2100</v>
      </c>
      <c r="C418">
        <v>1614.1231692899996</v>
      </c>
      <c r="D418">
        <v>204</v>
      </c>
    </row>
    <row r="419" spans="1:4" x14ac:dyDescent="0.3">
      <c r="A419" t="s">
        <v>3019</v>
      </c>
      <c r="B419" t="s">
        <v>1943</v>
      </c>
      <c r="C419">
        <v>1246.5093009100005</v>
      </c>
      <c r="D419">
        <v>268</v>
      </c>
    </row>
    <row r="420" spans="1:4" x14ac:dyDescent="0.3">
      <c r="A420" t="s">
        <v>3019</v>
      </c>
      <c r="B420" t="s">
        <v>1944</v>
      </c>
      <c r="C420">
        <v>3873.5487617299978</v>
      </c>
      <c r="D420">
        <v>847</v>
      </c>
    </row>
    <row r="421" spans="1:4" x14ac:dyDescent="0.3">
      <c r="A421" t="s">
        <v>3019</v>
      </c>
      <c r="B421" t="s">
        <v>1945</v>
      </c>
      <c r="C421">
        <v>1789.1587194999981</v>
      </c>
      <c r="D421">
        <v>595</v>
      </c>
    </row>
    <row r="422" spans="1:4" x14ac:dyDescent="0.3">
      <c r="A422" t="s">
        <v>3019</v>
      </c>
      <c r="B422" t="s">
        <v>1946</v>
      </c>
      <c r="C422">
        <v>438.70363067000011</v>
      </c>
      <c r="D422">
        <v>237</v>
      </c>
    </row>
    <row r="423" spans="1:4" x14ac:dyDescent="0.3">
      <c r="A423" t="s">
        <v>3019</v>
      </c>
      <c r="B423" t="s">
        <v>1947</v>
      </c>
      <c r="C423">
        <v>165.96630987</v>
      </c>
      <c r="D423">
        <v>105</v>
      </c>
    </row>
    <row r="424" spans="1:4" x14ac:dyDescent="0.3">
      <c r="A424" t="s">
        <v>3019</v>
      </c>
      <c r="B424" t="s">
        <v>1948</v>
      </c>
      <c r="C424">
        <v>232.52166618999996</v>
      </c>
      <c r="D424">
        <v>52</v>
      </c>
    </row>
    <row r="425" spans="1:4" x14ac:dyDescent="0.3">
      <c r="A425" t="s">
        <v>3019</v>
      </c>
      <c r="B425" t="s">
        <v>1949</v>
      </c>
      <c r="C425">
        <v>1300.7991895600001</v>
      </c>
      <c r="D425">
        <v>190</v>
      </c>
    </row>
    <row r="426" spans="1:4" x14ac:dyDescent="0.3">
      <c r="A426" t="s">
        <v>3019</v>
      </c>
      <c r="B426" t="s">
        <v>1950</v>
      </c>
      <c r="C426">
        <v>637.80807378999987</v>
      </c>
      <c r="D426">
        <v>110</v>
      </c>
    </row>
    <row r="427" spans="1:4" x14ac:dyDescent="0.3">
      <c r="A427" t="s">
        <v>3019</v>
      </c>
      <c r="B427" t="s">
        <v>2104</v>
      </c>
      <c r="C427">
        <v>4928.8811842300056</v>
      </c>
      <c r="D427">
        <v>2010</v>
      </c>
    </row>
    <row r="428" spans="1:4" x14ac:dyDescent="0.3">
      <c r="A428" t="s">
        <v>3019</v>
      </c>
      <c r="B428" t="s">
        <v>2113</v>
      </c>
      <c r="C428">
        <v>435.54026068999985</v>
      </c>
      <c r="D428">
        <v>158</v>
      </c>
    </row>
    <row r="429" spans="1:4" x14ac:dyDescent="0.3">
      <c r="A429" t="s">
        <v>3019</v>
      </c>
      <c r="B429" t="s">
        <v>2114</v>
      </c>
      <c r="C429">
        <v>1405.1788845899998</v>
      </c>
      <c r="D429">
        <v>234</v>
      </c>
    </row>
    <row r="430" spans="1:4" x14ac:dyDescent="0.3">
      <c r="A430" t="s">
        <v>3019</v>
      </c>
      <c r="B430" t="s">
        <v>2622</v>
      </c>
      <c r="C430">
        <v>2069.5360289600017</v>
      </c>
      <c r="D430">
        <v>227</v>
      </c>
    </row>
    <row r="431" spans="1:4" x14ac:dyDescent="0.3">
      <c r="A431" t="s">
        <v>3019</v>
      </c>
      <c r="B431" t="s">
        <v>2623</v>
      </c>
      <c r="C431">
        <v>1054.3147263100002</v>
      </c>
      <c r="D431">
        <v>116</v>
      </c>
    </row>
    <row r="432" spans="1:4" x14ac:dyDescent="0.3">
      <c r="A432" t="s">
        <v>3019</v>
      </c>
      <c r="B432" t="s">
        <v>2105</v>
      </c>
      <c r="C432">
        <v>1758.4893723200018</v>
      </c>
      <c r="D432">
        <v>915</v>
      </c>
    </row>
    <row r="433" spans="1:4" x14ac:dyDescent="0.3">
      <c r="A433" t="s">
        <v>3019</v>
      </c>
      <c r="B433" t="s">
        <v>2106</v>
      </c>
      <c r="C433">
        <v>1032.6124190400001</v>
      </c>
      <c r="D433">
        <v>240</v>
      </c>
    </row>
    <row r="434" spans="1:4" x14ac:dyDescent="0.3">
      <c r="A434" t="s">
        <v>3019</v>
      </c>
      <c r="B434" t="s">
        <v>2107</v>
      </c>
      <c r="C434">
        <v>671.35618648999991</v>
      </c>
      <c r="D434">
        <v>233</v>
      </c>
    </row>
    <row r="435" spans="1:4" x14ac:dyDescent="0.3">
      <c r="A435" t="s">
        <v>3019</v>
      </c>
      <c r="B435" t="s">
        <v>2108</v>
      </c>
      <c r="C435">
        <v>267.6390240799999</v>
      </c>
      <c r="D435">
        <v>156</v>
      </c>
    </row>
    <row r="436" spans="1:4" x14ac:dyDescent="0.3">
      <c r="A436" t="s">
        <v>3019</v>
      </c>
      <c r="B436" t="s">
        <v>2109</v>
      </c>
      <c r="C436">
        <v>602.20876440000018</v>
      </c>
      <c r="D436">
        <v>140</v>
      </c>
    </row>
    <row r="437" spans="1:4" x14ac:dyDescent="0.3">
      <c r="A437" t="s">
        <v>3019</v>
      </c>
      <c r="B437" t="s">
        <v>2110</v>
      </c>
      <c r="C437">
        <v>638.19596337000007</v>
      </c>
      <c r="D437">
        <v>129</v>
      </c>
    </row>
    <row r="438" spans="1:4" x14ac:dyDescent="0.3">
      <c r="A438" t="s">
        <v>3019</v>
      </c>
      <c r="B438" t="s">
        <v>2111</v>
      </c>
      <c r="C438">
        <v>1241.8981544700002</v>
      </c>
      <c r="D438">
        <v>216</v>
      </c>
    </row>
    <row r="439" spans="1:4" x14ac:dyDescent="0.3">
      <c r="A439" t="s">
        <v>3019</v>
      </c>
      <c r="B439" t="s">
        <v>2112</v>
      </c>
      <c r="C439">
        <v>1776.9693725400004</v>
      </c>
      <c r="D439">
        <v>318</v>
      </c>
    </row>
    <row r="440" spans="1:4" x14ac:dyDescent="0.3">
      <c r="A440" t="s">
        <v>3019</v>
      </c>
      <c r="B440" t="s">
        <v>2429</v>
      </c>
      <c r="C440">
        <v>633.56190766999953</v>
      </c>
      <c r="D440">
        <v>605</v>
      </c>
    </row>
    <row r="441" spans="1:4" x14ac:dyDescent="0.3">
      <c r="A441" t="s">
        <v>3019</v>
      </c>
      <c r="B441" t="s">
        <v>2430</v>
      </c>
      <c r="C441">
        <v>17.201969719999997</v>
      </c>
      <c r="D441">
        <v>13</v>
      </c>
    </row>
    <row r="442" spans="1:4" x14ac:dyDescent="0.3">
      <c r="A442" t="s">
        <v>3019</v>
      </c>
      <c r="B442" t="s">
        <v>2432</v>
      </c>
      <c r="C442">
        <v>3.9718775299999995</v>
      </c>
      <c r="D442">
        <v>3</v>
      </c>
    </row>
    <row r="443" spans="1:4" x14ac:dyDescent="0.3">
      <c r="A443" t="s">
        <v>3019</v>
      </c>
      <c r="B443" t="s">
        <v>2433</v>
      </c>
      <c r="C443">
        <v>17227.836571589989</v>
      </c>
      <c r="D443">
        <v>4469</v>
      </c>
    </row>
    <row r="444" spans="1:4" x14ac:dyDescent="0.3">
      <c r="A444" t="s">
        <v>3019</v>
      </c>
      <c r="B444" t="s">
        <v>2434</v>
      </c>
      <c r="C444">
        <v>0.24801498000000002</v>
      </c>
      <c r="D444">
        <v>2</v>
      </c>
    </row>
    <row r="445" spans="1:4" x14ac:dyDescent="0.3">
      <c r="A445" t="s">
        <v>3019</v>
      </c>
      <c r="B445" t="s">
        <v>2437</v>
      </c>
      <c r="C445">
        <v>2435.0182056800018</v>
      </c>
      <c r="D445">
        <v>288</v>
      </c>
    </row>
    <row r="446" spans="1:4" x14ac:dyDescent="0.3">
      <c r="A446" t="s">
        <v>3019</v>
      </c>
      <c r="B446" t="s">
        <v>2438</v>
      </c>
      <c r="C446">
        <v>15447.80213580998</v>
      </c>
      <c r="D446">
        <v>4804</v>
      </c>
    </row>
    <row r="447" spans="1:4" x14ac:dyDescent="0.3">
      <c r="A447" t="s">
        <v>3019</v>
      </c>
      <c r="B447" t="s">
        <v>2443</v>
      </c>
      <c r="D447">
        <v>7652.1864361589805</v>
      </c>
    </row>
    <row r="448" spans="1:4" x14ac:dyDescent="0.3">
      <c r="A448" t="s">
        <v>3019</v>
      </c>
      <c r="B448" t="s">
        <v>2444</v>
      </c>
      <c r="D448">
        <v>2.4284531523738697</v>
      </c>
    </row>
    <row r="449" spans="1:4" x14ac:dyDescent="0.3">
      <c r="A449" t="s">
        <v>3019</v>
      </c>
      <c r="B449" t="s">
        <v>2446</v>
      </c>
      <c r="D449">
        <v>0.40395932451057698</v>
      </c>
    </row>
    <row r="450" spans="1:4" x14ac:dyDescent="0.3">
      <c r="A450" t="s">
        <v>3019</v>
      </c>
      <c r="B450" t="s">
        <v>2447</v>
      </c>
      <c r="D450">
        <v>6069.8964137939474</v>
      </c>
    </row>
    <row r="451" spans="1:4" x14ac:dyDescent="0.3">
      <c r="A451" t="s">
        <v>3019</v>
      </c>
      <c r="B451" t="s">
        <v>2448</v>
      </c>
    </row>
    <row r="452" spans="1:4" x14ac:dyDescent="0.3">
      <c r="A452" t="s">
        <v>3019</v>
      </c>
      <c r="B452" t="s">
        <v>1998</v>
      </c>
      <c r="C452">
        <v>4010.5523736299997</v>
      </c>
      <c r="D452">
        <v>4249</v>
      </c>
    </row>
    <row r="453" spans="1:4" x14ac:dyDescent="0.3">
      <c r="A453" t="s">
        <v>3019</v>
      </c>
      <c r="B453" t="s">
        <v>1999</v>
      </c>
      <c r="C453">
        <v>9071.7314081699824</v>
      </c>
      <c r="D453">
        <v>2856</v>
      </c>
    </row>
    <row r="454" spans="1:4" x14ac:dyDescent="0.3">
      <c r="A454" t="s">
        <v>3019</v>
      </c>
      <c r="B454" t="s">
        <v>2000</v>
      </c>
      <c r="C454">
        <v>14465.810561359993</v>
      </c>
      <c r="D454">
        <v>1660</v>
      </c>
    </row>
    <row r="455" spans="1:4" x14ac:dyDescent="0.3">
      <c r="A455" t="s">
        <v>3019</v>
      </c>
      <c r="B455" t="s">
        <v>2001</v>
      </c>
      <c r="C455">
        <v>4276.1698861900013</v>
      </c>
      <c r="D455">
        <v>145</v>
      </c>
    </row>
    <row r="456" spans="1:4" x14ac:dyDescent="0.3">
      <c r="A456" t="s">
        <v>3019</v>
      </c>
      <c r="B456" t="s">
        <v>2002</v>
      </c>
      <c r="C456">
        <v>2773.2407523100005</v>
      </c>
      <c r="D456">
        <v>42</v>
      </c>
    </row>
    <row r="457" spans="1:4" x14ac:dyDescent="0.3">
      <c r="A457" t="s">
        <v>3019</v>
      </c>
      <c r="B457" t="s">
        <v>2003</v>
      </c>
      <c r="C457">
        <v>8790.5330642000044</v>
      </c>
      <c r="D457">
        <v>42</v>
      </c>
    </row>
    <row r="458" spans="1:4" x14ac:dyDescent="0.3">
      <c r="A458" t="s">
        <v>3019</v>
      </c>
      <c r="B458" t="s">
        <v>2117</v>
      </c>
      <c r="C458">
        <v>0.56975913904751185</v>
      </c>
    </row>
    <row r="459" spans="1:4" x14ac:dyDescent="0.3">
      <c r="A459" t="s">
        <v>3019</v>
      </c>
      <c r="B459" t="s">
        <v>2118</v>
      </c>
      <c r="C459">
        <v>16295.884065163584</v>
      </c>
    </row>
    <row r="460" spans="1:4" x14ac:dyDescent="0.3">
      <c r="A460" t="s">
        <v>3019</v>
      </c>
      <c r="B460" t="s">
        <v>2119</v>
      </c>
      <c r="C460">
        <v>12090.970968747539</v>
      </c>
    </row>
    <row r="461" spans="1:4" x14ac:dyDescent="0.3">
      <c r="A461" t="s">
        <v>3019</v>
      </c>
      <c r="B461" t="s">
        <v>2120</v>
      </c>
      <c r="C461">
        <v>10647.859020593054</v>
      </c>
    </row>
    <row r="462" spans="1:4" x14ac:dyDescent="0.3">
      <c r="A462" t="s">
        <v>3019</v>
      </c>
      <c r="B462" t="s">
        <v>2121</v>
      </c>
      <c r="C462">
        <v>2982.6153668191823</v>
      </c>
    </row>
    <row r="463" spans="1:4" x14ac:dyDescent="0.3">
      <c r="A463" t="s">
        <v>3019</v>
      </c>
      <c r="B463" t="s">
        <v>2122</v>
      </c>
      <c r="C463">
        <v>490.08767051452884</v>
      </c>
    </row>
    <row r="464" spans="1:4" x14ac:dyDescent="0.3">
      <c r="A464" t="s">
        <v>3019</v>
      </c>
      <c r="B464" t="s">
        <v>2123</v>
      </c>
      <c r="C464">
        <v>250.22694860399494</v>
      </c>
    </row>
    <row r="465" spans="1:4" x14ac:dyDescent="0.3">
      <c r="A465" t="s">
        <v>3019</v>
      </c>
      <c r="B465" t="s">
        <v>2124</v>
      </c>
      <c r="C465">
        <v>151.9588404061378</v>
      </c>
    </row>
    <row r="466" spans="1:4" x14ac:dyDescent="0.3">
      <c r="A466" t="s">
        <v>3019</v>
      </c>
      <c r="B466" t="s">
        <v>2125</v>
      </c>
      <c r="C466">
        <v>387.89151860206397</v>
      </c>
    </row>
    <row r="467" spans="1:4" x14ac:dyDescent="0.3">
      <c r="A467" t="s">
        <v>3019</v>
      </c>
      <c r="B467" t="s">
        <v>2398</v>
      </c>
      <c r="C467">
        <v>6.5607128946951948E-2</v>
      </c>
    </row>
    <row r="468" spans="1:4" x14ac:dyDescent="0.3">
      <c r="A468" t="s">
        <v>3019</v>
      </c>
      <c r="B468" t="s">
        <v>2408</v>
      </c>
      <c r="C468">
        <v>3.9613133974468749E-4</v>
      </c>
    </row>
    <row r="469" spans="1:4" x14ac:dyDescent="0.3">
      <c r="A469" t="s">
        <v>3019</v>
      </c>
      <c r="B469" t="s">
        <v>2399</v>
      </c>
      <c r="C469">
        <v>0.2819088341964594</v>
      </c>
    </row>
    <row r="470" spans="1:4" x14ac:dyDescent="0.3">
      <c r="A470" t="s">
        <v>3019</v>
      </c>
      <c r="B470" t="s">
        <v>2400</v>
      </c>
      <c r="C470">
        <v>1.1108259969961648E-2</v>
      </c>
    </row>
    <row r="471" spans="1:4" x14ac:dyDescent="0.3">
      <c r="A471" t="s">
        <v>3019</v>
      </c>
      <c r="B471" t="s">
        <v>2402</v>
      </c>
      <c r="C471">
        <v>0.17087356322366407</v>
      </c>
    </row>
    <row r="472" spans="1:4" x14ac:dyDescent="0.3">
      <c r="A472" t="s">
        <v>3019</v>
      </c>
      <c r="B472" t="s">
        <v>2403</v>
      </c>
      <c r="C472">
        <v>0.39459915670313717</v>
      </c>
    </row>
    <row r="473" spans="1:4" x14ac:dyDescent="0.3">
      <c r="A473" t="s">
        <v>3019</v>
      </c>
      <c r="B473" t="s">
        <v>2404</v>
      </c>
      <c r="C473">
        <v>7.4296897531820703E-3</v>
      </c>
    </row>
    <row r="474" spans="1:4" x14ac:dyDescent="0.3">
      <c r="A474" t="s">
        <v>3019</v>
      </c>
      <c r="B474" t="s">
        <v>2406</v>
      </c>
      <c r="C474">
        <v>5.7571586263010163E-2</v>
      </c>
    </row>
    <row r="475" spans="1:4" x14ac:dyDescent="0.3">
      <c r="A475" t="s">
        <v>3019</v>
      </c>
      <c r="B475" t="s">
        <v>2491</v>
      </c>
      <c r="C475">
        <v>2190.72019013</v>
      </c>
      <c r="D475">
        <v>233</v>
      </c>
    </row>
    <row r="476" spans="1:4" x14ac:dyDescent="0.3">
      <c r="A476" t="s">
        <v>3019</v>
      </c>
      <c r="B476" t="s">
        <v>2500</v>
      </c>
      <c r="C476">
        <v>5575.1098572100009</v>
      </c>
      <c r="D476">
        <v>860</v>
      </c>
    </row>
    <row r="477" spans="1:4" x14ac:dyDescent="0.3">
      <c r="A477" t="s">
        <v>3019</v>
      </c>
      <c r="B477" t="s">
        <v>2501</v>
      </c>
      <c r="C477">
        <v>9497.2100007600002</v>
      </c>
      <c r="D477">
        <v>1335</v>
      </c>
    </row>
    <row r="478" spans="1:4" x14ac:dyDescent="0.3">
      <c r="A478" t="s">
        <v>3019</v>
      </c>
      <c r="B478" t="s">
        <v>2502</v>
      </c>
      <c r="C478">
        <v>8864.7001328599981</v>
      </c>
      <c r="D478">
        <v>1451</v>
      </c>
    </row>
    <row r="479" spans="1:4" x14ac:dyDescent="0.3">
      <c r="A479" t="s">
        <v>3019</v>
      </c>
      <c r="B479" t="s">
        <v>2503</v>
      </c>
      <c r="C479">
        <v>1623.3718984600002</v>
      </c>
      <c r="D479">
        <v>292</v>
      </c>
    </row>
    <row r="480" spans="1:4" x14ac:dyDescent="0.3">
      <c r="A480" t="s">
        <v>3019</v>
      </c>
      <c r="B480" t="s">
        <v>2504</v>
      </c>
      <c r="C480">
        <v>5.7780990800000005</v>
      </c>
      <c r="D480">
        <v>1</v>
      </c>
    </row>
    <row r="481" spans="1:4" x14ac:dyDescent="0.3">
      <c r="A481" t="s">
        <v>3019</v>
      </c>
      <c r="B481" t="s">
        <v>2508</v>
      </c>
      <c r="C481">
        <v>4708.5122450399986</v>
      </c>
      <c r="D481">
        <v>630</v>
      </c>
    </row>
    <row r="482" spans="1:4" x14ac:dyDescent="0.3">
      <c r="A482" t="s">
        <v>3019</v>
      </c>
      <c r="B482" t="s">
        <v>2492</v>
      </c>
      <c r="C482">
        <v>1470.3767894900006</v>
      </c>
      <c r="D482">
        <v>154</v>
      </c>
    </row>
    <row r="483" spans="1:4" x14ac:dyDescent="0.3">
      <c r="A483" t="s">
        <v>3019</v>
      </c>
      <c r="B483" t="s">
        <v>2493</v>
      </c>
      <c r="C483">
        <v>3099.5841478500024</v>
      </c>
      <c r="D483">
        <v>414</v>
      </c>
    </row>
    <row r="484" spans="1:4" x14ac:dyDescent="0.3">
      <c r="A484" t="s">
        <v>3019</v>
      </c>
      <c r="B484" t="s">
        <v>2494</v>
      </c>
      <c r="C484">
        <v>2205.7597427200017</v>
      </c>
      <c r="D484">
        <v>308</v>
      </c>
    </row>
    <row r="485" spans="1:4" x14ac:dyDescent="0.3">
      <c r="A485" t="s">
        <v>3019</v>
      </c>
      <c r="B485" t="s">
        <v>2495</v>
      </c>
      <c r="C485">
        <v>709.00412429000028</v>
      </c>
      <c r="D485">
        <v>160</v>
      </c>
    </row>
    <row r="486" spans="1:4" x14ac:dyDescent="0.3">
      <c r="A486" t="s">
        <v>3019</v>
      </c>
      <c r="B486" t="s">
        <v>2496</v>
      </c>
      <c r="C486">
        <v>427.36934195000032</v>
      </c>
      <c r="D486">
        <v>94</v>
      </c>
    </row>
    <row r="487" spans="1:4" x14ac:dyDescent="0.3">
      <c r="A487" t="s">
        <v>3019</v>
      </c>
      <c r="B487" t="s">
        <v>2497</v>
      </c>
      <c r="C487">
        <v>406.26366329000018</v>
      </c>
      <c r="D487">
        <v>99</v>
      </c>
    </row>
    <row r="488" spans="1:4" x14ac:dyDescent="0.3">
      <c r="A488" t="s">
        <v>3019</v>
      </c>
      <c r="B488" t="s">
        <v>2498</v>
      </c>
      <c r="C488">
        <v>1426.2538834200002</v>
      </c>
      <c r="D488">
        <v>187</v>
      </c>
    </row>
    <row r="489" spans="1:4" x14ac:dyDescent="0.3">
      <c r="A489" t="s">
        <v>3019</v>
      </c>
      <c r="B489" t="s">
        <v>2499</v>
      </c>
      <c r="C489">
        <v>1178.0239293099999</v>
      </c>
      <c r="D489">
        <v>173</v>
      </c>
    </row>
    <row r="490" spans="1:4" x14ac:dyDescent="0.3">
      <c r="A490" t="s">
        <v>3019</v>
      </c>
      <c r="B490" t="s">
        <v>2513</v>
      </c>
      <c r="C490">
        <v>2190.72019013</v>
      </c>
      <c r="D490">
        <v>233</v>
      </c>
    </row>
    <row r="491" spans="1:4" x14ac:dyDescent="0.3">
      <c r="A491" t="s">
        <v>3019</v>
      </c>
      <c r="B491" t="s">
        <v>2522</v>
      </c>
      <c r="C491">
        <v>5575.1098572100009</v>
      </c>
      <c r="D491">
        <v>860</v>
      </c>
    </row>
    <row r="492" spans="1:4" x14ac:dyDescent="0.3">
      <c r="A492" t="s">
        <v>3019</v>
      </c>
      <c r="B492" t="s">
        <v>2523</v>
      </c>
      <c r="C492">
        <v>9497.2100007600002</v>
      </c>
      <c r="D492">
        <v>1335</v>
      </c>
    </row>
    <row r="493" spans="1:4" x14ac:dyDescent="0.3">
      <c r="A493" t="s">
        <v>3019</v>
      </c>
      <c r="B493" t="s">
        <v>2524</v>
      </c>
      <c r="C493">
        <v>8864.7001328599981</v>
      </c>
      <c r="D493">
        <v>1451</v>
      </c>
    </row>
    <row r="494" spans="1:4" x14ac:dyDescent="0.3">
      <c r="A494" t="s">
        <v>3019</v>
      </c>
      <c r="B494" t="s">
        <v>2525</v>
      </c>
      <c r="C494">
        <v>1623.3718984600002</v>
      </c>
      <c r="D494">
        <v>292</v>
      </c>
    </row>
    <row r="495" spans="1:4" x14ac:dyDescent="0.3">
      <c r="A495" t="s">
        <v>3019</v>
      </c>
      <c r="B495" t="s">
        <v>2526</v>
      </c>
      <c r="C495">
        <v>5.7780990800000005</v>
      </c>
      <c r="D495">
        <v>1</v>
      </c>
    </row>
    <row r="496" spans="1:4" x14ac:dyDescent="0.3">
      <c r="A496" t="s">
        <v>3019</v>
      </c>
      <c r="B496" t="s">
        <v>2530</v>
      </c>
      <c r="C496">
        <v>4708.5122450399986</v>
      </c>
      <c r="D496">
        <v>630</v>
      </c>
    </row>
    <row r="497" spans="1:4" x14ac:dyDescent="0.3">
      <c r="A497" t="s">
        <v>3019</v>
      </c>
      <c r="B497" t="s">
        <v>2514</v>
      </c>
      <c r="C497">
        <v>1470.3767894900006</v>
      </c>
      <c r="D497">
        <v>154</v>
      </c>
    </row>
    <row r="498" spans="1:4" x14ac:dyDescent="0.3">
      <c r="A498" t="s">
        <v>3019</v>
      </c>
      <c r="B498" t="s">
        <v>2515</v>
      </c>
      <c r="C498">
        <v>3099.5841478500024</v>
      </c>
      <c r="D498">
        <v>414</v>
      </c>
    </row>
    <row r="499" spans="1:4" x14ac:dyDescent="0.3">
      <c r="A499" t="s">
        <v>3019</v>
      </c>
      <c r="B499" t="s">
        <v>2516</v>
      </c>
      <c r="C499">
        <v>2205.7597427200017</v>
      </c>
      <c r="D499">
        <v>308</v>
      </c>
    </row>
    <row r="500" spans="1:4" x14ac:dyDescent="0.3">
      <c r="A500" t="s">
        <v>3019</v>
      </c>
      <c r="B500" t="s">
        <v>2517</v>
      </c>
      <c r="C500">
        <v>709.00412429000028</v>
      </c>
      <c r="D500">
        <v>160</v>
      </c>
    </row>
    <row r="501" spans="1:4" x14ac:dyDescent="0.3">
      <c r="A501" t="s">
        <v>3019</v>
      </c>
      <c r="B501" t="s">
        <v>2518</v>
      </c>
      <c r="C501">
        <v>427.36934195000032</v>
      </c>
      <c r="D501">
        <v>94</v>
      </c>
    </row>
    <row r="502" spans="1:4" x14ac:dyDescent="0.3">
      <c r="A502" t="s">
        <v>3019</v>
      </c>
      <c r="B502" t="s">
        <v>2519</v>
      </c>
      <c r="C502">
        <v>406.26366329000018</v>
      </c>
      <c r="D502">
        <v>99</v>
      </c>
    </row>
    <row r="503" spans="1:4" x14ac:dyDescent="0.3">
      <c r="A503" t="s">
        <v>3019</v>
      </c>
      <c r="B503" t="s">
        <v>2520</v>
      </c>
      <c r="C503">
        <v>1426.2538834200002</v>
      </c>
      <c r="D503">
        <v>187</v>
      </c>
    </row>
    <row r="504" spans="1:4" x14ac:dyDescent="0.3">
      <c r="A504" t="s">
        <v>3019</v>
      </c>
      <c r="B504" t="s">
        <v>2521</v>
      </c>
      <c r="C504">
        <v>1178.0239293099999</v>
      </c>
      <c r="D504">
        <v>173</v>
      </c>
    </row>
    <row r="505" spans="1:4" x14ac:dyDescent="0.3">
      <c r="A505" t="s">
        <v>3019</v>
      </c>
      <c r="B505" t="s">
        <v>2535</v>
      </c>
      <c r="C505">
        <v>11360.860082389991</v>
      </c>
      <c r="D505">
        <v>1941</v>
      </c>
    </row>
    <row r="506" spans="1:4" x14ac:dyDescent="0.3">
      <c r="A506" t="s">
        <v>3019</v>
      </c>
      <c r="B506" t="s">
        <v>2544</v>
      </c>
      <c r="C506">
        <v>1217.5252509899997</v>
      </c>
      <c r="D506">
        <v>158</v>
      </c>
    </row>
    <row r="507" spans="1:4" x14ac:dyDescent="0.3">
      <c r="A507" t="s">
        <v>3019</v>
      </c>
      <c r="B507" t="s">
        <v>2545</v>
      </c>
      <c r="C507">
        <v>1651.0262332399998</v>
      </c>
      <c r="D507">
        <v>119</v>
      </c>
    </row>
    <row r="508" spans="1:4" x14ac:dyDescent="0.3">
      <c r="A508" t="s">
        <v>3019</v>
      </c>
      <c r="B508" t="s">
        <v>2637</v>
      </c>
      <c r="C508">
        <v>1240.1578813399999</v>
      </c>
      <c r="D508">
        <v>111</v>
      </c>
    </row>
    <row r="509" spans="1:4" x14ac:dyDescent="0.3">
      <c r="A509" t="s">
        <v>3019</v>
      </c>
      <c r="B509" t="s">
        <v>2638</v>
      </c>
      <c r="C509">
        <v>3016.6057724199995</v>
      </c>
      <c r="D509">
        <v>249</v>
      </c>
    </row>
    <row r="510" spans="1:4" x14ac:dyDescent="0.3">
      <c r="A510" t="s">
        <v>3019</v>
      </c>
      <c r="B510" t="s">
        <v>2536</v>
      </c>
      <c r="C510">
        <v>4012.3725242800019</v>
      </c>
      <c r="D510">
        <v>590</v>
      </c>
    </row>
    <row r="511" spans="1:4" x14ac:dyDescent="0.3">
      <c r="A511" t="s">
        <v>3019</v>
      </c>
      <c r="B511" t="s">
        <v>2537</v>
      </c>
      <c r="C511">
        <v>2640.4153834400008</v>
      </c>
      <c r="D511">
        <v>327</v>
      </c>
    </row>
    <row r="512" spans="1:4" x14ac:dyDescent="0.3">
      <c r="A512" t="s">
        <v>3019</v>
      </c>
      <c r="B512" t="s">
        <v>2538</v>
      </c>
      <c r="C512">
        <v>3800.6764922700013</v>
      </c>
      <c r="D512">
        <v>580</v>
      </c>
    </row>
    <row r="513" spans="1:4" x14ac:dyDescent="0.3">
      <c r="A513" t="s">
        <v>3019</v>
      </c>
      <c r="B513" t="s">
        <v>2539</v>
      </c>
      <c r="C513">
        <v>4004.3327256199959</v>
      </c>
      <c r="D513">
        <v>610</v>
      </c>
    </row>
    <row r="514" spans="1:4" x14ac:dyDescent="0.3">
      <c r="A514" t="s">
        <v>3019</v>
      </c>
      <c r="B514" t="s">
        <v>2540</v>
      </c>
      <c r="C514">
        <v>2843.2176228999997</v>
      </c>
      <c r="D514">
        <v>443</v>
      </c>
    </row>
    <row r="515" spans="1:4" x14ac:dyDescent="0.3">
      <c r="A515" t="s">
        <v>3019</v>
      </c>
      <c r="B515" t="s">
        <v>2541</v>
      </c>
      <c r="C515">
        <v>2453.0179465399997</v>
      </c>
      <c r="D515">
        <v>310</v>
      </c>
    </row>
    <row r="516" spans="1:4" x14ac:dyDescent="0.3">
      <c r="A516" t="s">
        <v>3019</v>
      </c>
      <c r="B516" t="s">
        <v>2542</v>
      </c>
      <c r="C516">
        <v>2459.7191465200008</v>
      </c>
      <c r="D516">
        <v>244</v>
      </c>
    </row>
    <row r="517" spans="1:4" x14ac:dyDescent="0.3">
      <c r="A517" t="s">
        <v>3019</v>
      </c>
      <c r="B517" t="s">
        <v>2543</v>
      </c>
      <c r="C517">
        <v>2688.1109839100004</v>
      </c>
      <c r="D517">
        <v>325</v>
      </c>
    </row>
    <row r="518" spans="1:4" x14ac:dyDescent="0.3">
      <c r="A518" t="s">
        <v>3019</v>
      </c>
      <c r="B518" t="s">
        <v>2547</v>
      </c>
      <c r="C518">
        <v>2207.0031453900001</v>
      </c>
      <c r="D518">
        <v>136</v>
      </c>
    </row>
    <row r="519" spans="1:4" x14ac:dyDescent="0.3">
      <c r="A519" t="s">
        <v>3019</v>
      </c>
      <c r="B519" t="s">
        <v>2548</v>
      </c>
      <c r="C519">
        <v>41181.034900470062</v>
      </c>
      <c r="D519">
        <v>5871</v>
      </c>
    </row>
    <row r="520" spans="1:4" x14ac:dyDescent="0.3">
      <c r="A520" t="s">
        <v>3019</v>
      </c>
      <c r="B520" t="s">
        <v>2554</v>
      </c>
      <c r="D520">
        <v>1889.0048615400744</v>
      </c>
    </row>
    <row r="521" spans="1:4" x14ac:dyDescent="0.3">
      <c r="A521" t="s">
        <v>3019</v>
      </c>
      <c r="B521" t="s">
        <v>2564</v>
      </c>
      <c r="D521">
        <v>1.3392762271152601</v>
      </c>
    </row>
    <row r="522" spans="1:4" x14ac:dyDescent="0.3">
      <c r="A522" t="s">
        <v>3019</v>
      </c>
      <c r="B522" t="s">
        <v>2566</v>
      </c>
      <c r="D522">
        <v>861.92270691635872</v>
      </c>
    </row>
    <row r="523" spans="1:4" x14ac:dyDescent="0.3">
      <c r="A523" t="s">
        <v>3019</v>
      </c>
      <c r="B523" t="s">
        <v>2555</v>
      </c>
      <c r="D523">
        <v>8346.9557144945466</v>
      </c>
    </row>
    <row r="524" spans="1:4" x14ac:dyDescent="0.3">
      <c r="A524" t="s">
        <v>3019</v>
      </c>
      <c r="B524" t="s">
        <v>2556</v>
      </c>
      <c r="D524">
        <v>474.01036459724986</v>
      </c>
    </row>
    <row r="525" spans="1:4" x14ac:dyDescent="0.3">
      <c r="A525" t="s">
        <v>3019</v>
      </c>
      <c r="B525" t="s">
        <v>2558</v>
      </c>
      <c r="D525">
        <v>352774.11714960152</v>
      </c>
    </row>
    <row r="526" spans="1:4" x14ac:dyDescent="0.3">
      <c r="A526" t="s">
        <v>3019</v>
      </c>
      <c r="B526" t="s">
        <v>2559</v>
      </c>
      <c r="D526">
        <v>334174.6649871163</v>
      </c>
    </row>
    <row r="527" spans="1:4" x14ac:dyDescent="0.3">
      <c r="A527" t="s">
        <v>3019</v>
      </c>
      <c r="B527" t="s">
        <v>2560</v>
      </c>
      <c r="D527">
        <v>81.838177862193987</v>
      </c>
    </row>
    <row r="528" spans="1:4" x14ac:dyDescent="0.3">
      <c r="A528" t="s">
        <v>3019</v>
      </c>
      <c r="B528" t="s">
        <v>2562</v>
      </c>
      <c r="D528">
        <v>2082.3433764193396</v>
      </c>
    </row>
    <row r="529" spans="1:5" x14ac:dyDescent="0.3">
      <c r="A529" t="s">
        <v>3019</v>
      </c>
      <c r="B529" t="s">
        <v>597</v>
      </c>
      <c r="C529">
        <v>0.28278010231459094</v>
      </c>
      <c r="D529">
        <v>0.1744196776768549</v>
      </c>
      <c r="E529">
        <v>0.20604629523905121</v>
      </c>
    </row>
    <row r="530" spans="1:5" x14ac:dyDescent="0.3">
      <c r="A530" t="s">
        <v>3019</v>
      </c>
      <c r="B530" t="s">
        <v>598</v>
      </c>
    </row>
    <row r="531" spans="1:5" x14ac:dyDescent="0.3">
      <c r="A531" t="s">
        <v>3019</v>
      </c>
      <c r="B531" t="s">
        <v>599</v>
      </c>
      <c r="C531">
        <v>0.71708260391724965</v>
      </c>
      <c r="D531">
        <v>0.82556239128120268</v>
      </c>
      <c r="E531">
        <v>0.79390093591446786</v>
      </c>
    </row>
    <row r="532" spans="1:5" x14ac:dyDescent="0.3">
      <c r="A532" t="s">
        <v>3019</v>
      </c>
      <c r="B532" t="s">
        <v>727</v>
      </c>
      <c r="C532">
        <v>0.77185652271334804</v>
      </c>
    </row>
    <row r="533" spans="1:5" x14ac:dyDescent="0.3">
      <c r="A533" t="s">
        <v>3019</v>
      </c>
      <c r="B533" t="s">
        <v>734</v>
      </c>
      <c r="C533">
        <v>0.18733107304039909</v>
      </c>
    </row>
    <row r="534" spans="1:5" x14ac:dyDescent="0.3">
      <c r="A534" t="s">
        <v>3019</v>
      </c>
      <c r="B534" t="s">
        <v>2411</v>
      </c>
      <c r="C534">
        <v>1.0505649603888762E-2</v>
      </c>
    </row>
    <row r="535" spans="1:5" x14ac:dyDescent="0.3">
      <c r="A535" t="s">
        <v>3020</v>
      </c>
      <c r="B535" t="s">
        <v>435</v>
      </c>
      <c r="C535">
        <v>618713.71247953607</v>
      </c>
    </row>
    <row r="536" spans="1:5" x14ac:dyDescent="0.3">
      <c r="A536" t="s">
        <v>3020</v>
      </c>
      <c r="B536" t="s">
        <v>437</v>
      </c>
      <c r="C536">
        <v>178486.18944964994</v>
      </c>
    </row>
    <row r="537" spans="1:5" x14ac:dyDescent="0.3">
      <c r="A537" t="s">
        <v>3020</v>
      </c>
      <c r="B537" t="s">
        <v>457</v>
      </c>
      <c r="C537">
        <v>324474</v>
      </c>
      <c r="D537">
        <v>20100</v>
      </c>
    </row>
    <row r="538" spans="1:5" x14ac:dyDescent="0.3">
      <c r="A538" t="s">
        <v>3020</v>
      </c>
      <c r="B538" t="s">
        <v>468</v>
      </c>
      <c r="C538">
        <v>1.6131640936097917E-2</v>
      </c>
      <c r="D538">
        <v>6.1519137779326577E-2</v>
      </c>
      <c r="E538">
        <v>1.5459959669005055E-2</v>
      </c>
    </row>
    <row r="539" spans="1:5" x14ac:dyDescent="0.3">
      <c r="A539" t="s">
        <v>3020</v>
      </c>
      <c r="B539" t="s">
        <v>494</v>
      </c>
      <c r="C539">
        <v>1.6030948149914044E-3</v>
      </c>
      <c r="D539">
        <v>1.8897642768778627E-2</v>
      </c>
      <c r="E539">
        <v>5.4751950937994729E-3</v>
      </c>
    </row>
    <row r="540" spans="1:5" x14ac:dyDescent="0.3">
      <c r="A540" t="s">
        <v>3020</v>
      </c>
      <c r="B540" t="s">
        <v>496</v>
      </c>
      <c r="C540">
        <v>4.9523483739039057E-3</v>
      </c>
      <c r="E540">
        <v>3.8435602419106224E-3</v>
      </c>
    </row>
    <row r="541" spans="1:5" x14ac:dyDescent="0.3">
      <c r="A541" t="s">
        <v>3020</v>
      </c>
      <c r="B541" t="s">
        <v>498</v>
      </c>
      <c r="C541">
        <v>2.104177006469846E-2</v>
      </c>
      <c r="D541">
        <v>1.3020671175489523E-2</v>
      </c>
      <c r="E541">
        <v>1.9245915132366925E-2</v>
      </c>
    </row>
    <row r="542" spans="1:5" x14ac:dyDescent="0.3">
      <c r="A542" t="s">
        <v>3020</v>
      </c>
      <c r="B542" t="s">
        <v>527</v>
      </c>
      <c r="C542">
        <v>6.9291416169993403E-3</v>
      </c>
      <c r="E542">
        <v>5.3777665097240832E-3</v>
      </c>
    </row>
    <row r="543" spans="1:5" x14ac:dyDescent="0.3">
      <c r="A543" t="s">
        <v>3020</v>
      </c>
      <c r="B543" t="s">
        <v>529</v>
      </c>
      <c r="C543">
        <v>2.2672583703459384E-2</v>
      </c>
      <c r="D543">
        <v>0.13456380239987983</v>
      </c>
      <c r="E543">
        <v>4.7724063526365573E-2</v>
      </c>
    </row>
    <row r="544" spans="1:5" x14ac:dyDescent="0.3">
      <c r="A544" t="s">
        <v>3020</v>
      </c>
      <c r="B544" t="s">
        <v>538</v>
      </c>
      <c r="D544">
        <v>1.569361440959105E-2</v>
      </c>
      <c r="E544">
        <v>3.5136650517411639E-3</v>
      </c>
    </row>
    <row r="545" spans="1:5" x14ac:dyDescent="0.3">
      <c r="A545" t="s">
        <v>3020</v>
      </c>
      <c r="B545" t="s">
        <v>490</v>
      </c>
      <c r="C545">
        <v>0.94280106142594733</v>
      </c>
      <c r="D545">
        <v>0.81782426924626095</v>
      </c>
      <c r="E545">
        <v>0.91481983444409209</v>
      </c>
    </row>
    <row r="546" spans="1:5" x14ac:dyDescent="0.3">
      <c r="A546" t="s">
        <v>3020</v>
      </c>
      <c r="B546" t="s">
        <v>558</v>
      </c>
      <c r="C546">
        <v>0.35607042513466741</v>
      </c>
      <c r="D546">
        <v>0.2819006744275861</v>
      </c>
      <c r="E546">
        <v>0.34122513729604503</v>
      </c>
    </row>
    <row r="547" spans="1:5" x14ac:dyDescent="0.3">
      <c r="A547" t="s">
        <v>3020</v>
      </c>
      <c r="B547" t="s">
        <v>560</v>
      </c>
      <c r="C547">
        <v>0.10701190227604143</v>
      </c>
      <c r="D547">
        <v>0.13613716943769735</v>
      </c>
      <c r="E547">
        <v>0.1128414078395579</v>
      </c>
    </row>
    <row r="548" spans="1:5" x14ac:dyDescent="0.3">
      <c r="A548" t="s">
        <v>3020</v>
      </c>
      <c r="B548" t="s">
        <v>561</v>
      </c>
      <c r="C548">
        <v>0.11527167264695204</v>
      </c>
      <c r="D548">
        <v>0.15410177463783717</v>
      </c>
      <c r="E548">
        <v>0.12304362867164337</v>
      </c>
    </row>
    <row r="549" spans="1:5" x14ac:dyDescent="0.3">
      <c r="A549" t="s">
        <v>3020</v>
      </c>
      <c r="B549" t="s">
        <v>562</v>
      </c>
      <c r="C549">
        <v>0.24379568654179157</v>
      </c>
      <c r="D549">
        <v>0.24169363423813539</v>
      </c>
      <c r="E549">
        <v>0.24337495475825283</v>
      </c>
    </row>
    <row r="550" spans="1:5" x14ac:dyDescent="0.3">
      <c r="A550" t="s">
        <v>3020</v>
      </c>
      <c r="B550" t="s">
        <v>563</v>
      </c>
      <c r="C550">
        <v>0.17785031340054747</v>
      </c>
      <c r="D550">
        <v>0.18616674725874402</v>
      </c>
      <c r="E550">
        <v>0.17951487143450087</v>
      </c>
    </row>
    <row r="551" spans="1:5" x14ac:dyDescent="0.3">
      <c r="A551" t="s">
        <v>3020</v>
      </c>
      <c r="B551" t="s">
        <v>591</v>
      </c>
    </row>
    <row r="552" spans="1:5" x14ac:dyDescent="0.3">
      <c r="A552" t="s">
        <v>3020</v>
      </c>
      <c r="B552" t="s">
        <v>603</v>
      </c>
      <c r="C552">
        <v>0.61278235868068487</v>
      </c>
      <c r="D552">
        <v>0.69631761547281856</v>
      </c>
      <c r="E552">
        <v>0.6314851829452709</v>
      </c>
    </row>
    <row r="553" spans="1:5" x14ac:dyDescent="0.3">
      <c r="A553" t="s">
        <v>3020</v>
      </c>
      <c r="B553" t="s">
        <v>605</v>
      </c>
      <c r="C553">
        <v>0.38721764131931502</v>
      </c>
      <c r="D553">
        <v>0.30368238452718144</v>
      </c>
      <c r="E553">
        <v>0.3685148170547291</v>
      </c>
    </row>
    <row r="554" spans="1:5" x14ac:dyDescent="0.3">
      <c r="A554" t="s">
        <v>3020</v>
      </c>
      <c r="B554" t="s">
        <v>615</v>
      </c>
      <c r="C554">
        <v>0.17839278171901152</v>
      </c>
      <c r="D554">
        <v>0.12580024284643082</v>
      </c>
      <c r="E554">
        <v>0.16661776539734124</v>
      </c>
    </row>
    <row r="555" spans="1:5" x14ac:dyDescent="0.3">
      <c r="A555" t="s">
        <v>3020</v>
      </c>
      <c r="B555" t="s">
        <v>617</v>
      </c>
      <c r="C555">
        <v>3.2552597934263162E-2</v>
      </c>
      <c r="D555">
        <v>3.0446118965260244E-2</v>
      </c>
      <c r="E555">
        <v>3.208097544230934E-2</v>
      </c>
    </row>
    <row r="556" spans="1:5" x14ac:dyDescent="0.3">
      <c r="A556" t="s">
        <v>3020</v>
      </c>
      <c r="B556" t="s">
        <v>618</v>
      </c>
      <c r="C556">
        <v>4.933241207483658E-2</v>
      </c>
      <c r="D556">
        <v>0.10048501096763855</v>
      </c>
      <c r="E556">
        <v>6.078503824140899E-2</v>
      </c>
    </row>
    <row r="557" spans="1:5" x14ac:dyDescent="0.3">
      <c r="A557" t="s">
        <v>3020</v>
      </c>
      <c r="B557" t="s">
        <v>619</v>
      </c>
      <c r="C557">
        <v>9.5960340469678218E-2</v>
      </c>
      <c r="D557">
        <v>6.4888160771044812E-2</v>
      </c>
      <c r="E557">
        <v>8.9003547149855616E-2</v>
      </c>
    </row>
    <row r="558" spans="1:5" x14ac:dyDescent="0.3">
      <c r="A558" t="s">
        <v>3020</v>
      </c>
      <c r="B558" t="s">
        <v>620</v>
      </c>
      <c r="C558">
        <v>0.64376186780221056</v>
      </c>
      <c r="D558">
        <v>0.67838046644962546</v>
      </c>
      <c r="E558">
        <v>0.65151267376908473</v>
      </c>
    </row>
    <row r="559" spans="1:5" x14ac:dyDescent="0.3">
      <c r="A559" t="s">
        <v>3020</v>
      </c>
      <c r="B559" t="s">
        <v>626</v>
      </c>
      <c r="C559">
        <v>1.2444996405917999E-3</v>
      </c>
      <c r="D559">
        <v>3.849619493915122E-4</v>
      </c>
      <c r="E559">
        <v>1.0520565572203254E-3</v>
      </c>
    </row>
    <row r="560" spans="1:5" x14ac:dyDescent="0.3">
      <c r="A560" t="s">
        <v>3020</v>
      </c>
      <c r="B560" t="s">
        <v>638</v>
      </c>
      <c r="C560">
        <v>227446.56545161232</v>
      </c>
      <c r="D560">
        <v>237537</v>
      </c>
    </row>
    <row r="561" spans="1:4" x14ac:dyDescent="0.3">
      <c r="A561" t="s">
        <v>3020</v>
      </c>
      <c r="B561" t="s">
        <v>639</v>
      </c>
      <c r="C561">
        <v>219473.02675848358</v>
      </c>
      <c r="D561">
        <v>76245</v>
      </c>
    </row>
    <row r="562" spans="1:4" x14ac:dyDescent="0.3">
      <c r="A562" t="s">
        <v>3020</v>
      </c>
      <c r="B562" t="s">
        <v>640</v>
      </c>
      <c r="C562">
        <v>73859.509579710313</v>
      </c>
      <c r="D562">
        <v>9386</v>
      </c>
    </row>
    <row r="563" spans="1:4" x14ac:dyDescent="0.3">
      <c r="A563" t="s">
        <v>3020</v>
      </c>
      <c r="B563" t="s">
        <v>641</v>
      </c>
      <c r="C563">
        <v>25323.368987790014</v>
      </c>
      <c r="D563">
        <v>825</v>
      </c>
    </row>
    <row r="564" spans="1:4" x14ac:dyDescent="0.3">
      <c r="A564" t="s">
        <v>3020</v>
      </c>
      <c r="B564" t="s">
        <v>642</v>
      </c>
      <c r="C564">
        <v>18465.275452759994</v>
      </c>
      <c r="D564">
        <v>260</v>
      </c>
    </row>
    <row r="565" spans="1:4" x14ac:dyDescent="0.3">
      <c r="A565" t="s">
        <v>3020</v>
      </c>
      <c r="B565" t="s">
        <v>643</v>
      </c>
      <c r="C565">
        <v>54145.966249139994</v>
      </c>
      <c r="D565">
        <v>221</v>
      </c>
    </row>
    <row r="566" spans="1:4" x14ac:dyDescent="0.3">
      <c r="A566" t="s">
        <v>3020</v>
      </c>
      <c r="B566" t="s">
        <v>700</v>
      </c>
      <c r="C566">
        <v>0.57217792755808283</v>
      </c>
    </row>
    <row r="567" spans="1:4" x14ac:dyDescent="0.3">
      <c r="A567" t="s">
        <v>3020</v>
      </c>
      <c r="B567" t="s">
        <v>701</v>
      </c>
      <c r="C567">
        <v>427531.07432553149</v>
      </c>
    </row>
    <row r="568" spans="1:4" x14ac:dyDescent="0.3">
      <c r="A568" t="s">
        <v>3020</v>
      </c>
      <c r="B568" t="s">
        <v>702</v>
      </c>
      <c r="C568">
        <v>76576.529817478615</v>
      </c>
    </row>
    <row r="569" spans="1:4" x14ac:dyDescent="0.3">
      <c r="A569" t="s">
        <v>3020</v>
      </c>
      <c r="B569" t="s">
        <v>703</v>
      </c>
      <c r="C569">
        <v>57467.881608344891</v>
      </c>
    </row>
    <row r="570" spans="1:4" x14ac:dyDescent="0.3">
      <c r="A570" t="s">
        <v>3020</v>
      </c>
      <c r="B570" t="s">
        <v>704</v>
      </c>
      <c r="C570">
        <v>31109.210360549438</v>
      </c>
    </row>
    <row r="571" spans="1:4" x14ac:dyDescent="0.3">
      <c r="A571" t="s">
        <v>3020</v>
      </c>
      <c r="B571" t="s">
        <v>705</v>
      </c>
      <c r="C571">
        <v>16143.834170965751</v>
      </c>
    </row>
    <row r="572" spans="1:4" x14ac:dyDescent="0.3">
      <c r="A572" t="s">
        <v>3020</v>
      </c>
      <c r="B572" t="s">
        <v>706</v>
      </c>
      <c r="C572">
        <v>3647.0739974175649</v>
      </c>
    </row>
    <row r="573" spans="1:4" x14ac:dyDescent="0.3">
      <c r="A573" t="s">
        <v>3020</v>
      </c>
      <c r="B573" t="s">
        <v>707</v>
      </c>
      <c r="C573">
        <v>1893.4872444030655</v>
      </c>
    </row>
    <row r="574" spans="1:4" x14ac:dyDescent="0.3">
      <c r="A574" t="s">
        <v>3020</v>
      </c>
      <c r="B574" t="s">
        <v>708</v>
      </c>
      <c r="C574">
        <v>4301.393788481093</v>
      </c>
    </row>
    <row r="575" spans="1:4" x14ac:dyDescent="0.3">
      <c r="A575" t="s">
        <v>3020</v>
      </c>
      <c r="B575" t="s">
        <v>720</v>
      </c>
      <c r="C575">
        <v>0.71754979506465377</v>
      </c>
    </row>
    <row r="576" spans="1:4" x14ac:dyDescent="0.3">
      <c r="A576" t="s">
        <v>3020</v>
      </c>
      <c r="B576" t="s">
        <v>722</v>
      </c>
      <c r="C576">
        <v>4.7244213271560753E-2</v>
      </c>
    </row>
    <row r="577" spans="1:4" x14ac:dyDescent="0.3">
      <c r="A577" t="s">
        <v>3020</v>
      </c>
      <c r="B577" t="s">
        <v>726</v>
      </c>
      <c r="C577">
        <v>4.4761434296024848E-3</v>
      </c>
    </row>
    <row r="578" spans="1:4" x14ac:dyDescent="0.3">
      <c r="A578" t="s">
        <v>3020</v>
      </c>
      <c r="B578" t="s">
        <v>1920</v>
      </c>
      <c r="C578">
        <v>81297.648379679566</v>
      </c>
      <c r="D578">
        <v>22480</v>
      </c>
    </row>
    <row r="579" spans="1:4" x14ac:dyDescent="0.3">
      <c r="A579" t="s">
        <v>3020</v>
      </c>
      <c r="B579" t="s">
        <v>1929</v>
      </c>
      <c r="C579">
        <v>49773.651077209557</v>
      </c>
      <c r="D579">
        <v>33111</v>
      </c>
    </row>
    <row r="580" spans="1:4" x14ac:dyDescent="0.3">
      <c r="A580" t="s">
        <v>3020</v>
      </c>
      <c r="B580" t="s">
        <v>1930</v>
      </c>
      <c r="C580">
        <v>92671.334863900658</v>
      </c>
      <c r="D580">
        <v>65819</v>
      </c>
    </row>
    <row r="581" spans="1:4" x14ac:dyDescent="0.3">
      <c r="A581" t="s">
        <v>3020</v>
      </c>
      <c r="B581" t="s">
        <v>1931</v>
      </c>
      <c r="C581">
        <v>14087.192948880042</v>
      </c>
      <c r="D581">
        <v>12741</v>
      </c>
    </row>
    <row r="582" spans="1:4" x14ac:dyDescent="0.3">
      <c r="A582" t="s">
        <v>3020</v>
      </c>
      <c r="B582" t="s">
        <v>1932</v>
      </c>
      <c r="C582">
        <v>875.96941191000019</v>
      </c>
      <c r="D582">
        <v>554</v>
      </c>
    </row>
    <row r="583" spans="1:4" x14ac:dyDescent="0.3">
      <c r="A583" t="s">
        <v>3020</v>
      </c>
      <c r="B583" t="s">
        <v>1933</v>
      </c>
      <c r="C583">
        <v>5.3606498699999996</v>
      </c>
      <c r="D583">
        <v>3</v>
      </c>
    </row>
    <row r="584" spans="1:4" x14ac:dyDescent="0.3">
      <c r="A584" t="s">
        <v>3020</v>
      </c>
      <c r="B584" t="s">
        <v>1937</v>
      </c>
      <c r="C584">
        <v>89054.407986449733</v>
      </c>
      <c r="D584">
        <v>32228</v>
      </c>
    </row>
    <row r="585" spans="1:4" x14ac:dyDescent="0.3">
      <c r="A585" t="s">
        <v>3020</v>
      </c>
      <c r="B585" t="s">
        <v>1921</v>
      </c>
      <c r="C585">
        <v>27991.230479479826</v>
      </c>
      <c r="D585">
        <v>10907</v>
      </c>
    </row>
    <row r="586" spans="1:4" x14ac:dyDescent="0.3">
      <c r="A586" t="s">
        <v>3020</v>
      </c>
      <c r="B586" t="s">
        <v>1922</v>
      </c>
      <c r="C586">
        <v>104658.80416037038</v>
      </c>
      <c r="D586">
        <v>44633</v>
      </c>
    </row>
    <row r="587" spans="1:4" x14ac:dyDescent="0.3">
      <c r="A587" t="s">
        <v>3020</v>
      </c>
      <c r="B587" t="s">
        <v>1923</v>
      </c>
      <c r="C587">
        <v>81084.548782259837</v>
      </c>
      <c r="D587">
        <v>38843</v>
      </c>
    </row>
    <row r="588" spans="1:4" x14ac:dyDescent="0.3">
      <c r="A588" t="s">
        <v>3020</v>
      </c>
      <c r="B588" t="s">
        <v>1924</v>
      </c>
      <c r="C588">
        <v>28590.734106020118</v>
      </c>
      <c r="D588">
        <v>14155</v>
      </c>
    </row>
    <row r="589" spans="1:4" x14ac:dyDescent="0.3">
      <c r="A589" t="s">
        <v>3020</v>
      </c>
      <c r="B589" t="s">
        <v>1925</v>
      </c>
      <c r="C589">
        <v>10705.303081959988</v>
      </c>
      <c r="D589">
        <v>5628</v>
      </c>
    </row>
    <row r="590" spans="1:4" x14ac:dyDescent="0.3">
      <c r="A590" t="s">
        <v>3020</v>
      </c>
      <c r="B590" t="s">
        <v>1926</v>
      </c>
      <c r="C590">
        <v>4695.6068122599972</v>
      </c>
      <c r="D590">
        <v>2585</v>
      </c>
    </row>
    <row r="591" spans="1:4" x14ac:dyDescent="0.3">
      <c r="A591" t="s">
        <v>3020</v>
      </c>
      <c r="B591" t="s">
        <v>1927</v>
      </c>
      <c r="C591">
        <v>21114.357492229974</v>
      </c>
      <c r="D591">
        <v>4799</v>
      </c>
    </row>
    <row r="592" spans="1:4" x14ac:dyDescent="0.3">
      <c r="A592" t="s">
        <v>3020</v>
      </c>
      <c r="B592" t="s">
        <v>1928</v>
      </c>
      <c r="C592">
        <v>12107.562247019987</v>
      </c>
      <c r="D592">
        <v>5865</v>
      </c>
    </row>
    <row r="593" spans="1:4" x14ac:dyDescent="0.3">
      <c r="A593" t="s">
        <v>3020</v>
      </c>
      <c r="B593" t="s">
        <v>1942</v>
      </c>
      <c r="C593">
        <v>81297.648379679566</v>
      </c>
      <c r="D593">
        <v>22480</v>
      </c>
    </row>
    <row r="594" spans="1:4" x14ac:dyDescent="0.3">
      <c r="A594" t="s">
        <v>3020</v>
      </c>
      <c r="B594" t="s">
        <v>1951</v>
      </c>
      <c r="C594">
        <v>49773.651077209557</v>
      </c>
      <c r="D594">
        <v>33111</v>
      </c>
    </row>
    <row r="595" spans="1:4" x14ac:dyDescent="0.3">
      <c r="A595" t="s">
        <v>3020</v>
      </c>
      <c r="B595" t="s">
        <v>2052</v>
      </c>
      <c r="C595">
        <v>92671.334863900658</v>
      </c>
      <c r="D595">
        <v>65819</v>
      </c>
    </row>
    <row r="596" spans="1:4" x14ac:dyDescent="0.3">
      <c r="A596" t="s">
        <v>3020</v>
      </c>
      <c r="B596" t="s">
        <v>2094</v>
      </c>
      <c r="C596">
        <v>14087.192948880042</v>
      </c>
      <c r="D596">
        <v>12741</v>
      </c>
    </row>
    <row r="597" spans="1:4" x14ac:dyDescent="0.3">
      <c r="A597" t="s">
        <v>3020</v>
      </c>
      <c r="B597" t="s">
        <v>2095</v>
      </c>
      <c r="C597">
        <v>875.96941191000019</v>
      </c>
      <c r="D597">
        <v>554</v>
      </c>
    </row>
    <row r="598" spans="1:4" x14ac:dyDescent="0.3">
      <c r="A598" t="s">
        <v>3020</v>
      </c>
      <c r="B598" t="s">
        <v>2096</v>
      </c>
      <c r="C598">
        <v>5.3606498699999996</v>
      </c>
      <c r="D598">
        <v>3</v>
      </c>
    </row>
    <row r="599" spans="1:4" x14ac:dyDescent="0.3">
      <c r="A599" t="s">
        <v>3020</v>
      </c>
      <c r="B599" t="s">
        <v>2100</v>
      </c>
      <c r="C599">
        <v>89054.407986449733</v>
      </c>
      <c r="D599">
        <v>32228</v>
      </c>
    </row>
    <row r="600" spans="1:4" x14ac:dyDescent="0.3">
      <c r="A600" t="s">
        <v>3020</v>
      </c>
      <c r="B600" t="s">
        <v>1943</v>
      </c>
      <c r="C600">
        <v>27991.230479479826</v>
      </c>
      <c r="D600">
        <v>10907</v>
      </c>
    </row>
    <row r="601" spans="1:4" x14ac:dyDescent="0.3">
      <c r="A601" t="s">
        <v>3020</v>
      </c>
      <c r="B601" t="s">
        <v>1944</v>
      </c>
      <c r="C601">
        <v>104658.80416037038</v>
      </c>
      <c r="D601">
        <v>44633</v>
      </c>
    </row>
    <row r="602" spans="1:4" x14ac:dyDescent="0.3">
      <c r="A602" t="s">
        <v>3020</v>
      </c>
      <c r="B602" t="s">
        <v>1945</v>
      </c>
      <c r="C602">
        <v>81084.548782259837</v>
      </c>
      <c r="D602">
        <v>38843</v>
      </c>
    </row>
    <row r="603" spans="1:4" x14ac:dyDescent="0.3">
      <c r="A603" t="s">
        <v>3020</v>
      </c>
      <c r="B603" t="s">
        <v>1946</v>
      </c>
      <c r="C603">
        <v>28590.734106020118</v>
      </c>
      <c r="D603">
        <v>14155</v>
      </c>
    </row>
    <row r="604" spans="1:4" x14ac:dyDescent="0.3">
      <c r="A604" t="s">
        <v>3020</v>
      </c>
      <c r="B604" t="s">
        <v>1947</v>
      </c>
      <c r="C604">
        <v>10705.303081959988</v>
      </c>
      <c r="D604">
        <v>5628</v>
      </c>
    </row>
    <row r="605" spans="1:4" x14ac:dyDescent="0.3">
      <c r="A605" t="s">
        <v>3020</v>
      </c>
      <c r="B605" t="s">
        <v>1948</v>
      </c>
      <c r="C605">
        <v>4695.6068122599972</v>
      </c>
      <c r="D605">
        <v>2585</v>
      </c>
    </row>
    <row r="606" spans="1:4" x14ac:dyDescent="0.3">
      <c r="A606" t="s">
        <v>3020</v>
      </c>
      <c r="B606" t="s">
        <v>1949</v>
      </c>
      <c r="C606">
        <v>21114.357492229974</v>
      </c>
      <c r="D606">
        <v>4799</v>
      </c>
    </row>
    <row r="607" spans="1:4" x14ac:dyDescent="0.3">
      <c r="A607" t="s">
        <v>3020</v>
      </c>
      <c r="B607" t="s">
        <v>1950</v>
      </c>
      <c r="C607">
        <v>12107.562247019987</v>
      </c>
      <c r="D607">
        <v>5865</v>
      </c>
    </row>
    <row r="608" spans="1:4" x14ac:dyDescent="0.3">
      <c r="A608" t="s">
        <v>3020</v>
      </c>
      <c r="B608" t="s">
        <v>2104</v>
      </c>
      <c r="C608">
        <v>96908.702077470429</v>
      </c>
      <c r="D608">
        <v>45634</v>
      </c>
    </row>
    <row r="609" spans="1:4" x14ac:dyDescent="0.3">
      <c r="A609" t="s">
        <v>3020</v>
      </c>
      <c r="B609" t="s">
        <v>2113</v>
      </c>
      <c r="C609">
        <v>20114.483652819945</v>
      </c>
      <c r="D609">
        <v>8041</v>
      </c>
    </row>
    <row r="610" spans="1:4" x14ac:dyDescent="0.3">
      <c r="A610" t="s">
        <v>3020</v>
      </c>
      <c r="B610" t="s">
        <v>2114</v>
      </c>
      <c r="C610">
        <v>43429.84795235996</v>
      </c>
      <c r="D610">
        <v>12715</v>
      </c>
    </row>
    <row r="611" spans="1:4" x14ac:dyDescent="0.3">
      <c r="A611" t="s">
        <v>3020</v>
      </c>
      <c r="B611" t="s">
        <v>2622</v>
      </c>
      <c r="C611">
        <v>43738.940567639955</v>
      </c>
      <c r="D611">
        <v>9286</v>
      </c>
    </row>
    <row r="612" spans="1:4" x14ac:dyDescent="0.3">
      <c r="A612" t="s">
        <v>3020</v>
      </c>
      <c r="B612" t="s">
        <v>2623</v>
      </c>
      <c r="C612">
        <v>34289.937225500005</v>
      </c>
      <c r="D612">
        <v>1971</v>
      </c>
    </row>
    <row r="613" spans="1:4" x14ac:dyDescent="0.3">
      <c r="A613" t="s">
        <v>3020</v>
      </c>
      <c r="B613" t="s">
        <v>2105</v>
      </c>
      <c r="C613">
        <v>83634.285914390231</v>
      </c>
      <c r="D613">
        <v>40830</v>
      </c>
    </row>
    <row r="614" spans="1:4" x14ac:dyDescent="0.3">
      <c r="A614" t="s">
        <v>3020</v>
      </c>
      <c r="B614" t="s">
        <v>2106</v>
      </c>
      <c r="C614">
        <v>48394.792748980442</v>
      </c>
      <c r="D614">
        <v>27822</v>
      </c>
    </row>
    <row r="615" spans="1:4" x14ac:dyDescent="0.3">
      <c r="A615" t="s">
        <v>3020</v>
      </c>
      <c r="B615" t="s">
        <v>2107</v>
      </c>
      <c r="C615">
        <v>68434.805704940663</v>
      </c>
      <c r="D615">
        <v>43015</v>
      </c>
    </row>
    <row r="616" spans="1:4" x14ac:dyDescent="0.3">
      <c r="A616" t="s">
        <v>3020</v>
      </c>
      <c r="B616" t="s">
        <v>2108</v>
      </c>
      <c r="C616">
        <v>75068.326531920349</v>
      </c>
      <c r="D616">
        <v>50253</v>
      </c>
    </row>
    <row r="617" spans="1:4" x14ac:dyDescent="0.3">
      <c r="A617" t="s">
        <v>3020</v>
      </c>
      <c r="B617" t="s">
        <v>2109</v>
      </c>
      <c r="C617">
        <v>27452.989542030078</v>
      </c>
      <c r="D617">
        <v>18014</v>
      </c>
    </row>
    <row r="618" spans="1:4" x14ac:dyDescent="0.3">
      <c r="A618" t="s">
        <v>3020</v>
      </c>
      <c r="B618" t="s">
        <v>2110</v>
      </c>
      <c r="C618">
        <v>22590.204532249991</v>
      </c>
      <c r="D618">
        <v>11268</v>
      </c>
    </row>
    <row r="619" spans="1:4" x14ac:dyDescent="0.3">
      <c r="A619" t="s">
        <v>3020</v>
      </c>
      <c r="B619" t="s">
        <v>2111</v>
      </c>
      <c r="C619">
        <v>20183.887398510014</v>
      </c>
      <c r="D619">
        <v>9738</v>
      </c>
    </row>
    <row r="620" spans="1:4" x14ac:dyDescent="0.3">
      <c r="A620" t="s">
        <v>3020</v>
      </c>
      <c r="B620" t="s">
        <v>2112</v>
      </c>
      <c r="C620">
        <v>34472.508630689939</v>
      </c>
      <c r="D620">
        <v>15723</v>
      </c>
    </row>
    <row r="621" spans="1:4" x14ac:dyDescent="0.3">
      <c r="A621" t="s">
        <v>3020</v>
      </c>
      <c r="B621" t="s">
        <v>2429</v>
      </c>
      <c r="C621">
        <v>384766.93890637625</v>
      </c>
      <c r="D621">
        <v>232080</v>
      </c>
    </row>
    <row r="622" spans="1:4" x14ac:dyDescent="0.3">
      <c r="A622" t="s">
        <v>3020</v>
      </c>
      <c r="B622" t="s">
        <v>2430</v>
      </c>
      <c r="C622">
        <v>64850.690656509876</v>
      </c>
      <c r="D622">
        <v>34467</v>
      </c>
    </row>
    <row r="623" spans="1:4" x14ac:dyDescent="0.3">
      <c r="A623" t="s">
        <v>3020</v>
      </c>
      <c r="B623" t="s">
        <v>2432</v>
      </c>
      <c r="C623">
        <v>23474.545349420005</v>
      </c>
      <c r="D623">
        <v>12716</v>
      </c>
    </row>
    <row r="624" spans="1:4" x14ac:dyDescent="0.3">
      <c r="A624" t="s">
        <v>3020</v>
      </c>
      <c r="B624" t="s">
        <v>2433</v>
      </c>
      <c r="C624">
        <v>145525.17229971991</v>
      </c>
      <c r="D624">
        <v>15025</v>
      </c>
    </row>
    <row r="625" spans="1:4" x14ac:dyDescent="0.3">
      <c r="A625" t="s">
        <v>3020</v>
      </c>
      <c r="B625" t="s">
        <v>2434</v>
      </c>
      <c r="C625">
        <v>96.365267469999949</v>
      </c>
      <c r="D625">
        <v>133</v>
      </c>
    </row>
    <row r="626" spans="1:4" x14ac:dyDescent="0.3">
      <c r="A626" t="s">
        <v>3020</v>
      </c>
      <c r="B626" t="s">
        <v>2437</v>
      </c>
      <c r="C626">
        <v>53615.017706509912</v>
      </c>
      <c r="D626">
        <v>11981</v>
      </c>
    </row>
    <row r="627" spans="1:4" x14ac:dyDescent="0.3">
      <c r="A627" t="s">
        <v>3020</v>
      </c>
      <c r="B627" t="s">
        <v>2438</v>
      </c>
      <c r="C627">
        <v>565098.69477298704</v>
      </c>
      <c r="D627">
        <v>282329</v>
      </c>
    </row>
    <row r="628" spans="1:4" x14ac:dyDescent="0.3">
      <c r="A628" t="s">
        <v>3020</v>
      </c>
      <c r="B628" t="s">
        <v>2443</v>
      </c>
      <c r="D628">
        <v>250823.37303845154</v>
      </c>
    </row>
    <row r="629" spans="1:4" x14ac:dyDescent="0.3">
      <c r="A629" t="s">
        <v>3020</v>
      </c>
      <c r="B629" t="s">
        <v>2444</v>
      </c>
      <c r="D629">
        <v>11349.745734940818</v>
      </c>
    </row>
    <row r="630" spans="1:4" x14ac:dyDescent="0.3">
      <c r="A630" t="s">
        <v>3020</v>
      </c>
      <c r="B630" t="s">
        <v>2446</v>
      </c>
      <c r="D630">
        <v>6038.1922765076351</v>
      </c>
    </row>
    <row r="631" spans="1:4" x14ac:dyDescent="0.3">
      <c r="A631" t="s">
        <v>3020</v>
      </c>
      <c r="B631" t="s">
        <v>2447</v>
      </c>
      <c r="D631">
        <v>39860.413788948426</v>
      </c>
    </row>
    <row r="632" spans="1:4" x14ac:dyDescent="0.3">
      <c r="A632" t="s">
        <v>3020</v>
      </c>
      <c r="B632" t="s">
        <v>2448</v>
      </c>
      <c r="D632">
        <v>17.085308863357191</v>
      </c>
    </row>
    <row r="633" spans="1:4" x14ac:dyDescent="0.3">
      <c r="A633" t="s">
        <v>3020</v>
      </c>
      <c r="B633" t="s">
        <v>1998</v>
      </c>
      <c r="C633">
        <v>7393.1163510799897</v>
      </c>
      <c r="D633">
        <v>7590</v>
      </c>
    </row>
    <row r="634" spans="1:4" x14ac:dyDescent="0.3">
      <c r="A634" t="s">
        <v>3020</v>
      </c>
      <c r="B634" t="s">
        <v>1999</v>
      </c>
      <c r="C634">
        <v>20311.044819919913</v>
      </c>
      <c r="D634">
        <v>6150</v>
      </c>
    </row>
    <row r="635" spans="1:4" x14ac:dyDescent="0.3">
      <c r="A635" t="s">
        <v>3020</v>
      </c>
      <c r="B635" t="s">
        <v>2000</v>
      </c>
      <c r="C635">
        <v>47410.75517207996</v>
      </c>
      <c r="D635">
        <v>5337</v>
      </c>
    </row>
    <row r="636" spans="1:4" x14ac:dyDescent="0.3">
      <c r="A636" t="s">
        <v>3020</v>
      </c>
      <c r="B636" t="s">
        <v>2001</v>
      </c>
      <c r="C636">
        <v>18661.252812810006</v>
      </c>
      <c r="D636">
        <v>620</v>
      </c>
    </row>
    <row r="637" spans="1:4" x14ac:dyDescent="0.3">
      <c r="A637" t="s">
        <v>3020</v>
      </c>
      <c r="B637" t="s">
        <v>2002</v>
      </c>
      <c r="C637">
        <v>11019.994422279995</v>
      </c>
      <c r="D637">
        <v>162</v>
      </c>
    </row>
    <row r="638" spans="1:4" x14ac:dyDescent="0.3">
      <c r="A638" t="s">
        <v>3020</v>
      </c>
      <c r="B638" t="s">
        <v>2003</v>
      </c>
      <c r="C638">
        <v>73690.02587148</v>
      </c>
      <c r="D638">
        <v>241</v>
      </c>
    </row>
    <row r="639" spans="1:4" x14ac:dyDescent="0.3">
      <c r="A639" t="s">
        <v>3020</v>
      </c>
      <c r="B639" t="s">
        <v>2117</v>
      </c>
      <c r="C639">
        <v>0.44732276925305869</v>
      </c>
    </row>
    <row r="640" spans="1:4" x14ac:dyDescent="0.3">
      <c r="A640" t="s">
        <v>3020</v>
      </c>
      <c r="B640" t="s">
        <v>2118</v>
      </c>
      <c r="C640">
        <v>152837.43067873799</v>
      </c>
    </row>
    <row r="641" spans="1:4" x14ac:dyDescent="0.3">
      <c r="A641" t="s">
        <v>3020</v>
      </c>
      <c r="B641" t="s">
        <v>2119</v>
      </c>
      <c r="C641">
        <v>16845.920222195207</v>
      </c>
    </row>
    <row r="642" spans="1:4" x14ac:dyDescent="0.3">
      <c r="A642" t="s">
        <v>3020</v>
      </c>
      <c r="B642" t="s">
        <v>2120</v>
      </c>
      <c r="C642">
        <v>6025.6008075684704</v>
      </c>
    </row>
    <row r="643" spans="1:4" x14ac:dyDescent="0.3">
      <c r="A643" t="s">
        <v>3020</v>
      </c>
      <c r="B643" t="s">
        <v>2121</v>
      </c>
      <c r="C643">
        <v>1060.3545479854488</v>
      </c>
    </row>
    <row r="644" spans="1:4" x14ac:dyDescent="0.3">
      <c r="A644" t="s">
        <v>3020</v>
      </c>
      <c r="B644" t="s">
        <v>2122</v>
      </c>
      <c r="C644">
        <v>509.90961386902518</v>
      </c>
    </row>
    <row r="645" spans="1:4" x14ac:dyDescent="0.3">
      <c r="A645" t="s">
        <v>3020</v>
      </c>
      <c r="B645" t="s">
        <v>2123</v>
      </c>
      <c r="C645">
        <v>345.99409997374624</v>
      </c>
    </row>
    <row r="646" spans="1:4" x14ac:dyDescent="0.3">
      <c r="A646" t="s">
        <v>3020</v>
      </c>
      <c r="B646" t="s">
        <v>2124</v>
      </c>
      <c r="C646">
        <v>220.28024612078283</v>
      </c>
    </row>
    <row r="647" spans="1:4" x14ac:dyDescent="0.3">
      <c r="A647" t="s">
        <v>3020</v>
      </c>
      <c r="B647" t="s">
        <v>2125</v>
      </c>
      <c r="C647">
        <v>640.69923319888107</v>
      </c>
    </row>
    <row r="648" spans="1:4" x14ac:dyDescent="0.3">
      <c r="A648" t="s">
        <v>3020</v>
      </c>
      <c r="B648" t="s">
        <v>2398</v>
      </c>
      <c r="C648">
        <v>7.1190485695221975E-2</v>
      </c>
    </row>
    <row r="649" spans="1:4" x14ac:dyDescent="0.3">
      <c r="A649" t="s">
        <v>3020</v>
      </c>
      <c r="B649" t="s">
        <v>2408</v>
      </c>
      <c r="C649">
        <v>2.3822125269806624E-4</v>
      </c>
    </row>
    <row r="650" spans="1:4" x14ac:dyDescent="0.3">
      <c r="A650" t="s">
        <v>3020</v>
      </c>
      <c r="B650" t="s">
        <v>2399</v>
      </c>
      <c r="C650">
        <v>0.46935514439279291</v>
      </c>
    </row>
    <row r="651" spans="1:4" x14ac:dyDescent="0.3">
      <c r="A651" t="s">
        <v>3020</v>
      </c>
      <c r="B651" t="s">
        <v>2400</v>
      </c>
      <c r="C651">
        <v>1.5199033943661337E-2</v>
      </c>
    </row>
    <row r="652" spans="1:4" x14ac:dyDescent="0.3">
      <c r="A652" t="s">
        <v>3020</v>
      </c>
      <c r="B652" t="s">
        <v>2402</v>
      </c>
      <c r="C652">
        <v>9.2504960072878062E-2</v>
      </c>
    </row>
    <row r="653" spans="1:4" x14ac:dyDescent="0.3">
      <c r="A653" t="s">
        <v>3020</v>
      </c>
      <c r="B653" t="s">
        <v>2403</v>
      </c>
      <c r="C653">
        <v>0.29527979487778488</v>
      </c>
    </row>
    <row r="654" spans="1:4" x14ac:dyDescent="0.3">
      <c r="A654" t="s">
        <v>3020</v>
      </c>
      <c r="B654" t="s">
        <v>2404</v>
      </c>
      <c r="C654">
        <v>2.5921517566013973E-2</v>
      </c>
    </row>
    <row r="655" spans="1:4" x14ac:dyDescent="0.3">
      <c r="A655" t="s">
        <v>3020</v>
      </c>
      <c r="B655" t="s">
        <v>2406</v>
      </c>
      <c r="C655">
        <v>2.4555669470081774E-2</v>
      </c>
    </row>
    <row r="656" spans="1:4" x14ac:dyDescent="0.3">
      <c r="A656" t="s">
        <v>3020</v>
      </c>
      <c r="B656" t="s">
        <v>2491</v>
      </c>
      <c r="C656">
        <v>11039.342082239997</v>
      </c>
      <c r="D656">
        <v>387</v>
      </c>
    </row>
    <row r="657" spans="1:4" x14ac:dyDescent="0.3">
      <c r="A657" t="s">
        <v>3020</v>
      </c>
      <c r="B657" t="s">
        <v>2500</v>
      </c>
      <c r="C657">
        <v>15709.743248560027</v>
      </c>
      <c r="D657">
        <v>1693</v>
      </c>
    </row>
    <row r="658" spans="1:4" x14ac:dyDescent="0.3">
      <c r="A658" t="s">
        <v>3020</v>
      </c>
      <c r="B658" t="s">
        <v>2501</v>
      </c>
      <c r="C658">
        <v>26754.40799209999</v>
      </c>
      <c r="D658">
        <v>2901</v>
      </c>
    </row>
    <row r="659" spans="1:4" x14ac:dyDescent="0.3">
      <c r="A659" t="s">
        <v>3020</v>
      </c>
      <c r="B659" t="s">
        <v>2502</v>
      </c>
      <c r="C659">
        <v>25432.449771590007</v>
      </c>
      <c r="D659">
        <v>2946</v>
      </c>
    </row>
    <row r="660" spans="1:4" x14ac:dyDescent="0.3">
      <c r="A660" t="s">
        <v>3020</v>
      </c>
      <c r="B660" t="s">
        <v>2503</v>
      </c>
      <c r="C660">
        <v>5637.9392478499994</v>
      </c>
      <c r="D660">
        <v>583</v>
      </c>
    </row>
    <row r="661" spans="1:4" x14ac:dyDescent="0.3">
      <c r="A661" t="s">
        <v>3020</v>
      </c>
      <c r="B661" t="s">
        <v>2504</v>
      </c>
      <c r="C661">
        <v>15.687674009999999</v>
      </c>
      <c r="D661">
        <v>2</v>
      </c>
    </row>
    <row r="662" spans="1:4" x14ac:dyDescent="0.3">
      <c r="A662" t="s">
        <v>3020</v>
      </c>
      <c r="B662" t="s">
        <v>2508</v>
      </c>
      <c r="C662">
        <v>54614.906793489979</v>
      </c>
      <c r="D662">
        <v>1733</v>
      </c>
    </row>
    <row r="663" spans="1:4" x14ac:dyDescent="0.3">
      <c r="A663" t="s">
        <v>3020</v>
      </c>
      <c r="B663" t="s">
        <v>2492</v>
      </c>
      <c r="C663">
        <v>6901.3937090599984</v>
      </c>
      <c r="D663">
        <v>281</v>
      </c>
    </row>
    <row r="664" spans="1:4" x14ac:dyDescent="0.3">
      <c r="A664" t="s">
        <v>3020</v>
      </c>
      <c r="B664" t="s">
        <v>2493</v>
      </c>
      <c r="C664">
        <v>11331.04027118</v>
      </c>
      <c r="D664">
        <v>807</v>
      </c>
    </row>
    <row r="665" spans="1:4" x14ac:dyDescent="0.3">
      <c r="A665" t="s">
        <v>3020</v>
      </c>
      <c r="B665" t="s">
        <v>2494</v>
      </c>
      <c r="C665">
        <v>6906.2974999800053</v>
      </c>
      <c r="D665">
        <v>654</v>
      </c>
    </row>
    <row r="666" spans="1:4" x14ac:dyDescent="0.3">
      <c r="A666" t="s">
        <v>3020</v>
      </c>
      <c r="B666" t="s">
        <v>2495</v>
      </c>
      <c r="C666">
        <v>2496.8587429600002</v>
      </c>
      <c r="D666">
        <v>351</v>
      </c>
    </row>
    <row r="667" spans="1:4" x14ac:dyDescent="0.3">
      <c r="A667" t="s">
        <v>3020</v>
      </c>
      <c r="B667" t="s">
        <v>2496</v>
      </c>
      <c r="C667">
        <v>1379.7712207100005</v>
      </c>
      <c r="D667">
        <v>207</v>
      </c>
    </row>
    <row r="668" spans="1:4" x14ac:dyDescent="0.3">
      <c r="A668" t="s">
        <v>3020</v>
      </c>
      <c r="B668" t="s">
        <v>2497</v>
      </c>
      <c r="C668">
        <v>1637.5065305699989</v>
      </c>
      <c r="D668">
        <v>227</v>
      </c>
    </row>
    <row r="669" spans="1:4" x14ac:dyDescent="0.3">
      <c r="A669" t="s">
        <v>3020</v>
      </c>
      <c r="B669" t="s">
        <v>2498</v>
      </c>
      <c r="C669">
        <v>5615.4579818000038</v>
      </c>
      <c r="D669">
        <v>354</v>
      </c>
    </row>
    <row r="670" spans="1:4" x14ac:dyDescent="0.3">
      <c r="A670" t="s">
        <v>3020</v>
      </c>
      <c r="B670" t="s">
        <v>2499</v>
      </c>
      <c r="C670">
        <v>3013.3866835500003</v>
      </c>
      <c r="D670">
        <v>326</v>
      </c>
    </row>
    <row r="671" spans="1:4" x14ac:dyDescent="0.3">
      <c r="A671" t="s">
        <v>3020</v>
      </c>
      <c r="B671" t="s">
        <v>2513</v>
      </c>
      <c r="C671">
        <v>11039.342082239997</v>
      </c>
      <c r="D671">
        <v>387</v>
      </c>
    </row>
    <row r="672" spans="1:4" x14ac:dyDescent="0.3">
      <c r="A672" t="s">
        <v>3020</v>
      </c>
      <c r="B672" t="s">
        <v>2522</v>
      </c>
      <c r="C672">
        <v>15709.743248560027</v>
      </c>
      <c r="D672">
        <v>1693</v>
      </c>
    </row>
    <row r="673" spans="1:4" x14ac:dyDescent="0.3">
      <c r="A673" t="s">
        <v>3020</v>
      </c>
      <c r="B673" t="s">
        <v>2523</v>
      </c>
      <c r="C673">
        <v>26754.40799209999</v>
      </c>
      <c r="D673">
        <v>2901</v>
      </c>
    </row>
    <row r="674" spans="1:4" x14ac:dyDescent="0.3">
      <c r="A674" t="s">
        <v>3020</v>
      </c>
      <c r="B674" t="s">
        <v>2524</v>
      </c>
      <c r="C674">
        <v>25432.449771590007</v>
      </c>
      <c r="D674">
        <v>2946</v>
      </c>
    </row>
    <row r="675" spans="1:4" x14ac:dyDescent="0.3">
      <c r="A675" t="s">
        <v>3020</v>
      </c>
      <c r="B675" t="s">
        <v>2525</v>
      </c>
      <c r="C675">
        <v>5637.9392478499994</v>
      </c>
      <c r="D675">
        <v>583</v>
      </c>
    </row>
    <row r="676" spans="1:4" x14ac:dyDescent="0.3">
      <c r="A676" t="s">
        <v>3020</v>
      </c>
      <c r="B676" t="s">
        <v>2526</v>
      </c>
      <c r="C676">
        <v>15.687674009999999</v>
      </c>
      <c r="D676">
        <v>2</v>
      </c>
    </row>
    <row r="677" spans="1:4" x14ac:dyDescent="0.3">
      <c r="A677" t="s">
        <v>3020</v>
      </c>
      <c r="B677" t="s">
        <v>2530</v>
      </c>
      <c r="C677">
        <v>54614.906793489979</v>
      </c>
      <c r="D677">
        <v>1733</v>
      </c>
    </row>
    <row r="678" spans="1:4" x14ac:dyDescent="0.3">
      <c r="A678" t="s">
        <v>3020</v>
      </c>
      <c r="B678" t="s">
        <v>2514</v>
      </c>
      <c r="C678">
        <v>6901.3937090599984</v>
      </c>
      <c r="D678">
        <v>281</v>
      </c>
    </row>
    <row r="679" spans="1:4" x14ac:dyDescent="0.3">
      <c r="A679" t="s">
        <v>3020</v>
      </c>
      <c r="B679" t="s">
        <v>2515</v>
      </c>
      <c r="C679">
        <v>11331.04027118</v>
      </c>
      <c r="D679">
        <v>807</v>
      </c>
    </row>
    <row r="680" spans="1:4" x14ac:dyDescent="0.3">
      <c r="A680" t="s">
        <v>3020</v>
      </c>
      <c r="B680" t="s">
        <v>2516</v>
      </c>
      <c r="C680">
        <v>6906.2974999800053</v>
      </c>
      <c r="D680">
        <v>654</v>
      </c>
    </row>
    <row r="681" spans="1:4" x14ac:dyDescent="0.3">
      <c r="A681" t="s">
        <v>3020</v>
      </c>
      <c r="B681" t="s">
        <v>2517</v>
      </c>
      <c r="C681">
        <v>2496.8587429600002</v>
      </c>
      <c r="D681">
        <v>351</v>
      </c>
    </row>
    <row r="682" spans="1:4" x14ac:dyDescent="0.3">
      <c r="A682" t="s">
        <v>3020</v>
      </c>
      <c r="B682" t="s">
        <v>2518</v>
      </c>
      <c r="C682">
        <v>1379.7712207100005</v>
      </c>
      <c r="D682">
        <v>207</v>
      </c>
    </row>
    <row r="683" spans="1:4" x14ac:dyDescent="0.3">
      <c r="A683" t="s">
        <v>3020</v>
      </c>
      <c r="B683" t="s">
        <v>2519</v>
      </c>
      <c r="C683">
        <v>1637.5065305699989</v>
      </c>
      <c r="D683">
        <v>227</v>
      </c>
    </row>
    <row r="684" spans="1:4" x14ac:dyDescent="0.3">
      <c r="A684" t="s">
        <v>3020</v>
      </c>
      <c r="B684" t="s">
        <v>2520</v>
      </c>
      <c r="C684">
        <v>5615.4579818000038</v>
      </c>
      <c r="D684">
        <v>354</v>
      </c>
    </row>
    <row r="685" spans="1:4" x14ac:dyDescent="0.3">
      <c r="A685" t="s">
        <v>3020</v>
      </c>
      <c r="B685" t="s">
        <v>2521</v>
      </c>
      <c r="C685">
        <v>3013.3866835500003</v>
      </c>
      <c r="D685">
        <v>326</v>
      </c>
    </row>
    <row r="686" spans="1:4" x14ac:dyDescent="0.3">
      <c r="A686" t="s">
        <v>3020</v>
      </c>
      <c r="B686" t="s">
        <v>2535</v>
      </c>
      <c r="C686">
        <v>41299.637143970154</v>
      </c>
      <c r="D686">
        <v>4047</v>
      </c>
    </row>
    <row r="687" spans="1:4" x14ac:dyDescent="0.3">
      <c r="A687" t="s">
        <v>3020</v>
      </c>
      <c r="B687" t="s">
        <v>2544</v>
      </c>
      <c r="C687">
        <v>4170.8757461299992</v>
      </c>
      <c r="D687">
        <v>262</v>
      </c>
    </row>
    <row r="688" spans="1:4" x14ac:dyDescent="0.3">
      <c r="A688" t="s">
        <v>3020</v>
      </c>
      <c r="B688" t="s">
        <v>2545</v>
      </c>
      <c r="C688">
        <v>5267.9150888200002</v>
      </c>
      <c r="D688">
        <v>192</v>
      </c>
    </row>
    <row r="689" spans="1:4" x14ac:dyDescent="0.3">
      <c r="A689" t="s">
        <v>3020</v>
      </c>
      <c r="B689" t="s">
        <v>2637</v>
      </c>
      <c r="C689">
        <v>4860.6579808200013</v>
      </c>
      <c r="D689">
        <v>169</v>
      </c>
    </row>
    <row r="690" spans="1:4" x14ac:dyDescent="0.3">
      <c r="A690" t="s">
        <v>3020</v>
      </c>
      <c r="B690" t="s">
        <v>2638</v>
      </c>
      <c r="C690">
        <v>36653.900125819979</v>
      </c>
      <c r="D690">
        <v>684</v>
      </c>
    </row>
    <row r="691" spans="1:4" x14ac:dyDescent="0.3">
      <c r="A691" t="s">
        <v>3020</v>
      </c>
      <c r="B691" t="s">
        <v>2536</v>
      </c>
      <c r="C691">
        <v>17272.319149710023</v>
      </c>
      <c r="D691">
        <v>1350</v>
      </c>
    </row>
    <row r="692" spans="1:4" x14ac:dyDescent="0.3">
      <c r="A692" t="s">
        <v>3020</v>
      </c>
      <c r="B692" t="s">
        <v>2537</v>
      </c>
      <c r="C692">
        <v>6260.1861550200028</v>
      </c>
      <c r="D692">
        <v>653</v>
      </c>
    </row>
    <row r="693" spans="1:4" x14ac:dyDescent="0.3">
      <c r="A693" t="s">
        <v>3020</v>
      </c>
      <c r="B693" t="s">
        <v>2538</v>
      </c>
      <c r="C693">
        <v>12999.967423730017</v>
      </c>
      <c r="D693">
        <v>1114</v>
      </c>
    </row>
    <row r="694" spans="1:4" x14ac:dyDescent="0.3">
      <c r="A694" t="s">
        <v>3020</v>
      </c>
      <c r="B694" t="s">
        <v>2539</v>
      </c>
      <c r="C694">
        <v>15207.36205465998</v>
      </c>
      <c r="D694">
        <v>1296</v>
      </c>
    </row>
    <row r="695" spans="1:4" x14ac:dyDescent="0.3">
      <c r="A695" t="s">
        <v>3020</v>
      </c>
      <c r="B695" t="s">
        <v>2540</v>
      </c>
      <c r="C695">
        <v>9759.3598886800119</v>
      </c>
      <c r="D695">
        <v>982</v>
      </c>
    </row>
    <row r="696" spans="1:4" x14ac:dyDescent="0.3">
      <c r="A696" t="s">
        <v>3020</v>
      </c>
      <c r="B696" t="s">
        <v>2541</v>
      </c>
      <c r="C696">
        <v>7566.7814179899888</v>
      </c>
      <c r="D696">
        <v>575</v>
      </c>
    </row>
    <row r="697" spans="1:4" x14ac:dyDescent="0.3">
      <c r="A697" t="s">
        <v>3020</v>
      </c>
      <c r="B697" t="s">
        <v>2542</v>
      </c>
      <c r="C697">
        <v>8610.1844992000024</v>
      </c>
      <c r="D697">
        <v>440</v>
      </c>
    </row>
    <row r="698" spans="1:4" x14ac:dyDescent="0.3">
      <c r="A698" t="s">
        <v>3020</v>
      </c>
      <c r="B698" t="s">
        <v>2543</v>
      </c>
      <c r="C698">
        <v>8557.0427751000079</v>
      </c>
      <c r="D698">
        <v>583</v>
      </c>
    </row>
    <row r="699" spans="1:4" x14ac:dyDescent="0.3">
      <c r="A699" t="s">
        <v>3020</v>
      </c>
      <c r="B699" t="s">
        <v>2547</v>
      </c>
      <c r="C699">
        <v>6984.239470059998</v>
      </c>
      <c r="D699">
        <v>209</v>
      </c>
    </row>
    <row r="700" spans="1:4" x14ac:dyDescent="0.3">
      <c r="A700" t="s">
        <v>3020</v>
      </c>
      <c r="B700" t="s">
        <v>2548</v>
      </c>
      <c r="C700">
        <v>171501.94997958944</v>
      </c>
      <c r="D700">
        <v>12138</v>
      </c>
    </row>
    <row r="701" spans="1:4" x14ac:dyDescent="0.3">
      <c r="A701" t="s">
        <v>3020</v>
      </c>
      <c r="B701" t="s">
        <v>2554</v>
      </c>
      <c r="D701">
        <v>6972.6954070246366</v>
      </c>
    </row>
    <row r="702" spans="1:4" x14ac:dyDescent="0.3">
      <c r="A702" t="s">
        <v>3020</v>
      </c>
      <c r="B702" t="s">
        <v>2564</v>
      </c>
      <c r="D702">
        <v>2.2278194371542801</v>
      </c>
    </row>
    <row r="703" spans="1:4" x14ac:dyDescent="0.3">
      <c r="A703" t="s">
        <v>3020</v>
      </c>
      <c r="B703" t="s">
        <v>2566</v>
      </c>
      <c r="D703">
        <v>1748.7288529873101</v>
      </c>
    </row>
    <row r="704" spans="1:4" x14ac:dyDescent="0.3">
      <c r="A704" t="s">
        <v>3020</v>
      </c>
      <c r="B704" t="s">
        <v>2555</v>
      </c>
      <c r="D704">
        <v>31077.779139247366</v>
      </c>
    </row>
    <row r="705" spans="1:5" x14ac:dyDescent="0.3">
      <c r="A705" t="s">
        <v>3020</v>
      </c>
      <c r="B705" t="s">
        <v>2556</v>
      </c>
      <c r="D705">
        <v>1843.88306410665</v>
      </c>
    </row>
    <row r="706" spans="1:5" x14ac:dyDescent="0.3">
      <c r="A706" t="s">
        <v>3020</v>
      </c>
      <c r="B706" t="s">
        <v>2558</v>
      </c>
      <c r="D706">
        <v>80681.038324288122</v>
      </c>
    </row>
    <row r="707" spans="1:5" x14ac:dyDescent="0.3">
      <c r="A707" t="s">
        <v>3020</v>
      </c>
      <c r="B707" t="s">
        <v>2559</v>
      </c>
      <c r="D707">
        <v>938861.51043877203</v>
      </c>
    </row>
    <row r="708" spans="1:5" x14ac:dyDescent="0.3">
      <c r="A708" t="s">
        <v>3020</v>
      </c>
      <c r="B708" t="s">
        <v>2560</v>
      </c>
      <c r="D708">
        <v>427.92665432489844</v>
      </c>
    </row>
    <row r="709" spans="1:5" x14ac:dyDescent="0.3">
      <c r="A709" t="s">
        <v>3020</v>
      </c>
      <c r="B709" t="s">
        <v>2562</v>
      </c>
      <c r="D709">
        <v>2994.9940828465069</v>
      </c>
    </row>
    <row r="710" spans="1:5" x14ac:dyDescent="0.3">
      <c r="A710" t="s">
        <v>3020</v>
      </c>
      <c r="B710" t="s">
        <v>597</v>
      </c>
      <c r="C710">
        <v>0.5063307655662731</v>
      </c>
      <c r="D710">
        <v>0.2014394940596376</v>
      </c>
      <c r="E710">
        <v>0.43806823678774415</v>
      </c>
    </row>
    <row r="711" spans="1:5" x14ac:dyDescent="0.3">
      <c r="A711" t="s">
        <v>3020</v>
      </c>
      <c r="B711" t="s">
        <v>598</v>
      </c>
      <c r="C711">
        <v>4.6798184232987053E-2</v>
      </c>
      <c r="D711">
        <v>2.435883198473726E-3</v>
      </c>
      <c r="E711">
        <v>3.6865847252378139E-2</v>
      </c>
    </row>
    <row r="712" spans="1:5" x14ac:dyDescent="0.3">
      <c r="A712" t="s">
        <v>3020</v>
      </c>
      <c r="B712" t="s">
        <v>599</v>
      </c>
      <c r="C712">
        <v>0.44687105020073986</v>
      </c>
      <c r="D712">
        <v>0.79612462274188867</v>
      </c>
      <c r="E712">
        <v>0.52506591595987773</v>
      </c>
    </row>
    <row r="713" spans="1:5" x14ac:dyDescent="0.3">
      <c r="A713" t="s">
        <v>3020</v>
      </c>
      <c r="B713" t="s">
        <v>727</v>
      </c>
      <c r="C713">
        <v>0.21484928712598572</v>
      </c>
    </row>
    <row r="714" spans="1:5" x14ac:dyDescent="0.3">
      <c r="A714" t="s">
        <v>3020</v>
      </c>
      <c r="B714" t="s">
        <v>734</v>
      </c>
      <c r="C714">
        <v>1.5880561108197192E-2</v>
      </c>
    </row>
    <row r="715" spans="1:5" x14ac:dyDescent="0.3">
      <c r="A715" t="s">
        <v>3020</v>
      </c>
      <c r="B715" t="s">
        <v>2411</v>
      </c>
      <c r="C715">
        <v>5.7551727288669167E-3</v>
      </c>
    </row>
    <row r="716" spans="1:5" x14ac:dyDescent="0.3">
      <c r="A716" t="s">
        <v>3021</v>
      </c>
      <c r="B716" t="s">
        <v>435</v>
      </c>
      <c r="C716">
        <v>1745.311646220001</v>
      </c>
    </row>
    <row r="717" spans="1:5" x14ac:dyDescent="0.3">
      <c r="A717" t="s">
        <v>3021</v>
      </c>
      <c r="B717" t="s">
        <v>437</v>
      </c>
      <c r="C717">
        <v>1501.81915804</v>
      </c>
    </row>
    <row r="718" spans="1:5" x14ac:dyDescent="0.3">
      <c r="A718" t="s">
        <v>3021</v>
      </c>
      <c r="B718" t="s">
        <v>457</v>
      </c>
      <c r="C718">
        <v>876</v>
      </c>
      <c r="D718">
        <v>252</v>
      </c>
    </row>
    <row r="719" spans="1:5" x14ac:dyDescent="0.3">
      <c r="A719" t="s">
        <v>3021</v>
      </c>
      <c r="B719" t="s">
        <v>468</v>
      </c>
      <c r="C719">
        <v>0.15467402552126872</v>
      </c>
      <c r="D719">
        <v>0.53186180198450062</v>
      </c>
      <c r="E719">
        <v>0.26839347368656763</v>
      </c>
    </row>
    <row r="720" spans="1:5" x14ac:dyDescent="0.3">
      <c r="A720" t="s">
        <v>3021</v>
      </c>
      <c r="B720" t="s">
        <v>494</v>
      </c>
    </row>
    <row r="721" spans="1:5" x14ac:dyDescent="0.3">
      <c r="A721" t="s">
        <v>3021</v>
      </c>
      <c r="B721" t="s">
        <v>496</v>
      </c>
    </row>
    <row r="722" spans="1:5" x14ac:dyDescent="0.3">
      <c r="A722" t="s">
        <v>3021</v>
      </c>
      <c r="B722" t="s">
        <v>498</v>
      </c>
    </row>
    <row r="723" spans="1:5" x14ac:dyDescent="0.3">
      <c r="A723" t="s">
        <v>3021</v>
      </c>
      <c r="B723" t="s">
        <v>527</v>
      </c>
    </row>
    <row r="724" spans="1:5" x14ac:dyDescent="0.3">
      <c r="A724" t="s">
        <v>3021</v>
      </c>
      <c r="B724" t="s">
        <v>529</v>
      </c>
    </row>
    <row r="725" spans="1:5" x14ac:dyDescent="0.3">
      <c r="A725" t="s">
        <v>3021</v>
      </c>
      <c r="B725" t="s">
        <v>538</v>
      </c>
    </row>
    <row r="726" spans="1:5" x14ac:dyDescent="0.3">
      <c r="A726" t="s">
        <v>3021</v>
      </c>
      <c r="B726" t="s">
        <v>490</v>
      </c>
      <c r="C726">
        <v>1</v>
      </c>
      <c r="D726">
        <v>1</v>
      </c>
      <c r="E726">
        <v>1</v>
      </c>
    </row>
    <row r="727" spans="1:5" x14ac:dyDescent="0.3">
      <c r="A727" t="s">
        <v>3021</v>
      </c>
      <c r="B727" t="s">
        <v>558</v>
      </c>
      <c r="C727">
        <v>0.18459229117490794</v>
      </c>
      <c r="D727">
        <v>0.27556229981784358</v>
      </c>
      <c r="E727">
        <v>0.2266665130103169</v>
      </c>
    </row>
    <row r="728" spans="1:5" x14ac:dyDescent="0.3">
      <c r="A728" t="s">
        <v>3021</v>
      </c>
      <c r="B728" t="s">
        <v>560</v>
      </c>
      <c r="C728">
        <v>0.19950627123478704</v>
      </c>
      <c r="D728">
        <v>5.4235732727169389E-2</v>
      </c>
      <c r="E728">
        <v>0.13231770046846483</v>
      </c>
    </row>
    <row r="729" spans="1:5" x14ac:dyDescent="0.3">
      <c r="A729" t="s">
        <v>3021</v>
      </c>
      <c r="B729" t="s">
        <v>561</v>
      </c>
      <c r="C729">
        <v>0.11039324286713294</v>
      </c>
      <c r="D729">
        <v>0.2274856742577929</v>
      </c>
      <c r="E729">
        <v>0.16454925545931826</v>
      </c>
    </row>
    <row r="730" spans="1:5" x14ac:dyDescent="0.3">
      <c r="A730" t="s">
        <v>3021</v>
      </c>
      <c r="B730" t="s">
        <v>562</v>
      </c>
      <c r="C730">
        <v>0.29766362385489636</v>
      </c>
      <c r="D730">
        <v>0.36715357439548246</v>
      </c>
      <c r="E730">
        <v>0.3298031788356165</v>
      </c>
    </row>
    <row r="731" spans="1:5" x14ac:dyDescent="0.3">
      <c r="A731" t="s">
        <v>3021</v>
      </c>
      <c r="B731" t="s">
        <v>563</v>
      </c>
      <c r="C731">
        <v>0.20784457086827582</v>
      </c>
      <c r="D731">
        <v>7.5562718801711712E-2</v>
      </c>
      <c r="E731">
        <v>0.1466633522262836</v>
      </c>
    </row>
    <row r="732" spans="1:5" x14ac:dyDescent="0.3">
      <c r="A732" t="s">
        <v>3021</v>
      </c>
      <c r="B732" t="s">
        <v>591</v>
      </c>
      <c r="C732">
        <v>1</v>
      </c>
      <c r="D732">
        <v>1</v>
      </c>
      <c r="E732">
        <v>1</v>
      </c>
    </row>
    <row r="733" spans="1:5" x14ac:dyDescent="0.3">
      <c r="A733" t="s">
        <v>3021</v>
      </c>
      <c r="B733" t="s">
        <v>603</v>
      </c>
    </row>
    <row r="734" spans="1:5" x14ac:dyDescent="0.3">
      <c r="A734" t="s">
        <v>3021</v>
      </c>
      <c r="B734" t="s">
        <v>605</v>
      </c>
      <c r="C734">
        <v>1</v>
      </c>
      <c r="D734">
        <v>1</v>
      </c>
      <c r="E734">
        <v>1</v>
      </c>
    </row>
    <row r="735" spans="1:5" x14ac:dyDescent="0.3">
      <c r="A735" t="s">
        <v>3021</v>
      </c>
      <c r="B735" t="s">
        <v>615</v>
      </c>
    </row>
    <row r="736" spans="1:5" x14ac:dyDescent="0.3">
      <c r="A736" t="s">
        <v>3021</v>
      </c>
      <c r="B736" t="s">
        <v>617</v>
      </c>
      <c r="C736">
        <v>1.2072299142467354E-2</v>
      </c>
      <c r="E736">
        <v>6.4887821156935756E-3</v>
      </c>
    </row>
    <row r="737" spans="1:5" x14ac:dyDescent="0.3">
      <c r="A737" t="s">
        <v>3021</v>
      </c>
      <c r="B737" t="s">
        <v>618</v>
      </c>
      <c r="C737">
        <v>1.450616630836865E-4</v>
      </c>
      <c r="D737">
        <v>7.1852864589123724E-3</v>
      </c>
      <c r="E737">
        <v>3.4012115112550538E-3</v>
      </c>
    </row>
    <row r="738" spans="1:5" x14ac:dyDescent="0.3">
      <c r="A738" t="s">
        <v>3021</v>
      </c>
      <c r="B738" t="s">
        <v>619</v>
      </c>
      <c r="C738">
        <v>8.073357005046794E-2</v>
      </c>
      <c r="D738">
        <v>0.25705115232636927</v>
      </c>
      <c r="E738">
        <v>0.16228160088859986</v>
      </c>
    </row>
    <row r="739" spans="1:5" x14ac:dyDescent="0.3">
      <c r="A739" t="s">
        <v>3021</v>
      </c>
      <c r="B739" t="s">
        <v>620</v>
      </c>
      <c r="C739">
        <v>0.90704906914398109</v>
      </c>
      <c r="D739">
        <v>0.73576356121471842</v>
      </c>
      <c r="E739">
        <v>0.82782840548445147</v>
      </c>
    </row>
    <row r="740" spans="1:5" x14ac:dyDescent="0.3">
      <c r="A740" t="s">
        <v>3021</v>
      </c>
      <c r="B740" t="s">
        <v>626</v>
      </c>
      <c r="C740">
        <v>5.2794330571025817E-5</v>
      </c>
      <c r="D740">
        <v>7.8478982884875977E-5</v>
      </c>
      <c r="E740">
        <v>6.4673649649250406E-5</v>
      </c>
    </row>
    <row r="741" spans="1:5" x14ac:dyDescent="0.3">
      <c r="A741" t="s">
        <v>3021</v>
      </c>
      <c r="B741" t="s">
        <v>638</v>
      </c>
      <c r="C741">
        <v>301.36221139000008</v>
      </c>
      <c r="D741">
        <v>609</v>
      </c>
    </row>
    <row r="742" spans="1:5" x14ac:dyDescent="0.3">
      <c r="A742" t="s">
        <v>3021</v>
      </c>
      <c r="B742" t="s">
        <v>639</v>
      </c>
      <c r="C742">
        <v>579.44232633000047</v>
      </c>
      <c r="D742">
        <v>178</v>
      </c>
    </row>
    <row r="743" spans="1:5" x14ac:dyDescent="0.3">
      <c r="A743" t="s">
        <v>3021</v>
      </c>
      <c r="B743" t="s">
        <v>640</v>
      </c>
      <c r="C743">
        <v>674.83034400999986</v>
      </c>
      <c r="D743">
        <v>84</v>
      </c>
    </row>
    <row r="744" spans="1:5" x14ac:dyDescent="0.3">
      <c r="A744" t="s">
        <v>3021</v>
      </c>
      <c r="B744" t="s">
        <v>641</v>
      </c>
      <c r="C744">
        <v>90.586645169999997</v>
      </c>
      <c r="D744">
        <v>4</v>
      </c>
    </row>
    <row r="745" spans="1:5" x14ac:dyDescent="0.3">
      <c r="A745" t="s">
        <v>3021</v>
      </c>
      <c r="B745" t="s">
        <v>642</v>
      </c>
      <c r="C745">
        <v>99.090119319999999</v>
      </c>
      <c r="D745">
        <v>1</v>
      </c>
    </row>
    <row r="746" spans="1:5" x14ac:dyDescent="0.3">
      <c r="A746" t="s">
        <v>3021</v>
      </c>
      <c r="B746" t="s">
        <v>643</v>
      </c>
      <c r="D746">
        <v>0</v>
      </c>
    </row>
    <row r="747" spans="1:5" x14ac:dyDescent="0.3">
      <c r="A747" t="s">
        <v>3021</v>
      </c>
      <c r="B747" t="s">
        <v>700</v>
      </c>
      <c r="C747">
        <v>0.68415148722292796</v>
      </c>
    </row>
    <row r="748" spans="1:5" x14ac:dyDescent="0.3">
      <c r="A748" t="s">
        <v>3021</v>
      </c>
      <c r="B748" t="s">
        <v>701</v>
      </c>
      <c r="C748">
        <v>158.47485642950579</v>
      </c>
    </row>
    <row r="749" spans="1:5" x14ac:dyDescent="0.3">
      <c r="A749" t="s">
        <v>3021</v>
      </c>
      <c r="B749" t="s">
        <v>702</v>
      </c>
      <c r="C749">
        <v>225.72326654801441</v>
      </c>
    </row>
    <row r="750" spans="1:5" x14ac:dyDescent="0.3">
      <c r="A750" t="s">
        <v>3021</v>
      </c>
      <c r="B750" t="s">
        <v>703</v>
      </c>
      <c r="C750">
        <v>417.82309959889966</v>
      </c>
    </row>
    <row r="751" spans="1:5" x14ac:dyDescent="0.3">
      <c r="A751" t="s">
        <v>3021</v>
      </c>
      <c r="B751" t="s">
        <v>704</v>
      </c>
      <c r="C751">
        <v>620.71127519315201</v>
      </c>
    </row>
    <row r="752" spans="1:5" x14ac:dyDescent="0.3">
      <c r="A752" t="s">
        <v>3021</v>
      </c>
      <c r="B752" t="s">
        <v>705</v>
      </c>
      <c r="C752">
        <v>296.93697701094715</v>
      </c>
    </row>
    <row r="753" spans="1:4" x14ac:dyDescent="0.3">
      <c r="A753" t="s">
        <v>3021</v>
      </c>
      <c r="B753" t="s">
        <v>706</v>
      </c>
      <c r="C753">
        <v>21.320741158424781</v>
      </c>
    </row>
    <row r="754" spans="1:4" x14ac:dyDescent="0.3">
      <c r="A754" t="s">
        <v>3021</v>
      </c>
      <c r="B754" t="s">
        <v>707</v>
      </c>
      <c r="C754">
        <v>3.9437956833167238</v>
      </c>
    </row>
    <row r="755" spans="1:4" x14ac:dyDescent="0.3">
      <c r="A755" t="s">
        <v>3021</v>
      </c>
      <c r="B755" t="s">
        <v>708</v>
      </c>
      <c r="C755">
        <v>0.37763459774072505</v>
      </c>
    </row>
    <row r="756" spans="1:4" x14ac:dyDescent="0.3">
      <c r="A756" t="s">
        <v>3021</v>
      </c>
      <c r="B756" t="s">
        <v>720</v>
      </c>
      <c r="C756">
        <v>7.7314322168334879E-2</v>
      </c>
    </row>
    <row r="757" spans="1:4" x14ac:dyDescent="0.3">
      <c r="A757" t="s">
        <v>3021</v>
      </c>
      <c r="B757" t="s">
        <v>722</v>
      </c>
      <c r="C757">
        <v>1.9491761012240337E-3</v>
      </c>
    </row>
    <row r="758" spans="1:4" x14ac:dyDescent="0.3">
      <c r="A758" t="s">
        <v>3021</v>
      </c>
      <c r="B758" t="s">
        <v>726</v>
      </c>
      <c r="C758">
        <v>1.8080309805038872E-2</v>
      </c>
    </row>
    <row r="759" spans="1:4" x14ac:dyDescent="0.3">
      <c r="A759" t="s">
        <v>3021</v>
      </c>
      <c r="B759" t="s">
        <v>1920</v>
      </c>
      <c r="C759">
        <v>231.33513299999998</v>
      </c>
      <c r="D759">
        <v>33</v>
      </c>
    </row>
    <row r="760" spans="1:4" x14ac:dyDescent="0.3">
      <c r="A760" t="s">
        <v>3021</v>
      </c>
      <c r="B760" t="s">
        <v>1929</v>
      </c>
      <c r="C760">
        <v>414.2910004499999</v>
      </c>
      <c r="D760">
        <v>152</v>
      </c>
    </row>
    <row r="761" spans="1:4" x14ac:dyDescent="0.3">
      <c r="A761" t="s">
        <v>3021</v>
      </c>
      <c r="B761" t="s">
        <v>1930</v>
      </c>
      <c r="C761">
        <v>128.39487290000002</v>
      </c>
      <c r="D761">
        <v>210</v>
      </c>
    </row>
    <row r="762" spans="1:4" x14ac:dyDescent="0.3">
      <c r="A762" t="s">
        <v>3021</v>
      </c>
      <c r="B762" t="s">
        <v>1931</v>
      </c>
      <c r="C762">
        <v>55.445879580000003</v>
      </c>
      <c r="D762">
        <v>107</v>
      </c>
    </row>
    <row r="763" spans="1:4" x14ac:dyDescent="0.3">
      <c r="A763" t="s">
        <v>3021</v>
      </c>
      <c r="B763" t="s">
        <v>1932</v>
      </c>
      <c r="C763">
        <v>0.17156097000000001</v>
      </c>
      <c r="D763">
        <v>1</v>
      </c>
    </row>
    <row r="764" spans="1:4" x14ac:dyDescent="0.3">
      <c r="A764" t="s">
        <v>3021</v>
      </c>
      <c r="B764" t="s">
        <v>1937</v>
      </c>
      <c r="C764">
        <v>29.826835850000002</v>
      </c>
      <c r="D764">
        <v>27</v>
      </c>
    </row>
    <row r="765" spans="1:4" x14ac:dyDescent="0.3">
      <c r="A765" t="s">
        <v>3021</v>
      </c>
      <c r="B765" t="s">
        <v>1921</v>
      </c>
      <c r="C765">
        <v>148.32250876999996</v>
      </c>
      <c r="D765">
        <v>33</v>
      </c>
    </row>
    <row r="766" spans="1:4" x14ac:dyDescent="0.3">
      <c r="A766" t="s">
        <v>3021</v>
      </c>
      <c r="B766" t="s">
        <v>1922</v>
      </c>
      <c r="C766">
        <v>358.95897377000006</v>
      </c>
      <c r="D766">
        <v>119</v>
      </c>
    </row>
    <row r="767" spans="1:4" x14ac:dyDescent="0.3">
      <c r="A767" t="s">
        <v>3021</v>
      </c>
      <c r="B767" t="s">
        <v>1923</v>
      </c>
      <c r="C767">
        <v>108.46523392999998</v>
      </c>
      <c r="D767">
        <v>72</v>
      </c>
    </row>
    <row r="768" spans="1:4" x14ac:dyDescent="0.3">
      <c r="A768" t="s">
        <v>3021</v>
      </c>
      <c r="B768" t="s">
        <v>1924</v>
      </c>
      <c r="C768">
        <v>54.400149250000013</v>
      </c>
      <c r="D768">
        <v>37</v>
      </c>
    </row>
    <row r="769" spans="1:4" x14ac:dyDescent="0.3">
      <c r="A769" t="s">
        <v>3021</v>
      </c>
      <c r="B769" t="s">
        <v>1925</v>
      </c>
      <c r="C769">
        <v>17.566564020000001</v>
      </c>
      <c r="D769">
        <v>20</v>
      </c>
    </row>
    <row r="770" spans="1:4" x14ac:dyDescent="0.3">
      <c r="A770" t="s">
        <v>3021</v>
      </c>
      <c r="B770" t="s">
        <v>1926</v>
      </c>
      <c r="C770">
        <v>24.25880751</v>
      </c>
      <c r="D770">
        <v>9</v>
      </c>
    </row>
    <row r="771" spans="1:4" x14ac:dyDescent="0.3">
      <c r="A771" t="s">
        <v>3021</v>
      </c>
      <c r="B771" t="s">
        <v>1927</v>
      </c>
      <c r="C771">
        <v>42.496659450000003</v>
      </c>
      <c r="D771">
        <v>16</v>
      </c>
    </row>
    <row r="772" spans="1:4" x14ac:dyDescent="0.3">
      <c r="A772" t="s">
        <v>3021</v>
      </c>
      <c r="B772" t="s">
        <v>1928</v>
      </c>
      <c r="C772">
        <v>131.37746677000001</v>
      </c>
      <c r="D772">
        <v>33</v>
      </c>
    </row>
    <row r="773" spans="1:4" x14ac:dyDescent="0.3">
      <c r="A773" t="s">
        <v>3021</v>
      </c>
      <c r="B773" t="s">
        <v>1942</v>
      </c>
      <c r="C773">
        <v>231.33513299999998</v>
      </c>
      <c r="D773">
        <v>33</v>
      </c>
    </row>
    <row r="774" spans="1:4" x14ac:dyDescent="0.3">
      <c r="A774" t="s">
        <v>3021</v>
      </c>
      <c r="B774" t="s">
        <v>1951</v>
      </c>
      <c r="C774">
        <v>414.2910004499999</v>
      </c>
      <c r="D774">
        <v>152</v>
      </c>
    </row>
    <row r="775" spans="1:4" x14ac:dyDescent="0.3">
      <c r="A775" t="s">
        <v>3021</v>
      </c>
      <c r="B775" t="s">
        <v>2052</v>
      </c>
      <c r="C775">
        <v>128.39487290000002</v>
      </c>
      <c r="D775">
        <v>210</v>
      </c>
    </row>
    <row r="776" spans="1:4" x14ac:dyDescent="0.3">
      <c r="A776" t="s">
        <v>3021</v>
      </c>
      <c r="B776" t="s">
        <v>2094</v>
      </c>
      <c r="C776">
        <v>55.445879580000003</v>
      </c>
      <c r="D776">
        <v>107</v>
      </c>
    </row>
    <row r="777" spans="1:4" x14ac:dyDescent="0.3">
      <c r="A777" t="s">
        <v>3021</v>
      </c>
      <c r="B777" t="s">
        <v>2095</v>
      </c>
      <c r="C777">
        <v>0.17156097000000001</v>
      </c>
      <c r="D777">
        <v>1</v>
      </c>
    </row>
    <row r="778" spans="1:4" x14ac:dyDescent="0.3">
      <c r="A778" t="s">
        <v>3021</v>
      </c>
      <c r="B778" t="s">
        <v>2100</v>
      </c>
      <c r="C778">
        <v>29.826835850000002</v>
      </c>
      <c r="D778">
        <v>27</v>
      </c>
    </row>
    <row r="779" spans="1:4" x14ac:dyDescent="0.3">
      <c r="A779" t="s">
        <v>3021</v>
      </c>
      <c r="B779" t="s">
        <v>1943</v>
      </c>
      <c r="C779">
        <v>148.32250876999996</v>
      </c>
      <c r="D779">
        <v>33</v>
      </c>
    </row>
    <row r="780" spans="1:4" x14ac:dyDescent="0.3">
      <c r="A780" t="s">
        <v>3021</v>
      </c>
      <c r="B780" t="s">
        <v>1944</v>
      </c>
      <c r="C780">
        <v>358.95897377000006</v>
      </c>
      <c r="D780">
        <v>119</v>
      </c>
    </row>
    <row r="781" spans="1:4" x14ac:dyDescent="0.3">
      <c r="A781" t="s">
        <v>3021</v>
      </c>
      <c r="B781" t="s">
        <v>1945</v>
      </c>
      <c r="C781">
        <v>108.46523392999998</v>
      </c>
      <c r="D781">
        <v>72</v>
      </c>
    </row>
    <row r="782" spans="1:4" x14ac:dyDescent="0.3">
      <c r="A782" t="s">
        <v>3021</v>
      </c>
      <c r="B782" t="s">
        <v>1946</v>
      </c>
      <c r="C782">
        <v>54.400149250000013</v>
      </c>
      <c r="D782">
        <v>37</v>
      </c>
    </row>
    <row r="783" spans="1:4" x14ac:dyDescent="0.3">
      <c r="A783" t="s">
        <v>3021</v>
      </c>
      <c r="B783" t="s">
        <v>1947</v>
      </c>
      <c r="C783">
        <v>17.566564020000001</v>
      </c>
      <c r="D783">
        <v>20</v>
      </c>
    </row>
    <row r="784" spans="1:4" x14ac:dyDescent="0.3">
      <c r="A784" t="s">
        <v>3021</v>
      </c>
      <c r="B784" t="s">
        <v>1948</v>
      </c>
      <c r="C784">
        <v>24.25880751</v>
      </c>
      <c r="D784">
        <v>9</v>
      </c>
    </row>
    <row r="785" spans="1:4" x14ac:dyDescent="0.3">
      <c r="A785" t="s">
        <v>3021</v>
      </c>
      <c r="B785" t="s">
        <v>1949</v>
      </c>
      <c r="C785">
        <v>42.496659450000003</v>
      </c>
      <c r="D785">
        <v>16</v>
      </c>
    </row>
    <row r="786" spans="1:4" x14ac:dyDescent="0.3">
      <c r="A786" t="s">
        <v>3021</v>
      </c>
      <c r="B786" t="s">
        <v>1950</v>
      </c>
      <c r="C786">
        <v>131.37746677000001</v>
      </c>
      <c r="D786">
        <v>33</v>
      </c>
    </row>
    <row r="787" spans="1:4" x14ac:dyDescent="0.3">
      <c r="A787" t="s">
        <v>3021</v>
      </c>
      <c r="B787" t="s">
        <v>2104</v>
      </c>
      <c r="C787">
        <v>298.47433665000028</v>
      </c>
      <c r="D787">
        <v>243</v>
      </c>
    </row>
    <row r="788" spans="1:4" x14ac:dyDescent="0.3">
      <c r="A788" t="s">
        <v>3021</v>
      </c>
      <c r="B788" t="s">
        <v>2113</v>
      </c>
      <c r="C788">
        <v>52.231686910000001</v>
      </c>
      <c r="D788">
        <v>18</v>
      </c>
    </row>
    <row r="789" spans="1:4" x14ac:dyDescent="0.3">
      <c r="A789" t="s">
        <v>3021</v>
      </c>
      <c r="B789" t="s">
        <v>2114</v>
      </c>
      <c r="C789">
        <v>149.09796551000002</v>
      </c>
      <c r="D789">
        <v>15</v>
      </c>
    </row>
    <row r="790" spans="1:4" x14ac:dyDescent="0.3">
      <c r="A790" t="s">
        <v>3021</v>
      </c>
      <c r="B790" t="s">
        <v>2622</v>
      </c>
      <c r="C790">
        <v>53.307606700000001</v>
      </c>
      <c r="D790">
        <v>10</v>
      </c>
    </row>
    <row r="791" spans="1:4" x14ac:dyDescent="0.3">
      <c r="A791" t="s">
        <v>3021</v>
      </c>
      <c r="B791" t="s">
        <v>2623</v>
      </c>
      <c r="C791">
        <v>0.13018221999999999</v>
      </c>
      <c r="D791">
        <v>1</v>
      </c>
    </row>
    <row r="792" spans="1:4" x14ac:dyDescent="0.3">
      <c r="A792" t="s">
        <v>3021</v>
      </c>
      <c r="B792" t="s">
        <v>2105</v>
      </c>
      <c r="C792">
        <v>128.98866399000002</v>
      </c>
      <c r="D792">
        <v>114</v>
      </c>
    </row>
    <row r="793" spans="1:4" x14ac:dyDescent="0.3">
      <c r="A793" t="s">
        <v>3021</v>
      </c>
      <c r="B793" t="s">
        <v>2106</v>
      </c>
      <c r="C793">
        <v>99.168048479999982</v>
      </c>
      <c r="D793">
        <v>72</v>
      </c>
    </row>
    <row r="794" spans="1:4" x14ac:dyDescent="0.3">
      <c r="A794" t="s">
        <v>3021</v>
      </c>
      <c r="B794" t="s">
        <v>2107</v>
      </c>
      <c r="C794">
        <v>37.429806639999995</v>
      </c>
      <c r="D794">
        <v>65</v>
      </c>
    </row>
    <row r="795" spans="1:4" x14ac:dyDescent="0.3">
      <c r="A795" t="s">
        <v>3021</v>
      </c>
      <c r="B795" t="s">
        <v>2108</v>
      </c>
      <c r="C795">
        <v>23.46374046</v>
      </c>
      <c r="D795">
        <v>74</v>
      </c>
    </row>
    <row r="796" spans="1:4" x14ac:dyDescent="0.3">
      <c r="A796" t="s">
        <v>3021</v>
      </c>
      <c r="B796" t="s">
        <v>2109</v>
      </c>
      <c r="C796">
        <v>42.665117429999988</v>
      </c>
      <c r="D796">
        <v>36</v>
      </c>
    </row>
    <row r="797" spans="1:4" x14ac:dyDescent="0.3">
      <c r="A797" t="s">
        <v>3021</v>
      </c>
      <c r="B797" t="s">
        <v>2110</v>
      </c>
      <c r="C797">
        <v>95.592982060000011</v>
      </c>
      <c r="D797">
        <v>41</v>
      </c>
    </row>
    <row r="798" spans="1:4" x14ac:dyDescent="0.3">
      <c r="A798" t="s">
        <v>3021</v>
      </c>
      <c r="B798" t="s">
        <v>2111</v>
      </c>
      <c r="C798">
        <v>369.15828636999993</v>
      </c>
      <c r="D798">
        <v>109</v>
      </c>
    </row>
    <row r="799" spans="1:4" x14ac:dyDescent="0.3">
      <c r="A799" t="s">
        <v>3021</v>
      </c>
      <c r="B799" t="s">
        <v>2112</v>
      </c>
      <c r="C799">
        <v>395.60322279999997</v>
      </c>
      <c r="D799">
        <v>71</v>
      </c>
    </row>
    <row r="800" spans="1:4" x14ac:dyDescent="0.3">
      <c r="A800" t="s">
        <v>3021</v>
      </c>
      <c r="B800" t="s">
        <v>2429</v>
      </c>
      <c r="C800">
        <v>134.33828860000011</v>
      </c>
      <c r="D800">
        <v>381</v>
      </c>
    </row>
    <row r="801" spans="1:4" x14ac:dyDescent="0.3">
      <c r="A801" t="s">
        <v>3021</v>
      </c>
      <c r="B801" t="s">
        <v>2430</v>
      </c>
      <c r="C801">
        <v>3.30314424</v>
      </c>
      <c r="D801">
        <v>17</v>
      </c>
    </row>
    <row r="802" spans="1:4" x14ac:dyDescent="0.3">
      <c r="A802" t="s">
        <v>3021</v>
      </c>
      <c r="B802" t="s">
        <v>2432</v>
      </c>
      <c r="C802">
        <v>0.69807381000000013</v>
      </c>
      <c r="D802">
        <v>7</v>
      </c>
    </row>
    <row r="803" spans="1:4" x14ac:dyDescent="0.3">
      <c r="A803" t="s">
        <v>3021</v>
      </c>
      <c r="B803" t="s">
        <v>2433</v>
      </c>
      <c r="C803">
        <v>1606.9721395699989</v>
      </c>
      <c r="D803">
        <v>464</v>
      </c>
    </row>
    <row r="804" spans="1:4" x14ac:dyDescent="0.3">
      <c r="A804" t="s">
        <v>3021</v>
      </c>
      <c r="B804" t="s">
        <v>2437</v>
      </c>
      <c r="C804">
        <v>61.328306330000004</v>
      </c>
      <c r="D804">
        <v>13</v>
      </c>
    </row>
    <row r="805" spans="1:4" x14ac:dyDescent="0.3">
      <c r="A805" t="s">
        <v>3021</v>
      </c>
      <c r="B805" t="s">
        <v>2438</v>
      </c>
      <c r="C805">
        <v>1683.9833398900003</v>
      </c>
      <c r="D805">
        <v>856</v>
      </c>
    </row>
    <row r="806" spans="1:4" x14ac:dyDescent="0.3">
      <c r="A806" t="s">
        <v>3021</v>
      </c>
      <c r="B806" t="s">
        <v>2443</v>
      </c>
      <c r="D806">
        <v>728.16388650430008</v>
      </c>
    </row>
    <row r="807" spans="1:4" x14ac:dyDescent="0.3">
      <c r="A807" t="s">
        <v>3021</v>
      </c>
      <c r="B807" t="s">
        <v>2444</v>
      </c>
      <c r="D807">
        <v>1.1761565863912737</v>
      </c>
    </row>
    <row r="808" spans="1:4" x14ac:dyDescent="0.3">
      <c r="A808" t="s">
        <v>3021</v>
      </c>
      <c r="B808" t="s">
        <v>2446</v>
      </c>
      <c r="D808">
        <v>0.7824476593870191</v>
      </c>
    </row>
    <row r="809" spans="1:4" x14ac:dyDescent="0.3">
      <c r="A809" t="s">
        <v>3021</v>
      </c>
      <c r="B809" t="s">
        <v>2447</v>
      </c>
      <c r="D809">
        <v>563.86004849876633</v>
      </c>
    </row>
    <row r="810" spans="1:4" x14ac:dyDescent="0.3">
      <c r="A810" t="s">
        <v>3021</v>
      </c>
      <c r="B810" t="s">
        <v>1998</v>
      </c>
      <c r="C810">
        <v>101.26431584999999</v>
      </c>
      <c r="D810">
        <v>123</v>
      </c>
    </row>
    <row r="811" spans="1:4" x14ac:dyDescent="0.3">
      <c r="A811" t="s">
        <v>3021</v>
      </c>
      <c r="B811" t="s">
        <v>1999</v>
      </c>
      <c r="C811">
        <v>269.64513036000005</v>
      </c>
      <c r="D811">
        <v>85</v>
      </c>
    </row>
    <row r="812" spans="1:4" x14ac:dyDescent="0.3">
      <c r="A812" t="s">
        <v>3021</v>
      </c>
      <c r="B812" t="s">
        <v>2000</v>
      </c>
      <c r="C812">
        <v>305.91922600999993</v>
      </c>
      <c r="D812">
        <v>33</v>
      </c>
    </row>
    <row r="813" spans="1:4" x14ac:dyDescent="0.3">
      <c r="A813" t="s">
        <v>3021</v>
      </c>
      <c r="B813" t="s">
        <v>2001</v>
      </c>
      <c r="C813">
        <v>210.29489512999999</v>
      </c>
      <c r="D813">
        <v>7</v>
      </c>
    </row>
    <row r="814" spans="1:4" x14ac:dyDescent="0.3">
      <c r="A814" t="s">
        <v>3021</v>
      </c>
      <c r="B814" t="s">
        <v>2002</v>
      </c>
      <c r="D814">
        <v>0</v>
      </c>
    </row>
    <row r="815" spans="1:4" x14ac:dyDescent="0.3">
      <c r="A815" t="s">
        <v>3021</v>
      </c>
      <c r="B815" t="s">
        <v>2003</v>
      </c>
      <c r="C815">
        <v>614.69559069000002</v>
      </c>
      <c r="D815">
        <v>4</v>
      </c>
    </row>
    <row r="816" spans="1:4" x14ac:dyDescent="0.3">
      <c r="A816" t="s">
        <v>3021</v>
      </c>
      <c r="B816" t="s">
        <v>2117</v>
      </c>
      <c r="C816">
        <v>0.5896222205234648</v>
      </c>
    </row>
    <row r="817" spans="1:4" x14ac:dyDescent="0.3">
      <c r="A817" t="s">
        <v>3021</v>
      </c>
      <c r="B817" t="s">
        <v>2118</v>
      </c>
      <c r="C817">
        <v>413.80634460086804</v>
      </c>
    </row>
    <row r="818" spans="1:4" x14ac:dyDescent="0.3">
      <c r="A818" t="s">
        <v>3021</v>
      </c>
      <c r="B818" t="s">
        <v>2119</v>
      </c>
      <c r="C818">
        <v>395.84582413775968</v>
      </c>
    </row>
    <row r="819" spans="1:4" x14ac:dyDescent="0.3">
      <c r="A819" t="s">
        <v>3021</v>
      </c>
      <c r="B819" t="s">
        <v>2120</v>
      </c>
      <c r="C819">
        <v>402.94668729720172</v>
      </c>
    </row>
    <row r="820" spans="1:4" x14ac:dyDescent="0.3">
      <c r="A820" t="s">
        <v>3021</v>
      </c>
      <c r="B820" t="s">
        <v>2121</v>
      </c>
      <c r="C820">
        <v>175.12376635599992</v>
      </c>
    </row>
    <row r="821" spans="1:4" x14ac:dyDescent="0.3">
      <c r="A821" t="s">
        <v>3021</v>
      </c>
      <c r="B821" t="s">
        <v>2122</v>
      </c>
      <c r="C821">
        <v>41.455906554529648</v>
      </c>
    </row>
    <row r="822" spans="1:4" x14ac:dyDescent="0.3">
      <c r="A822" t="s">
        <v>3021</v>
      </c>
      <c r="B822" t="s">
        <v>2123</v>
      </c>
      <c r="C822">
        <v>36.247624318822091</v>
      </c>
    </row>
    <row r="823" spans="1:4" x14ac:dyDescent="0.3">
      <c r="A823" t="s">
        <v>3021</v>
      </c>
      <c r="B823" t="s">
        <v>2124</v>
      </c>
      <c r="C823">
        <v>35.641979917279414</v>
      </c>
    </row>
    <row r="824" spans="1:4" x14ac:dyDescent="0.3">
      <c r="A824" t="s">
        <v>3021</v>
      </c>
      <c r="B824" t="s">
        <v>2125</v>
      </c>
      <c r="C824">
        <v>0.75102485753927628</v>
      </c>
    </row>
    <row r="825" spans="1:4" x14ac:dyDescent="0.3">
      <c r="A825" t="s">
        <v>3021</v>
      </c>
      <c r="B825" t="s">
        <v>2398</v>
      </c>
      <c r="C825">
        <v>2.6092659332660015E-2</v>
      </c>
    </row>
    <row r="826" spans="1:4" x14ac:dyDescent="0.3">
      <c r="A826" t="s">
        <v>3021</v>
      </c>
      <c r="B826" t="s">
        <v>2399</v>
      </c>
      <c r="C826">
        <v>0.33187983964093537</v>
      </c>
    </row>
    <row r="827" spans="1:4" x14ac:dyDescent="0.3">
      <c r="A827" t="s">
        <v>3021</v>
      </c>
      <c r="B827" t="s">
        <v>2400</v>
      </c>
      <c r="C827">
        <v>4.667049832516066E-3</v>
      </c>
    </row>
    <row r="828" spans="1:4" x14ac:dyDescent="0.3">
      <c r="A828" t="s">
        <v>3021</v>
      </c>
      <c r="B828" t="s">
        <v>2402</v>
      </c>
      <c r="C828">
        <v>4.6922804768297598E-2</v>
      </c>
    </row>
    <row r="829" spans="1:4" x14ac:dyDescent="0.3">
      <c r="A829" t="s">
        <v>3021</v>
      </c>
      <c r="B829" t="s">
        <v>2403</v>
      </c>
      <c r="C829">
        <v>0.12030427751753842</v>
      </c>
    </row>
    <row r="830" spans="1:4" x14ac:dyDescent="0.3">
      <c r="A830" t="s">
        <v>3021</v>
      </c>
      <c r="B830" t="s">
        <v>2406</v>
      </c>
      <c r="C830">
        <v>0.21751706639988094</v>
      </c>
    </row>
    <row r="831" spans="1:4" x14ac:dyDescent="0.3">
      <c r="A831" t="s">
        <v>3021</v>
      </c>
      <c r="B831" t="s">
        <v>2491</v>
      </c>
      <c r="C831">
        <v>282.67159065999999</v>
      </c>
      <c r="D831">
        <v>11</v>
      </c>
    </row>
    <row r="832" spans="1:4" x14ac:dyDescent="0.3">
      <c r="A832" t="s">
        <v>3021</v>
      </c>
      <c r="B832" t="s">
        <v>2500</v>
      </c>
      <c r="C832">
        <v>219.16531681999999</v>
      </c>
      <c r="D832">
        <v>35</v>
      </c>
    </row>
    <row r="833" spans="1:4" x14ac:dyDescent="0.3">
      <c r="A833" t="s">
        <v>3021</v>
      </c>
      <c r="B833" t="s">
        <v>2501</v>
      </c>
      <c r="C833">
        <v>190.31246972999998</v>
      </c>
      <c r="D833">
        <v>63</v>
      </c>
    </row>
    <row r="834" spans="1:4" x14ac:dyDescent="0.3">
      <c r="A834" t="s">
        <v>3021</v>
      </c>
      <c r="B834" t="s">
        <v>2502</v>
      </c>
      <c r="C834">
        <v>124.17084992999997</v>
      </c>
      <c r="D834">
        <v>48</v>
      </c>
    </row>
    <row r="835" spans="1:4" x14ac:dyDescent="0.3">
      <c r="A835" t="s">
        <v>3021</v>
      </c>
      <c r="B835" t="s">
        <v>2503</v>
      </c>
      <c r="C835">
        <v>9.7133046499999995</v>
      </c>
      <c r="D835">
        <v>6</v>
      </c>
    </row>
    <row r="836" spans="1:4" x14ac:dyDescent="0.3">
      <c r="A836" t="s">
        <v>3021</v>
      </c>
      <c r="B836" t="s">
        <v>2508</v>
      </c>
      <c r="C836">
        <v>45.587272519999999</v>
      </c>
      <c r="D836">
        <v>18</v>
      </c>
    </row>
    <row r="837" spans="1:4" x14ac:dyDescent="0.3">
      <c r="A837" t="s">
        <v>3021</v>
      </c>
      <c r="B837" t="s">
        <v>2492</v>
      </c>
      <c r="C837">
        <v>25.478240059999997</v>
      </c>
      <c r="D837">
        <v>2</v>
      </c>
    </row>
    <row r="838" spans="1:4" x14ac:dyDescent="0.3">
      <c r="A838" t="s">
        <v>3021</v>
      </c>
      <c r="B838" t="s">
        <v>2493</v>
      </c>
      <c r="C838">
        <v>122.23695846999999</v>
      </c>
      <c r="D838">
        <v>23</v>
      </c>
    </row>
    <row r="839" spans="1:4" x14ac:dyDescent="0.3">
      <c r="A839" t="s">
        <v>3021</v>
      </c>
      <c r="B839" t="s">
        <v>2494</v>
      </c>
      <c r="C839">
        <v>73.88021363</v>
      </c>
      <c r="D839">
        <v>11</v>
      </c>
    </row>
    <row r="840" spans="1:4" x14ac:dyDescent="0.3">
      <c r="A840" t="s">
        <v>3021</v>
      </c>
      <c r="B840" t="s">
        <v>2495</v>
      </c>
      <c r="C840">
        <v>61.392099479999999</v>
      </c>
      <c r="D840">
        <v>5</v>
      </c>
    </row>
    <row r="841" spans="1:4" x14ac:dyDescent="0.3">
      <c r="A841" t="s">
        <v>3021</v>
      </c>
      <c r="B841" t="s">
        <v>2496</v>
      </c>
      <c r="C841">
        <v>9.5877859499999989</v>
      </c>
      <c r="D841">
        <v>4</v>
      </c>
    </row>
    <row r="842" spans="1:4" x14ac:dyDescent="0.3">
      <c r="A842" t="s">
        <v>3021</v>
      </c>
      <c r="B842" t="s">
        <v>2497</v>
      </c>
      <c r="C842">
        <v>3.2199180099999998</v>
      </c>
      <c r="D842">
        <v>1</v>
      </c>
    </row>
    <row r="843" spans="1:4" x14ac:dyDescent="0.3">
      <c r="A843" t="s">
        <v>3021</v>
      </c>
      <c r="B843" t="s">
        <v>2498</v>
      </c>
      <c r="C843">
        <v>319.31117587</v>
      </c>
      <c r="D843">
        <v>7</v>
      </c>
    </row>
    <row r="844" spans="1:4" x14ac:dyDescent="0.3">
      <c r="A844" t="s">
        <v>3021</v>
      </c>
      <c r="B844" t="s">
        <v>2499</v>
      </c>
      <c r="C844">
        <v>15.091962260000001</v>
      </c>
      <c r="D844">
        <v>8</v>
      </c>
    </row>
    <row r="845" spans="1:4" x14ac:dyDescent="0.3">
      <c r="A845" t="s">
        <v>3021</v>
      </c>
      <c r="B845" t="s">
        <v>2513</v>
      </c>
      <c r="C845">
        <v>282.67159065999999</v>
      </c>
      <c r="D845">
        <v>11</v>
      </c>
    </row>
    <row r="846" spans="1:4" x14ac:dyDescent="0.3">
      <c r="A846" t="s">
        <v>3021</v>
      </c>
      <c r="B846" t="s">
        <v>2522</v>
      </c>
      <c r="C846">
        <v>219.16531681999999</v>
      </c>
      <c r="D846">
        <v>35</v>
      </c>
    </row>
    <row r="847" spans="1:4" x14ac:dyDescent="0.3">
      <c r="A847" t="s">
        <v>3021</v>
      </c>
      <c r="B847" t="s">
        <v>2523</v>
      </c>
      <c r="C847">
        <v>190.31246972999998</v>
      </c>
      <c r="D847">
        <v>63</v>
      </c>
    </row>
    <row r="848" spans="1:4" x14ac:dyDescent="0.3">
      <c r="A848" t="s">
        <v>3021</v>
      </c>
      <c r="B848" t="s">
        <v>2524</v>
      </c>
      <c r="C848">
        <v>124.17084992999997</v>
      </c>
      <c r="D848">
        <v>48</v>
      </c>
    </row>
    <row r="849" spans="1:4" x14ac:dyDescent="0.3">
      <c r="A849" t="s">
        <v>3021</v>
      </c>
      <c r="B849" t="s">
        <v>2525</v>
      </c>
      <c r="C849">
        <v>9.7133046499999995</v>
      </c>
      <c r="D849">
        <v>6</v>
      </c>
    </row>
    <row r="850" spans="1:4" x14ac:dyDescent="0.3">
      <c r="A850" t="s">
        <v>3021</v>
      </c>
      <c r="B850" t="s">
        <v>2530</v>
      </c>
      <c r="C850">
        <v>45.587272519999999</v>
      </c>
      <c r="D850">
        <v>18</v>
      </c>
    </row>
    <row r="851" spans="1:4" x14ac:dyDescent="0.3">
      <c r="A851" t="s">
        <v>3021</v>
      </c>
      <c r="B851" t="s">
        <v>2514</v>
      </c>
      <c r="C851">
        <v>25.478240059999997</v>
      </c>
      <c r="D851">
        <v>2</v>
      </c>
    </row>
    <row r="852" spans="1:4" x14ac:dyDescent="0.3">
      <c r="A852" t="s">
        <v>3021</v>
      </c>
      <c r="B852" t="s">
        <v>2515</v>
      </c>
      <c r="C852">
        <v>122.23695846999999</v>
      </c>
      <c r="D852">
        <v>23</v>
      </c>
    </row>
    <row r="853" spans="1:4" x14ac:dyDescent="0.3">
      <c r="A853" t="s">
        <v>3021</v>
      </c>
      <c r="B853" t="s">
        <v>2516</v>
      </c>
      <c r="C853">
        <v>73.88021363</v>
      </c>
      <c r="D853">
        <v>11</v>
      </c>
    </row>
    <row r="854" spans="1:4" x14ac:dyDescent="0.3">
      <c r="A854" t="s">
        <v>3021</v>
      </c>
      <c r="B854" t="s">
        <v>2517</v>
      </c>
      <c r="C854">
        <v>61.392099479999999</v>
      </c>
      <c r="D854">
        <v>5</v>
      </c>
    </row>
    <row r="855" spans="1:4" x14ac:dyDescent="0.3">
      <c r="A855" t="s">
        <v>3021</v>
      </c>
      <c r="B855" t="s">
        <v>2518</v>
      </c>
      <c r="C855">
        <v>9.5877859499999989</v>
      </c>
      <c r="D855">
        <v>4</v>
      </c>
    </row>
    <row r="856" spans="1:4" x14ac:dyDescent="0.3">
      <c r="A856" t="s">
        <v>3021</v>
      </c>
      <c r="B856" t="s">
        <v>2519</v>
      </c>
      <c r="C856">
        <v>3.2199180099999998</v>
      </c>
      <c r="D856">
        <v>1</v>
      </c>
    </row>
    <row r="857" spans="1:4" x14ac:dyDescent="0.3">
      <c r="A857" t="s">
        <v>3021</v>
      </c>
      <c r="B857" t="s">
        <v>2520</v>
      </c>
      <c r="C857">
        <v>319.31117587</v>
      </c>
      <c r="D857">
        <v>7</v>
      </c>
    </row>
    <row r="858" spans="1:4" x14ac:dyDescent="0.3">
      <c r="A858" t="s">
        <v>3021</v>
      </c>
      <c r="B858" t="s">
        <v>2521</v>
      </c>
      <c r="C858">
        <v>15.091962260000001</v>
      </c>
      <c r="D858">
        <v>8</v>
      </c>
    </row>
    <row r="859" spans="1:4" x14ac:dyDescent="0.3">
      <c r="A859" t="s">
        <v>3021</v>
      </c>
      <c r="B859" t="s">
        <v>2535</v>
      </c>
      <c r="C859">
        <v>299.64739187999999</v>
      </c>
      <c r="D859">
        <v>86</v>
      </c>
    </row>
    <row r="860" spans="1:4" x14ac:dyDescent="0.3">
      <c r="A860" t="s">
        <v>3021</v>
      </c>
      <c r="B860" t="s">
        <v>2544</v>
      </c>
      <c r="C860">
        <v>254.05663837999998</v>
      </c>
      <c r="D860">
        <v>6</v>
      </c>
    </row>
    <row r="861" spans="1:4" x14ac:dyDescent="0.3">
      <c r="A861" t="s">
        <v>3021</v>
      </c>
      <c r="B861" t="s">
        <v>2545</v>
      </c>
      <c r="C861">
        <v>129.25352384999999</v>
      </c>
      <c r="D861">
        <v>4</v>
      </c>
    </row>
    <row r="862" spans="1:4" x14ac:dyDescent="0.3">
      <c r="A862" t="s">
        <v>3021</v>
      </c>
      <c r="B862" t="s">
        <v>2637</v>
      </c>
      <c r="C862">
        <v>2.0934992300000004</v>
      </c>
      <c r="D862">
        <v>2</v>
      </c>
    </row>
    <row r="863" spans="1:4" x14ac:dyDescent="0.3">
      <c r="A863" t="s">
        <v>3021</v>
      </c>
      <c r="B863" t="s">
        <v>2638</v>
      </c>
      <c r="C863">
        <v>1.0003252199999999</v>
      </c>
      <c r="D863">
        <v>2</v>
      </c>
    </row>
    <row r="864" spans="1:4" x14ac:dyDescent="0.3">
      <c r="A864" t="s">
        <v>3021</v>
      </c>
      <c r="B864" t="s">
        <v>2536</v>
      </c>
      <c r="C864">
        <v>110.65680005000002</v>
      </c>
      <c r="D864">
        <v>36</v>
      </c>
    </row>
    <row r="865" spans="1:4" x14ac:dyDescent="0.3">
      <c r="A865" t="s">
        <v>3021</v>
      </c>
      <c r="B865" t="s">
        <v>2537</v>
      </c>
      <c r="C865">
        <v>14.13413729</v>
      </c>
      <c r="D865">
        <v>9</v>
      </c>
    </row>
    <row r="866" spans="1:4" x14ac:dyDescent="0.3">
      <c r="A866" t="s">
        <v>3021</v>
      </c>
      <c r="B866" t="s">
        <v>2538</v>
      </c>
      <c r="C866">
        <v>281.89076248000003</v>
      </c>
      <c r="D866">
        <v>22</v>
      </c>
    </row>
    <row r="867" spans="1:4" x14ac:dyDescent="0.3">
      <c r="A867" t="s">
        <v>3021</v>
      </c>
      <c r="B867" t="s">
        <v>2539</v>
      </c>
      <c r="C867">
        <v>54.064183169999993</v>
      </c>
      <c r="D867">
        <v>22</v>
      </c>
    </row>
    <row r="868" spans="1:4" x14ac:dyDescent="0.3">
      <c r="A868" t="s">
        <v>3021</v>
      </c>
      <c r="B868" t="s">
        <v>2540</v>
      </c>
      <c r="C868">
        <v>67.179476570000006</v>
      </c>
      <c r="D868">
        <v>17</v>
      </c>
    </row>
    <row r="869" spans="1:4" x14ac:dyDescent="0.3">
      <c r="A869" t="s">
        <v>3021</v>
      </c>
      <c r="B869" t="s">
        <v>2541</v>
      </c>
      <c r="C869">
        <v>57.595292500000006</v>
      </c>
      <c r="D869">
        <v>11</v>
      </c>
    </row>
    <row r="870" spans="1:4" x14ac:dyDescent="0.3">
      <c r="A870" t="s">
        <v>3021</v>
      </c>
      <c r="B870" t="s">
        <v>2542</v>
      </c>
      <c r="C870">
        <v>55.036901150000006</v>
      </c>
      <c r="D870">
        <v>9</v>
      </c>
    </row>
    <row r="871" spans="1:4" x14ac:dyDescent="0.3">
      <c r="A871" t="s">
        <v>3021</v>
      </c>
      <c r="B871" t="s">
        <v>2543</v>
      </c>
      <c r="C871">
        <v>175.21022626999996</v>
      </c>
      <c r="D871">
        <v>12</v>
      </c>
    </row>
    <row r="872" spans="1:4" x14ac:dyDescent="0.3">
      <c r="A872" t="s">
        <v>3021</v>
      </c>
      <c r="B872" t="s">
        <v>2547</v>
      </c>
      <c r="C872">
        <v>2.0934992300000004</v>
      </c>
      <c r="D872">
        <v>2</v>
      </c>
    </row>
    <row r="873" spans="1:4" x14ac:dyDescent="0.3">
      <c r="A873" t="s">
        <v>3021</v>
      </c>
      <c r="B873" t="s">
        <v>2548</v>
      </c>
      <c r="C873">
        <v>1499.7256588099997</v>
      </c>
      <c r="D873">
        <v>236</v>
      </c>
    </row>
    <row r="874" spans="1:4" x14ac:dyDescent="0.3">
      <c r="A874" t="s">
        <v>3021</v>
      </c>
      <c r="B874" t="s">
        <v>2554</v>
      </c>
      <c r="D874">
        <v>27.147306360874587</v>
      </c>
    </row>
    <row r="875" spans="1:4" x14ac:dyDescent="0.3">
      <c r="A875" t="s">
        <v>3021</v>
      </c>
      <c r="B875" t="s">
        <v>2566</v>
      </c>
      <c r="D875">
        <v>326.55910047810102</v>
      </c>
    </row>
    <row r="876" spans="1:4" x14ac:dyDescent="0.3">
      <c r="A876" t="s">
        <v>3021</v>
      </c>
      <c r="B876" t="s">
        <v>2555</v>
      </c>
      <c r="D876">
        <v>340.23463326988156</v>
      </c>
    </row>
    <row r="877" spans="1:4" x14ac:dyDescent="0.3">
      <c r="A877" t="s">
        <v>3021</v>
      </c>
      <c r="B877" t="s">
        <v>2556</v>
      </c>
      <c r="D877">
        <v>0.92646215901536788</v>
      </c>
    </row>
    <row r="878" spans="1:4" x14ac:dyDescent="0.3">
      <c r="A878" t="s">
        <v>3021</v>
      </c>
      <c r="B878" t="s">
        <v>2558</v>
      </c>
      <c r="D878">
        <v>306.44496739436352</v>
      </c>
    </row>
    <row r="879" spans="1:4" x14ac:dyDescent="0.3">
      <c r="A879" t="s">
        <v>3021</v>
      </c>
      <c r="B879" t="s">
        <v>2559</v>
      </c>
      <c r="D879">
        <v>2594.3363493501001</v>
      </c>
    </row>
    <row r="880" spans="1:4" x14ac:dyDescent="0.3">
      <c r="A880" t="s">
        <v>3021</v>
      </c>
      <c r="B880" t="s">
        <v>2562</v>
      </c>
      <c r="D880">
        <v>126.05585243474938</v>
      </c>
    </row>
    <row r="881" spans="1:5" x14ac:dyDescent="0.3">
      <c r="A881" t="s">
        <v>3021</v>
      </c>
      <c r="B881" t="s">
        <v>597</v>
      </c>
    </row>
    <row r="882" spans="1:5" x14ac:dyDescent="0.3">
      <c r="A882" t="s">
        <v>3021</v>
      </c>
      <c r="B882" t="s">
        <v>598</v>
      </c>
    </row>
    <row r="883" spans="1:5" x14ac:dyDescent="0.3">
      <c r="A883" t="s">
        <v>3021</v>
      </c>
      <c r="B883" t="s">
        <v>599</v>
      </c>
    </row>
    <row r="884" spans="1:5" x14ac:dyDescent="0.3">
      <c r="A884" t="s">
        <v>3021</v>
      </c>
      <c r="B884" t="s">
        <v>727</v>
      </c>
      <c r="C884">
        <v>0.35069020154974034</v>
      </c>
    </row>
    <row r="885" spans="1:5" x14ac:dyDescent="0.3">
      <c r="A885" t="s">
        <v>3021</v>
      </c>
      <c r="B885" t="s">
        <v>734</v>
      </c>
      <c r="C885">
        <v>0.55196599037566196</v>
      </c>
    </row>
    <row r="886" spans="1:5" x14ac:dyDescent="0.3">
      <c r="A886" t="s">
        <v>3021</v>
      </c>
      <c r="B886" t="s">
        <v>2411</v>
      </c>
      <c r="C886">
        <v>0.25261630250817152</v>
      </c>
    </row>
    <row r="887" spans="1:5" x14ac:dyDescent="0.3">
      <c r="A887" t="s">
        <v>3022</v>
      </c>
      <c r="B887" t="s">
        <v>435</v>
      </c>
      <c r="C887">
        <v>66161.88596949022</v>
      </c>
    </row>
    <row r="888" spans="1:5" x14ac:dyDescent="0.3">
      <c r="A888" t="s">
        <v>3022</v>
      </c>
      <c r="B888" t="s">
        <v>437</v>
      </c>
      <c r="C888">
        <v>2868.4124906599995</v>
      </c>
    </row>
    <row r="889" spans="1:5" x14ac:dyDescent="0.3">
      <c r="A889" t="s">
        <v>3022</v>
      </c>
      <c r="B889" t="s">
        <v>457</v>
      </c>
      <c r="C889">
        <v>17345</v>
      </c>
      <c r="D889">
        <v>550</v>
      </c>
    </row>
    <row r="890" spans="1:5" x14ac:dyDescent="0.3">
      <c r="A890" t="s">
        <v>3022</v>
      </c>
      <c r="B890" t="s">
        <v>468</v>
      </c>
      <c r="C890">
        <v>4.0544657106918153E-2</v>
      </c>
      <c r="D890">
        <v>0.23348515264479969</v>
      </c>
      <c r="E890">
        <v>3.8859907026601637E-2</v>
      </c>
    </row>
    <row r="891" spans="1:5" x14ac:dyDescent="0.3">
      <c r="A891" t="s">
        <v>3022</v>
      </c>
      <c r="B891" t="s">
        <v>494</v>
      </c>
    </row>
    <row r="892" spans="1:5" x14ac:dyDescent="0.3">
      <c r="A892" t="s">
        <v>3022</v>
      </c>
      <c r="B892" t="s">
        <v>496</v>
      </c>
    </row>
    <row r="893" spans="1:5" x14ac:dyDescent="0.3">
      <c r="A893" t="s">
        <v>3022</v>
      </c>
      <c r="B893" t="s">
        <v>498</v>
      </c>
    </row>
    <row r="894" spans="1:5" x14ac:dyDescent="0.3">
      <c r="A894" t="s">
        <v>3022</v>
      </c>
      <c r="B894" t="s">
        <v>527</v>
      </c>
    </row>
    <row r="895" spans="1:5" x14ac:dyDescent="0.3">
      <c r="A895" t="s">
        <v>3022</v>
      </c>
      <c r="B895" t="s">
        <v>529</v>
      </c>
    </row>
    <row r="896" spans="1:5" x14ac:dyDescent="0.3">
      <c r="A896" t="s">
        <v>3022</v>
      </c>
      <c r="B896" t="s">
        <v>538</v>
      </c>
    </row>
    <row r="897" spans="1:5" x14ac:dyDescent="0.3">
      <c r="A897" t="s">
        <v>3022</v>
      </c>
      <c r="B897" t="s">
        <v>490</v>
      </c>
      <c r="C897">
        <v>1</v>
      </c>
      <c r="D897">
        <v>1</v>
      </c>
      <c r="E897">
        <v>1</v>
      </c>
    </row>
    <row r="898" spans="1:5" x14ac:dyDescent="0.3">
      <c r="A898" t="s">
        <v>3022</v>
      </c>
      <c r="B898" t="s">
        <v>558</v>
      </c>
      <c r="C898">
        <v>0.31686968344641309</v>
      </c>
      <c r="D898">
        <v>0.21223806748238044</v>
      </c>
      <c r="E898">
        <v>0.31252193121523258</v>
      </c>
    </row>
    <row r="899" spans="1:5" x14ac:dyDescent="0.3">
      <c r="A899" t="s">
        <v>3022</v>
      </c>
      <c r="B899" t="s">
        <v>560</v>
      </c>
      <c r="C899">
        <v>9.7011412446281017E-2</v>
      </c>
      <c r="D899">
        <v>0.18970073178519645</v>
      </c>
      <c r="E899">
        <v>0.10086292703151784</v>
      </c>
    </row>
    <row r="900" spans="1:5" x14ac:dyDescent="0.3">
      <c r="A900" t="s">
        <v>3022</v>
      </c>
      <c r="B900" t="s">
        <v>561</v>
      </c>
      <c r="C900">
        <v>0.13552629352320644</v>
      </c>
      <c r="D900">
        <v>0.10299716723518447</v>
      </c>
      <c r="E900">
        <v>0.13417461238845538</v>
      </c>
    </row>
    <row r="901" spans="1:5" x14ac:dyDescent="0.3">
      <c r="A901" t="s">
        <v>3022</v>
      </c>
      <c r="B901" t="s">
        <v>562</v>
      </c>
      <c r="C901">
        <v>0.25037715125743193</v>
      </c>
      <c r="D901">
        <v>0.24620402754120818</v>
      </c>
      <c r="E901">
        <v>0.25020374565931475</v>
      </c>
    </row>
    <row r="902" spans="1:5" x14ac:dyDescent="0.3">
      <c r="A902" t="s">
        <v>3022</v>
      </c>
      <c r="B902" t="s">
        <v>563</v>
      </c>
      <c r="C902">
        <v>0.20021545932666754</v>
      </c>
      <c r="D902">
        <v>0.2488600059560305</v>
      </c>
      <c r="E902">
        <v>0.20223678370547934</v>
      </c>
    </row>
    <row r="903" spans="1:5" x14ac:dyDescent="0.3">
      <c r="A903" t="s">
        <v>3022</v>
      </c>
      <c r="B903" t="s">
        <v>591</v>
      </c>
      <c r="C903">
        <v>0.25132806802632612</v>
      </c>
      <c r="D903">
        <v>0.91529602983143643</v>
      </c>
      <c r="E903">
        <v>0.27891789506639458</v>
      </c>
    </row>
    <row r="904" spans="1:5" x14ac:dyDescent="0.3">
      <c r="A904" t="s">
        <v>3022</v>
      </c>
      <c r="B904" t="s">
        <v>603</v>
      </c>
      <c r="C904">
        <v>3.6154490438846652E-3</v>
      </c>
      <c r="D904">
        <v>6.1487060558510727E-2</v>
      </c>
      <c r="E904">
        <v>6.0201851818720226E-3</v>
      </c>
    </row>
    <row r="905" spans="1:5" x14ac:dyDescent="0.3">
      <c r="A905" t="s">
        <v>3022</v>
      </c>
      <c r="B905" t="s">
        <v>605</v>
      </c>
      <c r="C905">
        <v>0.99638455095611544</v>
      </c>
      <c r="D905">
        <v>0.93851293944148928</v>
      </c>
      <c r="E905">
        <v>0.99397981481812792</v>
      </c>
    </row>
    <row r="906" spans="1:5" x14ac:dyDescent="0.3">
      <c r="A906" t="s">
        <v>3022</v>
      </c>
      <c r="B906" t="s">
        <v>615</v>
      </c>
      <c r="C906">
        <v>6.4795374579359619E-2</v>
      </c>
      <c r="D906">
        <v>4.04681413074209E-3</v>
      </c>
      <c r="E906">
        <v>6.2271092728238525E-2</v>
      </c>
    </row>
    <row r="907" spans="1:5" x14ac:dyDescent="0.3">
      <c r="A907" t="s">
        <v>3022</v>
      </c>
      <c r="B907" t="s">
        <v>617</v>
      </c>
      <c r="C907">
        <v>1.8996594397559664E-2</v>
      </c>
      <c r="E907">
        <v>1.820722987407556E-2</v>
      </c>
    </row>
    <row r="908" spans="1:5" x14ac:dyDescent="0.3">
      <c r="A908" t="s">
        <v>3022</v>
      </c>
      <c r="B908" t="s">
        <v>618</v>
      </c>
      <c r="C908">
        <v>5.041432333591768E-2</v>
      </c>
      <c r="E908">
        <v>4.831945951538244E-2</v>
      </c>
    </row>
    <row r="909" spans="1:5" x14ac:dyDescent="0.3">
      <c r="A909" t="s">
        <v>3022</v>
      </c>
      <c r="B909" t="s">
        <v>619</v>
      </c>
      <c r="C909">
        <v>9.7540185695823803E-2</v>
      </c>
      <c r="D909">
        <v>8.2749652611987246E-2</v>
      </c>
      <c r="E909">
        <v>9.6925595424775093E-2</v>
      </c>
    </row>
    <row r="910" spans="1:5" x14ac:dyDescent="0.3">
      <c r="A910" t="s">
        <v>3022</v>
      </c>
      <c r="B910" t="s">
        <v>620</v>
      </c>
      <c r="C910">
        <v>0.76825352199133912</v>
      </c>
      <c r="D910">
        <v>0.91320353325727066</v>
      </c>
      <c r="E910">
        <v>0.77427662245752815</v>
      </c>
    </row>
    <row r="911" spans="1:5" x14ac:dyDescent="0.3">
      <c r="A911" t="s">
        <v>3022</v>
      </c>
      <c r="B911" t="s">
        <v>626</v>
      </c>
      <c r="C911">
        <v>1.640061803105763E-4</v>
      </c>
      <c r="E911">
        <v>1.571912398186144E-4</v>
      </c>
    </row>
    <row r="912" spans="1:5" x14ac:dyDescent="0.3">
      <c r="A912" t="s">
        <v>3022</v>
      </c>
      <c r="B912" t="s">
        <v>638</v>
      </c>
      <c r="C912">
        <v>4864.3992099099914</v>
      </c>
      <c r="D912">
        <v>13139</v>
      </c>
    </row>
    <row r="913" spans="1:4" x14ac:dyDescent="0.3">
      <c r="A913" t="s">
        <v>3022</v>
      </c>
      <c r="B913" t="s">
        <v>639</v>
      </c>
      <c r="C913">
        <v>5625.9364179200111</v>
      </c>
      <c r="D913">
        <v>1710</v>
      </c>
    </row>
    <row r="914" spans="1:4" x14ac:dyDescent="0.3">
      <c r="A914" t="s">
        <v>3022</v>
      </c>
      <c r="B914" t="s">
        <v>640</v>
      </c>
      <c r="C914">
        <v>17162.432494539975</v>
      </c>
      <c r="D914">
        <v>1743</v>
      </c>
    </row>
    <row r="915" spans="1:4" x14ac:dyDescent="0.3">
      <c r="A915" t="s">
        <v>3022</v>
      </c>
      <c r="B915" t="s">
        <v>641</v>
      </c>
      <c r="C915">
        <v>15340.910292629989</v>
      </c>
      <c r="D915">
        <v>490</v>
      </c>
    </row>
    <row r="916" spans="1:4" x14ac:dyDescent="0.3">
      <c r="A916" t="s">
        <v>3022</v>
      </c>
      <c r="B916" t="s">
        <v>642</v>
      </c>
      <c r="C916">
        <v>13803.737621030003</v>
      </c>
      <c r="D916">
        <v>202</v>
      </c>
    </row>
    <row r="917" spans="1:4" x14ac:dyDescent="0.3">
      <c r="A917" t="s">
        <v>3022</v>
      </c>
      <c r="B917" t="s">
        <v>643</v>
      </c>
      <c r="C917">
        <v>9364.4699334600009</v>
      </c>
      <c r="D917">
        <v>61</v>
      </c>
    </row>
    <row r="918" spans="1:4" x14ac:dyDescent="0.3">
      <c r="A918" t="s">
        <v>3022</v>
      </c>
      <c r="B918" t="s">
        <v>700</v>
      </c>
      <c r="C918">
        <v>0.50726600641258801</v>
      </c>
    </row>
    <row r="919" spans="1:4" x14ac:dyDescent="0.3">
      <c r="A919" t="s">
        <v>3022</v>
      </c>
      <c r="B919" t="s">
        <v>701</v>
      </c>
      <c r="C919">
        <v>58521.962518224595</v>
      </c>
    </row>
    <row r="920" spans="1:4" x14ac:dyDescent="0.3">
      <c r="A920" t="s">
        <v>3022</v>
      </c>
      <c r="B920" t="s">
        <v>702</v>
      </c>
      <c r="C920">
        <v>3680.8630334219692</v>
      </c>
    </row>
    <row r="921" spans="1:4" x14ac:dyDescent="0.3">
      <c r="A921" t="s">
        <v>3022</v>
      </c>
      <c r="B921" t="s">
        <v>703</v>
      </c>
      <c r="C921">
        <v>2338.9497606801933</v>
      </c>
    </row>
    <row r="922" spans="1:4" x14ac:dyDescent="0.3">
      <c r="A922" t="s">
        <v>3022</v>
      </c>
      <c r="B922" t="s">
        <v>704</v>
      </c>
      <c r="C922">
        <v>630.63016888762365</v>
      </c>
    </row>
    <row r="923" spans="1:4" x14ac:dyDescent="0.3">
      <c r="A923" t="s">
        <v>3022</v>
      </c>
      <c r="B923" t="s">
        <v>705</v>
      </c>
      <c r="C923">
        <v>432.11064846604154</v>
      </c>
    </row>
    <row r="924" spans="1:4" x14ac:dyDescent="0.3">
      <c r="A924" t="s">
        <v>3022</v>
      </c>
      <c r="B924" t="s">
        <v>706</v>
      </c>
      <c r="C924">
        <v>269.60452519199094</v>
      </c>
    </row>
    <row r="925" spans="1:4" x14ac:dyDescent="0.3">
      <c r="A925" t="s">
        <v>3022</v>
      </c>
      <c r="B925" t="s">
        <v>707</v>
      </c>
      <c r="C925">
        <v>165.45410110528428</v>
      </c>
    </row>
    <row r="926" spans="1:4" x14ac:dyDescent="0.3">
      <c r="A926" t="s">
        <v>3022</v>
      </c>
      <c r="B926" t="s">
        <v>708</v>
      </c>
      <c r="C926">
        <v>119.69492442255498</v>
      </c>
    </row>
    <row r="927" spans="1:4" x14ac:dyDescent="0.3">
      <c r="A927" t="s">
        <v>3022</v>
      </c>
      <c r="B927" t="s">
        <v>720</v>
      </c>
      <c r="C927">
        <v>2.8031507602205151E-2</v>
      </c>
    </row>
    <row r="928" spans="1:4" x14ac:dyDescent="0.3">
      <c r="A928" t="s">
        <v>3022</v>
      </c>
      <c r="B928" t="s">
        <v>722</v>
      </c>
      <c r="C928">
        <v>1.0238198814531431E-3</v>
      </c>
    </row>
    <row r="929" spans="1:4" x14ac:dyDescent="0.3">
      <c r="A929" t="s">
        <v>3022</v>
      </c>
      <c r="B929" t="s">
        <v>726</v>
      </c>
      <c r="C929">
        <v>0.94337836512433282</v>
      </c>
    </row>
    <row r="930" spans="1:4" x14ac:dyDescent="0.3">
      <c r="A930" t="s">
        <v>3022</v>
      </c>
      <c r="B930" t="s">
        <v>1920</v>
      </c>
      <c r="C930">
        <v>14210.136338919989</v>
      </c>
      <c r="D930">
        <v>407</v>
      </c>
    </row>
    <row r="931" spans="1:4" x14ac:dyDescent="0.3">
      <c r="A931" t="s">
        <v>3022</v>
      </c>
      <c r="B931" t="s">
        <v>1929</v>
      </c>
      <c r="C931">
        <v>6396.6018031400081</v>
      </c>
      <c r="D931">
        <v>1912</v>
      </c>
    </row>
    <row r="932" spans="1:4" x14ac:dyDescent="0.3">
      <c r="A932" t="s">
        <v>3022</v>
      </c>
      <c r="B932" t="s">
        <v>1930</v>
      </c>
      <c r="C932">
        <v>2843.9166027099977</v>
      </c>
      <c r="D932">
        <v>3619</v>
      </c>
    </row>
    <row r="933" spans="1:4" x14ac:dyDescent="0.3">
      <c r="A933" t="s">
        <v>3022</v>
      </c>
      <c r="B933" t="s">
        <v>1931</v>
      </c>
      <c r="C933">
        <v>358.63832231000043</v>
      </c>
      <c r="D933">
        <v>993</v>
      </c>
    </row>
    <row r="934" spans="1:4" x14ac:dyDescent="0.3">
      <c r="A934" t="s">
        <v>3022</v>
      </c>
      <c r="B934" t="s">
        <v>1932</v>
      </c>
      <c r="C934">
        <v>20.838040389999996</v>
      </c>
      <c r="D934">
        <v>28</v>
      </c>
    </row>
    <row r="935" spans="1:4" x14ac:dyDescent="0.3">
      <c r="A935" t="s">
        <v>3022</v>
      </c>
      <c r="B935" t="s">
        <v>1937</v>
      </c>
      <c r="C935">
        <v>5339.8225638400017</v>
      </c>
      <c r="D935">
        <v>427</v>
      </c>
    </row>
    <row r="936" spans="1:4" x14ac:dyDescent="0.3">
      <c r="A936" t="s">
        <v>3022</v>
      </c>
      <c r="B936" t="s">
        <v>1921</v>
      </c>
      <c r="C936">
        <v>7923.0031509600039</v>
      </c>
      <c r="D936">
        <v>689</v>
      </c>
    </row>
    <row r="937" spans="1:4" x14ac:dyDescent="0.3">
      <c r="A937" t="s">
        <v>3022</v>
      </c>
      <c r="B937" t="s">
        <v>1922</v>
      </c>
      <c r="C937">
        <v>15491.114697390009</v>
      </c>
      <c r="D937">
        <v>1852</v>
      </c>
    </row>
    <row r="938" spans="1:4" x14ac:dyDescent="0.3">
      <c r="A938" t="s">
        <v>3022</v>
      </c>
      <c r="B938" t="s">
        <v>1923</v>
      </c>
      <c r="C938">
        <v>5530.1300393300025</v>
      </c>
      <c r="D938">
        <v>964</v>
      </c>
    </row>
    <row r="939" spans="1:4" x14ac:dyDescent="0.3">
      <c r="A939" t="s">
        <v>3022</v>
      </c>
      <c r="B939" t="s">
        <v>1924</v>
      </c>
      <c r="C939">
        <v>1061.0979051000004</v>
      </c>
      <c r="D939">
        <v>279</v>
      </c>
    </row>
    <row r="940" spans="1:4" x14ac:dyDescent="0.3">
      <c r="A940" t="s">
        <v>3022</v>
      </c>
      <c r="B940" t="s">
        <v>1925</v>
      </c>
      <c r="C940">
        <v>1014.0910545499997</v>
      </c>
      <c r="D940">
        <v>130</v>
      </c>
    </row>
    <row r="941" spans="1:4" x14ac:dyDescent="0.3">
      <c r="A941" t="s">
        <v>3022</v>
      </c>
      <c r="B941" t="s">
        <v>1926</v>
      </c>
      <c r="C941">
        <v>46.472959659999994</v>
      </c>
      <c r="D941">
        <v>40</v>
      </c>
    </row>
    <row r="942" spans="1:4" x14ac:dyDescent="0.3">
      <c r="A942" t="s">
        <v>3022</v>
      </c>
      <c r="B942" t="s">
        <v>1927</v>
      </c>
      <c r="C942">
        <v>4174.7370951100002</v>
      </c>
      <c r="D942">
        <v>103</v>
      </c>
    </row>
    <row r="943" spans="1:4" x14ac:dyDescent="0.3">
      <c r="A943" t="s">
        <v>3022</v>
      </c>
      <c r="B943" t="s">
        <v>1928</v>
      </c>
      <c r="C943">
        <v>1751.2853960800001</v>
      </c>
      <c r="D943">
        <v>134</v>
      </c>
    </row>
    <row r="944" spans="1:4" x14ac:dyDescent="0.3">
      <c r="A944" t="s">
        <v>3022</v>
      </c>
      <c r="B944" t="s">
        <v>1942</v>
      </c>
      <c r="C944">
        <v>14210.136338919989</v>
      </c>
      <c r="D944">
        <v>407</v>
      </c>
    </row>
    <row r="945" spans="1:4" x14ac:dyDescent="0.3">
      <c r="A945" t="s">
        <v>3022</v>
      </c>
      <c r="B945" t="s">
        <v>1951</v>
      </c>
      <c r="C945">
        <v>6396.6018031400081</v>
      </c>
      <c r="D945">
        <v>1912</v>
      </c>
    </row>
    <row r="946" spans="1:4" x14ac:dyDescent="0.3">
      <c r="A946" t="s">
        <v>3022</v>
      </c>
      <c r="B946" t="s">
        <v>2052</v>
      </c>
      <c r="C946">
        <v>2843.9166027099977</v>
      </c>
      <c r="D946">
        <v>3619</v>
      </c>
    </row>
    <row r="947" spans="1:4" x14ac:dyDescent="0.3">
      <c r="A947" t="s">
        <v>3022</v>
      </c>
      <c r="B947" t="s">
        <v>2094</v>
      </c>
      <c r="C947">
        <v>358.63832231000043</v>
      </c>
      <c r="D947">
        <v>993</v>
      </c>
    </row>
    <row r="948" spans="1:4" x14ac:dyDescent="0.3">
      <c r="A948" t="s">
        <v>3022</v>
      </c>
      <c r="B948" t="s">
        <v>2095</v>
      </c>
      <c r="C948">
        <v>20.838040389999996</v>
      </c>
      <c r="D948">
        <v>28</v>
      </c>
    </row>
    <row r="949" spans="1:4" x14ac:dyDescent="0.3">
      <c r="A949" t="s">
        <v>3022</v>
      </c>
      <c r="B949" t="s">
        <v>2100</v>
      </c>
      <c r="C949">
        <v>5339.8225638400017</v>
      </c>
      <c r="D949">
        <v>427</v>
      </c>
    </row>
    <row r="950" spans="1:4" x14ac:dyDescent="0.3">
      <c r="A950" t="s">
        <v>3022</v>
      </c>
      <c r="B950" t="s">
        <v>1943</v>
      </c>
      <c r="C950">
        <v>7923.0031509600039</v>
      </c>
      <c r="D950">
        <v>689</v>
      </c>
    </row>
    <row r="951" spans="1:4" x14ac:dyDescent="0.3">
      <c r="A951" t="s">
        <v>3022</v>
      </c>
      <c r="B951" t="s">
        <v>1944</v>
      </c>
      <c r="C951">
        <v>15491.114697390009</v>
      </c>
      <c r="D951">
        <v>1852</v>
      </c>
    </row>
    <row r="952" spans="1:4" x14ac:dyDescent="0.3">
      <c r="A952" t="s">
        <v>3022</v>
      </c>
      <c r="B952" t="s">
        <v>1945</v>
      </c>
      <c r="C952">
        <v>5530.1300393300025</v>
      </c>
      <c r="D952">
        <v>964</v>
      </c>
    </row>
    <row r="953" spans="1:4" x14ac:dyDescent="0.3">
      <c r="A953" t="s">
        <v>3022</v>
      </c>
      <c r="B953" t="s">
        <v>1946</v>
      </c>
      <c r="C953">
        <v>1061.0979051000004</v>
      </c>
      <c r="D953">
        <v>279</v>
      </c>
    </row>
    <row r="954" spans="1:4" x14ac:dyDescent="0.3">
      <c r="A954" t="s">
        <v>3022</v>
      </c>
      <c r="B954" t="s">
        <v>1947</v>
      </c>
      <c r="C954">
        <v>1014.0910545499997</v>
      </c>
      <c r="D954">
        <v>130</v>
      </c>
    </row>
    <row r="955" spans="1:4" x14ac:dyDescent="0.3">
      <c r="A955" t="s">
        <v>3022</v>
      </c>
      <c r="B955" t="s">
        <v>1948</v>
      </c>
      <c r="C955">
        <v>46.472959659999994</v>
      </c>
      <c r="D955">
        <v>40</v>
      </c>
    </row>
    <row r="956" spans="1:4" x14ac:dyDescent="0.3">
      <c r="A956" t="s">
        <v>3022</v>
      </c>
      <c r="B956" t="s">
        <v>1949</v>
      </c>
      <c r="C956">
        <v>4174.7370951100002</v>
      </c>
      <c r="D956">
        <v>103</v>
      </c>
    </row>
    <row r="957" spans="1:4" x14ac:dyDescent="0.3">
      <c r="A957" t="s">
        <v>3022</v>
      </c>
      <c r="B957" t="s">
        <v>1950</v>
      </c>
      <c r="C957">
        <v>1751.2853960800001</v>
      </c>
      <c r="D957">
        <v>134</v>
      </c>
    </row>
    <row r="958" spans="1:4" x14ac:dyDescent="0.3">
      <c r="A958" t="s">
        <v>3022</v>
      </c>
      <c r="B958" t="s">
        <v>2104</v>
      </c>
      <c r="C958">
        <v>3920.0123310999957</v>
      </c>
      <c r="D958">
        <v>2658</v>
      </c>
    </row>
    <row r="959" spans="1:4" x14ac:dyDescent="0.3">
      <c r="A959" t="s">
        <v>3022</v>
      </c>
      <c r="B959" t="s">
        <v>2113</v>
      </c>
      <c r="C959">
        <v>4504.7695002299988</v>
      </c>
      <c r="D959">
        <v>165</v>
      </c>
    </row>
    <row r="960" spans="1:4" x14ac:dyDescent="0.3">
      <c r="A960" t="s">
        <v>3022</v>
      </c>
      <c r="B960" t="s">
        <v>2114</v>
      </c>
      <c r="C960">
        <v>7184.6587469999959</v>
      </c>
      <c r="D960">
        <v>151</v>
      </c>
    </row>
    <row r="961" spans="1:4" x14ac:dyDescent="0.3">
      <c r="A961" t="s">
        <v>3022</v>
      </c>
      <c r="B961" t="s">
        <v>2622</v>
      </c>
      <c r="C961">
        <v>4848.0517654600008</v>
      </c>
      <c r="D961">
        <v>99</v>
      </c>
    </row>
    <row r="962" spans="1:4" x14ac:dyDescent="0.3">
      <c r="A962" t="s">
        <v>3022</v>
      </c>
      <c r="B962" t="s">
        <v>2623</v>
      </c>
      <c r="C962">
        <v>5330.0555535100029</v>
      </c>
      <c r="D962">
        <v>165</v>
      </c>
    </row>
    <row r="963" spans="1:4" x14ac:dyDescent="0.3">
      <c r="A963" t="s">
        <v>3022</v>
      </c>
      <c r="B963" t="s">
        <v>2105</v>
      </c>
      <c r="C963">
        <v>2693.2256110899993</v>
      </c>
      <c r="D963">
        <v>1377</v>
      </c>
    </row>
    <row r="964" spans="1:4" x14ac:dyDescent="0.3">
      <c r="A964" t="s">
        <v>3022</v>
      </c>
      <c r="B964" t="s">
        <v>2106</v>
      </c>
      <c r="C964">
        <v>5424.9023824800033</v>
      </c>
      <c r="D964">
        <v>1186</v>
      </c>
    </row>
    <row r="965" spans="1:4" x14ac:dyDescent="0.3">
      <c r="A965" t="s">
        <v>3022</v>
      </c>
      <c r="B965" t="s">
        <v>2107</v>
      </c>
      <c r="C965">
        <v>7608.7205642699928</v>
      </c>
      <c r="D965">
        <v>1498</v>
      </c>
    </row>
    <row r="966" spans="1:4" x14ac:dyDescent="0.3">
      <c r="A966" t="s">
        <v>3022</v>
      </c>
      <c r="B966" t="s">
        <v>2108</v>
      </c>
      <c r="C966">
        <v>10250.289768999981</v>
      </c>
      <c r="D966">
        <v>1703</v>
      </c>
    </row>
    <row r="967" spans="1:4" x14ac:dyDescent="0.3">
      <c r="A967" t="s">
        <v>3022</v>
      </c>
      <c r="B967" t="s">
        <v>2109</v>
      </c>
      <c r="C967">
        <v>2028.3894518500015</v>
      </c>
      <c r="D967">
        <v>643</v>
      </c>
    </row>
    <row r="968" spans="1:4" x14ac:dyDescent="0.3">
      <c r="A968" t="s">
        <v>3022</v>
      </c>
      <c r="B968" t="s">
        <v>2110</v>
      </c>
      <c r="C968">
        <v>7388.3594182099996</v>
      </c>
      <c r="D968">
        <v>1091</v>
      </c>
    </row>
    <row r="969" spans="1:4" x14ac:dyDescent="0.3">
      <c r="A969" t="s">
        <v>3022</v>
      </c>
      <c r="B969" t="s">
        <v>2111</v>
      </c>
      <c r="C969">
        <v>2880.362818810001</v>
      </c>
      <c r="D969">
        <v>599</v>
      </c>
    </row>
    <row r="970" spans="1:4" x14ac:dyDescent="0.3">
      <c r="A970" t="s">
        <v>3022</v>
      </c>
      <c r="B970" t="s">
        <v>2112</v>
      </c>
      <c r="C970">
        <v>2100.0880564799991</v>
      </c>
      <c r="D970">
        <v>234</v>
      </c>
    </row>
    <row r="971" spans="1:4" x14ac:dyDescent="0.3">
      <c r="A971" t="s">
        <v>3022</v>
      </c>
      <c r="B971" t="s">
        <v>2429</v>
      </c>
      <c r="C971">
        <v>1840.0930527699961</v>
      </c>
      <c r="D971">
        <v>6314</v>
      </c>
    </row>
    <row r="972" spans="1:4" x14ac:dyDescent="0.3">
      <c r="A972" t="s">
        <v>3022</v>
      </c>
      <c r="B972" t="s">
        <v>2430</v>
      </c>
      <c r="C972">
        <v>78.916277690000001</v>
      </c>
      <c r="D972">
        <v>343</v>
      </c>
    </row>
    <row r="973" spans="1:4" x14ac:dyDescent="0.3">
      <c r="A973" t="s">
        <v>3022</v>
      </c>
      <c r="B973" t="s">
        <v>2432</v>
      </c>
      <c r="C973">
        <v>3.3021453700000007</v>
      </c>
      <c r="D973">
        <v>42</v>
      </c>
    </row>
    <row r="974" spans="1:4" x14ac:dyDescent="0.3">
      <c r="A974" t="s">
        <v>3022</v>
      </c>
      <c r="B974" t="s">
        <v>2433</v>
      </c>
      <c r="C974">
        <v>64239.530705709942</v>
      </c>
      <c r="D974">
        <v>4870</v>
      </c>
    </row>
    <row r="975" spans="1:4" x14ac:dyDescent="0.3">
      <c r="A975" t="s">
        <v>3022</v>
      </c>
      <c r="B975" t="s">
        <v>2434</v>
      </c>
      <c r="C975">
        <v>4.3787950000000006E-2</v>
      </c>
      <c r="D975">
        <v>1</v>
      </c>
    </row>
    <row r="976" spans="1:4" x14ac:dyDescent="0.3">
      <c r="A976" t="s">
        <v>3022</v>
      </c>
      <c r="B976" t="s">
        <v>2437</v>
      </c>
      <c r="C976">
        <v>6529.5315362399979</v>
      </c>
      <c r="D976">
        <v>127</v>
      </c>
    </row>
    <row r="977" spans="1:4" x14ac:dyDescent="0.3">
      <c r="A977" t="s">
        <v>3022</v>
      </c>
      <c r="B977" t="s">
        <v>2438</v>
      </c>
      <c r="C977">
        <v>59632.354433250031</v>
      </c>
      <c r="D977">
        <v>11442</v>
      </c>
    </row>
    <row r="978" spans="1:4" x14ac:dyDescent="0.3">
      <c r="A978" t="s">
        <v>3022</v>
      </c>
      <c r="B978" t="s">
        <v>2443</v>
      </c>
      <c r="D978">
        <v>3130.6802068883862</v>
      </c>
    </row>
    <row r="979" spans="1:4" x14ac:dyDescent="0.3">
      <c r="A979" t="s">
        <v>3022</v>
      </c>
      <c r="B979" t="s">
        <v>2444</v>
      </c>
      <c r="D979">
        <v>48.381020182694826</v>
      </c>
    </row>
    <row r="980" spans="1:4" x14ac:dyDescent="0.3">
      <c r="A980" t="s">
        <v>3022</v>
      </c>
      <c r="B980" t="s">
        <v>2446</v>
      </c>
      <c r="D980">
        <v>1.8555734695733781</v>
      </c>
    </row>
    <row r="981" spans="1:4" x14ac:dyDescent="0.3">
      <c r="A981" t="s">
        <v>3022</v>
      </c>
      <c r="B981" t="s">
        <v>2447</v>
      </c>
      <c r="D981">
        <v>17938.903705894667</v>
      </c>
    </row>
    <row r="982" spans="1:4" x14ac:dyDescent="0.3">
      <c r="A982" t="s">
        <v>3022</v>
      </c>
      <c r="B982" t="s">
        <v>2448</v>
      </c>
    </row>
    <row r="983" spans="1:4" x14ac:dyDescent="0.3">
      <c r="A983" t="s">
        <v>3022</v>
      </c>
      <c r="B983" t="s">
        <v>1998</v>
      </c>
      <c r="C983">
        <v>179.09631984000018</v>
      </c>
      <c r="D983">
        <v>258</v>
      </c>
    </row>
    <row r="984" spans="1:4" x14ac:dyDescent="0.3">
      <c r="A984" t="s">
        <v>3022</v>
      </c>
      <c r="B984" t="s">
        <v>1999</v>
      </c>
      <c r="C984">
        <v>439.27646148000002</v>
      </c>
      <c r="D984">
        <v>135</v>
      </c>
    </row>
    <row r="985" spans="1:4" x14ac:dyDescent="0.3">
      <c r="A985" t="s">
        <v>3022</v>
      </c>
      <c r="B985" t="s">
        <v>2000</v>
      </c>
      <c r="C985">
        <v>1383.2586138700005</v>
      </c>
      <c r="D985">
        <v>139</v>
      </c>
    </row>
    <row r="986" spans="1:4" x14ac:dyDescent="0.3">
      <c r="A986" t="s">
        <v>3022</v>
      </c>
      <c r="B986" t="s">
        <v>2001</v>
      </c>
      <c r="C986">
        <v>404.64280199000001</v>
      </c>
      <c r="D986">
        <v>13</v>
      </c>
    </row>
    <row r="987" spans="1:4" x14ac:dyDescent="0.3">
      <c r="A987" t="s">
        <v>3022</v>
      </c>
      <c r="B987" t="s">
        <v>2002</v>
      </c>
      <c r="C987">
        <v>278.56193812999999</v>
      </c>
      <c r="D987">
        <v>4</v>
      </c>
    </row>
    <row r="988" spans="1:4" x14ac:dyDescent="0.3">
      <c r="A988" t="s">
        <v>3022</v>
      </c>
      <c r="B988" t="s">
        <v>2003</v>
      </c>
      <c r="C988">
        <v>183.57635535</v>
      </c>
      <c r="D988">
        <v>1</v>
      </c>
    </row>
    <row r="989" spans="1:4" x14ac:dyDescent="0.3">
      <c r="A989" t="s">
        <v>3022</v>
      </c>
      <c r="B989" t="s">
        <v>2117</v>
      </c>
      <c r="C989">
        <v>0.57623343224329115</v>
      </c>
    </row>
    <row r="990" spans="1:4" x14ac:dyDescent="0.3">
      <c r="A990" t="s">
        <v>3022</v>
      </c>
      <c r="B990" t="s">
        <v>2118</v>
      </c>
      <c r="C990">
        <v>2245.6034577672203</v>
      </c>
    </row>
    <row r="991" spans="1:4" x14ac:dyDescent="0.3">
      <c r="A991" t="s">
        <v>3022</v>
      </c>
      <c r="B991" t="s">
        <v>2119</v>
      </c>
      <c r="C991">
        <v>299.47824315062775</v>
      </c>
    </row>
    <row r="992" spans="1:4" x14ac:dyDescent="0.3">
      <c r="A992" t="s">
        <v>3022</v>
      </c>
      <c r="B992" t="s">
        <v>2120</v>
      </c>
      <c r="C992">
        <v>164.58372335615604</v>
      </c>
    </row>
    <row r="993" spans="1:4" x14ac:dyDescent="0.3">
      <c r="A993" t="s">
        <v>3022</v>
      </c>
      <c r="B993" t="s">
        <v>2121</v>
      </c>
      <c r="C993">
        <v>88.456821527005914</v>
      </c>
    </row>
    <row r="994" spans="1:4" x14ac:dyDescent="0.3">
      <c r="A994" t="s">
        <v>3022</v>
      </c>
      <c r="B994" t="s">
        <v>2122</v>
      </c>
      <c r="C994">
        <v>34.145036756423949</v>
      </c>
    </row>
    <row r="995" spans="1:4" x14ac:dyDescent="0.3">
      <c r="A995" t="s">
        <v>3022</v>
      </c>
      <c r="B995" t="s">
        <v>2123</v>
      </c>
      <c r="C995">
        <v>11.731417353368697</v>
      </c>
    </row>
    <row r="996" spans="1:4" x14ac:dyDescent="0.3">
      <c r="A996" t="s">
        <v>3022</v>
      </c>
      <c r="B996" t="s">
        <v>2124</v>
      </c>
      <c r="C996">
        <v>6.8638698500893662</v>
      </c>
    </row>
    <row r="997" spans="1:4" x14ac:dyDescent="0.3">
      <c r="A997" t="s">
        <v>3022</v>
      </c>
      <c r="B997" t="s">
        <v>2125</v>
      </c>
      <c r="C997">
        <v>17.54992089910635</v>
      </c>
    </row>
    <row r="998" spans="1:4" x14ac:dyDescent="0.3">
      <c r="A998" t="s">
        <v>3022</v>
      </c>
      <c r="B998" t="s">
        <v>2399</v>
      </c>
      <c r="C998">
        <v>8.8447023493341784E-2</v>
      </c>
    </row>
    <row r="999" spans="1:4" x14ac:dyDescent="0.3">
      <c r="A999" t="s">
        <v>3022</v>
      </c>
      <c r="B999" t="s">
        <v>2402</v>
      </c>
      <c r="C999">
        <v>1.0224491803566173E-5</v>
      </c>
    </row>
    <row r="1000" spans="1:4" x14ac:dyDescent="0.3">
      <c r="A1000" t="s">
        <v>3022</v>
      </c>
      <c r="B1000" t="s">
        <v>2403</v>
      </c>
      <c r="C1000">
        <v>7.6770745392107582E-4</v>
      </c>
    </row>
    <row r="1001" spans="1:4" x14ac:dyDescent="0.3">
      <c r="A1001" t="s">
        <v>3022</v>
      </c>
      <c r="B1001" t="s">
        <v>2404</v>
      </c>
      <c r="C1001">
        <v>1.4588135819465712E-4</v>
      </c>
    </row>
    <row r="1002" spans="1:4" x14ac:dyDescent="0.3">
      <c r="A1002" t="s">
        <v>3022</v>
      </c>
      <c r="B1002" t="s">
        <v>2406</v>
      </c>
      <c r="C1002">
        <v>0.53667901367135395</v>
      </c>
    </row>
    <row r="1003" spans="1:4" x14ac:dyDescent="0.3">
      <c r="A1003" t="s">
        <v>3022</v>
      </c>
      <c r="B1003" t="s">
        <v>2491</v>
      </c>
      <c r="C1003">
        <v>296.51419872999998</v>
      </c>
      <c r="D1003">
        <v>7</v>
      </c>
    </row>
    <row r="1004" spans="1:4" x14ac:dyDescent="0.3">
      <c r="A1004" t="s">
        <v>3022</v>
      </c>
      <c r="B1004" t="s">
        <v>2500</v>
      </c>
      <c r="C1004">
        <v>655.55069296999977</v>
      </c>
      <c r="D1004">
        <v>106</v>
      </c>
    </row>
    <row r="1005" spans="1:4" x14ac:dyDescent="0.3">
      <c r="A1005" t="s">
        <v>3022</v>
      </c>
      <c r="B1005" t="s">
        <v>2501</v>
      </c>
      <c r="C1005">
        <v>808.03746787000011</v>
      </c>
      <c r="D1005">
        <v>146</v>
      </c>
    </row>
    <row r="1006" spans="1:4" x14ac:dyDescent="0.3">
      <c r="A1006" t="s">
        <v>3022</v>
      </c>
      <c r="B1006" t="s">
        <v>2502</v>
      </c>
      <c r="C1006">
        <v>180.20706018999999</v>
      </c>
      <c r="D1006">
        <v>57</v>
      </c>
    </row>
    <row r="1007" spans="1:4" x14ac:dyDescent="0.3">
      <c r="A1007" t="s">
        <v>3022</v>
      </c>
      <c r="B1007" t="s">
        <v>2503</v>
      </c>
      <c r="C1007">
        <v>17.316798930000001</v>
      </c>
      <c r="D1007">
        <v>12</v>
      </c>
    </row>
    <row r="1008" spans="1:4" x14ac:dyDescent="0.3">
      <c r="A1008" t="s">
        <v>3022</v>
      </c>
      <c r="B1008" t="s">
        <v>2508</v>
      </c>
      <c r="C1008">
        <v>131.73666302999999</v>
      </c>
      <c r="D1008">
        <v>13</v>
      </c>
    </row>
    <row r="1009" spans="1:4" x14ac:dyDescent="0.3">
      <c r="A1009" t="s">
        <v>3022</v>
      </c>
      <c r="B1009" t="s">
        <v>2492</v>
      </c>
      <c r="C1009">
        <v>92.135657589999994</v>
      </c>
      <c r="D1009">
        <v>13</v>
      </c>
    </row>
    <row r="1010" spans="1:4" x14ac:dyDescent="0.3">
      <c r="A1010" t="s">
        <v>3022</v>
      </c>
      <c r="B1010" t="s">
        <v>2493</v>
      </c>
      <c r="C1010">
        <v>175.15266797999999</v>
      </c>
      <c r="D1010">
        <v>27</v>
      </c>
    </row>
    <row r="1011" spans="1:4" x14ac:dyDescent="0.3">
      <c r="A1011" t="s">
        <v>3022</v>
      </c>
      <c r="B1011" t="s">
        <v>2494</v>
      </c>
      <c r="C1011">
        <v>84.79651269</v>
      </c>
      <c r="D1011">
        <v>21</v>
      </c>
    </row>
    <row r="1012" spans="1:4" x14ac:dyDescent="0.3">
      <c r="A1012" t="s">
        <v>3022</v>
      </c>
      <c r="B1012" t="s">
        <v>2495</v>
      </c>
      <c r="C1012">
        <v>15.482769090000001</v>
      </c>
      <c r="D1012">
        <v>5</v>
      </c>
    </row>
    <row r="1013" spans="1:4" x14ac:dyDescent="0.3">
      <c r="A1013" t="s">
        <v>3022</v>
      </c>
      <c r="B1013" t="s">
        <v>2496</v>
      </c>
      <c r="C1013">
        <v>4.67775798</v>
      </c>
      <c r="D1013">
        <v>3</v>
      </c>
    </row>
    <row r="1014" spans="1:4" x14ac:dyDescent="0.3">
      <c r="A1014" t="s">
        <v>3022</v>
      </c>
      <c r="B1014" t="s">
        <v>2497</v>
      </c>
      <c r="C1014">
        <v>0.53856157999999998</v>
      </c>
      <c r="D1014">
        <v>1</v>
      </c>
    </row>
    <row r="1015" spans="1:4" x14ac:dyDescent="0.3">
      <c r="A1015" t="s">
        <v>3022</v>
      </c>
      <c r="B1015" t="s">
        <v>2498</v>
      </c>
      <c r="C1015">
        <v>321.99734689000002</v>
      </c>
      <c r="D1015">
        <v>22</v>
      </c>
    </row>
    <row r="1016" spans="1:4" x14ac:dyDescent="0.3">
      <c r="A1016" t="s">
        <v>3022</v>
      </c>
      <c r="B1016" t="s">
        <v>2499</v>
      </c>
      <c r="C1016">
        <v>84.268335139999991</v>
      </c>
      <c r="D1016">
        <v>20</v>
      </c>
    </row>
    <row r="1017" spans="1:4" x14ac:dyDescent="0.3">
      <c r="A1017" t="s">
        <v>3022</v>
      </c>
      <c r="B1017" t="s">
        <v>2513</v>
      </c>
      <c r="C1017">
        <v>296.51419872999998</v>
      </c>
      <c r="D1017">
        <v>7</v>
      </c>
    </row>
    <row r="1018" spans="1:4" x14ac:dyDescent="0.3">
      <c r="A1018" t="s">
        <v>3022</v>
      </c>
      <c r="B1018" t="s">
        <v>2522</v>
      </c>
      <c r="C1018">
        <v>655.55069296999977</v>
      </c>
      <c r="D1018">
        <v>106</v>
      </c>
    </row>
    <row r="1019" spans="1:4" x14ac:dyDescent="0.3">
      <c r="A1019" t="s">
        <v>3022</v>
      </c>
      <c r="B1019" t="s">
        <v>2523</v>
      </c>
      <c r="C1019">
        <v>808.03746787000011</v>
      </c>
      <c r="D1019">
        <v>146</v>
      </c>
    </row>
    <row r="1020" spans="1:4" x14ac:dyDescent="0.3">
      <c r="A1020" t="s">
        <v>3022</v>
      </c>
      <c r="B1020" t="s">
        <v>2524</v>
      </c>
      <c r="C1020">
        <v>180.20706018999999</v>
      </c>
      <c r="D1020">
        <v>57</v>
      </c>
    </row>
    <row r="1021" spans="1:4" x14ac:dyDescent="0.3">
      <c r="A1021" t="s">
        <v>3022</v>
      </c>
      <c r="B1021" t="s">
        <v>2525</v>
      </c>
      <c r="C1021">
        <v>17.316798930000001</v>
      </c>
      <c r="D1021">
        <v>12</v>
      </c>
    </row>
    <row r="1022" spans="1:4" x14ac:dyDescent="0.3">
      <c r="A1022" t="s">
        <v>3022</v>
      </c>
      <c r="B1022" t="s">
        <v>2530</v>
      </c>
      <c r="C1022">
        <v>131.73666302999999</v>
      </c>
      <c r="D1022">
        <v>13</v>
      </c>
    </row>
    <row r="1023" spans="1:4" x14ac:dyDescent="0.3">
      <c r="A1023" t="s">
        <v>3022</v>
      </c>
      <c r="B1023" t="s">
        <v>2514</v>
      </c>
      <c r="C1023">
        <v>92.135657589999994</v>
      </c>
      <c r="D1023">
        <v>13</v>
      </c>
    </row>
    <row r="1024" spans="1:4" x14ac:dyDescent="0.3">
      <c r="A1024" t="s">
        <v>3022</v>
      </c>
      <c r="B1024" t="s">
        <v>2515</v>
      </c>
      <c r="C1024">
        <v>175.15266797999999</v>
      </c>
      <c r="D1024">
        <v>27</v>
      </c>
    </row>
    <row r="1025" spans="1:4" x14ac:dyDescent="0.3">
      <c r="A1025" t="s">
        <v>3022</v>
      </c>
      <c r="B1025" t="s">
        <v>2516</v>
      </c>
      <c r="C1025">
        <v>84.79651269</v>
      </c>
      <c r="D1025">
        <v>21</v>
      </c>
    </row>
    <row r="1026" spans="1:4" x14ac:dyDescent="0.3">
      <c r="A1026" t="s">
        <v>3022</v>
      </c>
      <c r="B1026" t="s">
        <v>2517</v>
      </c>
      <c r="C1026">
        <v>15.482769090000001</v>
      </c>
      <c r="D1026">
        <v>5</v>
      </c>
    </row>
    <row r="1027" spans="1:4" x14ac:dyDescent="0.3">
      <c r="A1027" t="s">
        <v>3022</v>
      </c>
      <c r="B1027" t="s">
        <v>2518</v>
      </c>
      <c r="C1027">
        <v>4.67775798</v>
      </c>
      <c r="D1027">
        <v>3</v>
      </c>
    </row>
    <row r="1028" spans="1:4" x14ac:dyDescent="0.3">
      <c r="A1028" t="s">
        <v>3022</v>
      </c>
      <c r="B1028" t="s">
        <v>2519</v>
      </c>
      <c r="C1028">
        <v>0.53856157999999998</v>
      </c>
      <c r="D1028">
        <v>1</v>
      </c>
    </row>
    <row r="1029" spans="1:4" x14ac:dyDescent="0.3">
      <c r="A1029" t="s">
        <v>3022</v>
      </c>
      <c r="B1029" t="s">
        <v>2520</v>
      </c>
      <c r="C1029">
        <v>321.99734689000002</v>
      </c>
      <c r="D1029">
        <v>22</v>
      </c>
    </row>
    <row r="1030" spans="1:4" x14ac:dyDescent="0.3">
      <c r="A1030" t="s">
        <v>3022</v>
      </c>
      <c r="B1030" t="s">
        <v>2521</v>
      </c>
      <c r="C1030">
        <v>84.268335139999991</v>
      </c>
      <c r="D1030">
        <v>20</v>
      </c>
    </row>
    <row r="1031" spans="1:4" x14ac:dyDescent="0.3">
      <c r="A1031" t="s">
        <v>3022</v>
      </c>
      <c r="B1031" t="s">
        <v>2535</v>
      </c>
      <c r="C1031">
        <v>450.60122347000004</v>
      </c>
      <c r="D1031">
        <v>115</v>
      </c>
    </row>
    <row r="1032" spans="1:4" x14ac:dyDescent="0.3">
      <c r="A1032" t="s">
        <v>3022</v>
      </c>
      <c r="B1032" t="s">
        <v>2544</v>
      </c>
      <c r="C1032">
        <v>513.84750471999996</v>
      </c>
      <c r="D1032">
        <v>17</v>
      </c>
    </row>
    <row r="1033" spans="1:4" x14ac:dyDescent="0.3">
      <c r="A1033" t="s">
        <v>3022</v>
      </c>
      <c r="B1033" t="s">
        <v>2545</v>
      </c>
      <c r="C1033">
        <v>41.189521879999994</v>
      </c>
      <c r="D1033">
        <v>5</v>
      </c>
    </row>
    <row r="1034" spans="1:4" x14ac:dyDescent="0.3">
      <c r="A1034" t="s">
        <v>3022</v>
      </c>
      <c r="B1034" t="s">
        <v>2637</v>
      </c>
      <c r="C1034">
        <v>8.9634535900000003</v>
      </c>
      <c r="D1034">
        <v>2</v>
      </c>
    </row>
    <row r="1035" spans="1:4" x14ac:dyDescent="0.3">
      <c r="A1035" t="s">
        <v>3022</v>
      </c>
      <c r="B1035" t="s">
        <v>2638</v>
      </c>
      <c r="C1035">
        <v>121.84600269000001</v>
      </c>
      <c r="D1035">
        <v>4</v>
      </c>
    </row>
    <row r="1036" spans="1:4" x14ac:dyDescent="0.3">
      <c r="A1036" t="s">
        <v>3022</v>
      </c>
      <c r="B1036" t="s">
        <v>2536</v>
      </c>
      <c r="C1036">
        <v>248.41141116000003</v>
      </c>
      <c r="D1036">
        <v>41</v>
      </c>
    </row>
    <row r="1037" spans="1:4" x14ac:dyDescent="0.3">
      <c r="A1037" t="s">
        <v>3022</v>
      </c>
      <c r="B1037" t="s">
        <v>2537</v>
      </c>
      <c r="C1037">
        <v>220.62650003999997</v>
      </c>
      <c r="D1037">
        <v>47</v>
      </c>
    </row>
    <row r="1038" spans="1:4" x14ac:dyDescent="0.3">
      <c r="A1038" t="s">
        <v>3022</v>
      </c>
      <c r="B1038" t="s">
        <v>2538</v>
      </c>
      <c r="C1038">
        <v>374.82823574999992</v>
      </c>
      <c r="D1038">
        <v>48</v>
      </c>
    </row>
    <row r="1039" spans="1:4" x14ac:dyDescent="0.3">
      <c r="A1039" t="s">
        <v>3022</v>
      </c>
      <c r="B1039" t="s">
        <v>2539</v>
      </c>
      <c r="C1039">
        <v>362.65225848</v>
      </c>
      <c r="D1039">
        <v>57</v>
      </c>
    </row>
    <row r="1040" spans="1:4" x14ac:dyDescent="0.3">
      <c r="A1040" t="s">
        <v>3022</v>
      </c>
      <c r="B1040" t="s">
        <v>2540</v>
      </c>
      <c r="C1040">
        <v>224.8428854</v>
      </c>
      <c r="D1040">
        <v>46</v>
      </c>
    </row>
    <row r="1041" spans="1:5" x14ac:dyDescent="0.3">
      <c r="A1041" t="s">
        <v>3022</v>
      </c>
      <c r="B1041" t="s">
        <v>2541</v>
      </c>
      <c r="C1041">
        <v>73.290533420000003</v>
      </c>
      <c r="D1041">
        <v>25</v>
      </c>
    </row>
    <row r="1042" spans="1:5" x14ac:dyDescent="0.3">
      <c r="A1042" t="s">
        <v>3022</v>
      </c>
      <c r="B1042" t="s">
        <v>2542</v>
      </c>
      <c r="C1042">
        <v>85.726795620000004</v>
      </c>
      <c r="D1042">
        <v>23</v>
      </c>
    </row>
    <row r="1043" spans="1:5" x14ac:dyDescent="0.3">
      <c r="A1043" t="s">
        <v>3022</v>
      </c>
      <c r="B1043" t="s">
        <v>2543</v>
      </c>
      <c r="C1043">
        <v>141.58616444</v>
      </c>
      <c r="D1043">
        <v>20</v>
      </c>
    </row>
    <row r="1044" spans="1:5" x14ac:dyDescent="0.3">
      <c r="A1044" t="s">
        <v>3022</v>
      </c>
      <c r="B1044" t="s">
        <v>2547</v>
      </c>
      <c r="C1044">
        <v>14.074239220000001</v>
      </c>
      <c r="D1044">
        <v>3</v>
      </c>
    </row>
    <row r="1045" spans="1:5" x14ac:dyDescent="0.3">
      <c r="A1045" t="s">
        <v>3022</v>
      </c>
      <c r="B1045" t="s">
        <v>2548</v>
      </c>
      <c r="C1045">
        <v>2854.3382514400005</v>
      </c>
      <c r="D1045">
        <v>447</v>
      </c>
    </row>
    <row r="1046" spans="1:5" x14ac:dyDescent="0.3">
      <c r="A1046" t="s">
        <v>3022</v>
      </c>
      <c r="B1046" t="s">
        <v>2566</v>
      </c>
      <c r="D1046">
        <v>1755.412867602166</v>
      </c>
    </row>
    <row r="1047" spans="1:5" x14ac:dyDescent="0.3">
      <c r="A1047" t="s">
        <v>3022</v>
      </c>
      <c r="B1047" t="s">
        <v>2555</v>
      </c>
      <c r="D1047">
        <v>113.61148441235198</v>
      </c>
    </row>
    <row r="1048" spans="1:5" x14ac:dyDescent="0.3">
      <c r="A1048" t="s">
        <v>3022</v>
      </c>
      <c r="B1048" t="s">
        <v>2558</v>
      </c>
      <c r="D1048">
        <v>2.9731984914812846E-2</v>
      </c>
    </row>
    <row r="1049" spans="1:5" x14ac:dyDescent="0.3">
      <c r="A1049" t="s">
        <v>3022</v>
      </c>
      <c r="B1049" t="s">
        <v>2559</v>
      </c>
      <c r="D1049">
        <v>29.36578492408303</v>
      </c>
    </row>
    <row r="1050" spans="1:5" x14ac:dyDescent="0.3">
      <c r="A1050" t="s">
        <v>3022</v>
      </c>
      <c r="B1050" t="s">
        <v>2560</v>
      </c>
    </row>
    <row r="1051" spans="1:5" x14ac:dyDescent="0.3">
      <c r="A1051" t="s">
        <v>3022</v>
      </c>
      <c r="B1051" t="s">
        <v>2562</v>
      </c>
      <c r="D1051">
        <v>2870.7974718610076</v>
      </c>
    </row>
    <row r="1052" spans="1:5" x14ac:dyDescent="0.3">
      <c r="A1052" t="s">
        <v>3022</v>
      </c>
      <c r="B1052" t="s">
        <v>597</v>
      </c>
      <c r="C1052">
        <v>0.72590458212100151</v>
      </c>
      <c r="D1052">
        <v>4.8091875341910562E-2</v>
      </c>
      <c r="E1052">
        <v>0.69773946509524221</v>
      </c>
    </row>
    <row r="1053" spans="1:5" x14ac:dyDescent="0.3">
      <c r="A1053" t="s">
        <v>3022</v>
      </c>
      <c r="B1053" t="s">
        <v>598</v>
      </c>
      <c r="C1053">
        <v>2.2767349852672456E-2</v>
      </c>
      <c r="D1053">
        <v>2.3830650292654295E-2</v>
      </c>
      <c r="E1053">
        <v>2.2811533121923838E-2</v>
      </c>
    </row>
    <row r="1054" spans="1:5" x14ac:dyDescent="0.3">
      <c r="A1054" t="s">
        <v>3022</v>
      </c>
      <c r="B1054" t="s">
        <v>599</v>
      </c>
      <c r="D1054">
        <v>1.2781444533998742E-2</v>
      </c>
      <c r="E1054">
        <v>5.3110671643937109E-4</v>
      </c>
    </row>
    <row r="1055" spans="1:5" x14ac:dyDescent="0.3">
      <c r="A1055" t="s">
        <v>3022</v>
      </c>
      <c r="B1055" t="s">
        <v>727</v>
      </c>
      <c r="C1055">
        <v>1.2549547745402587E-3</v>
      </c>
    </row>
    <row r="1056" spans="1:5" x14ac:dyDescent="0.3">
      <c r="A1056" t="s">
        <v>3022</v>
      </c>
      <c r="B1056" t="s">
        <v>734</v>
      </c>
      <c r="C1056">
        <v>2.6311352617468475E-2</v>
      </c>
    </row>
    <row r="1057" spans="1:3" x14ac:dyDescent="0.3">
      <c r="A1057" t="s">
        <v>3022</v>
      </c>
      <c r="B1057" t="s">
        <v>2411</v>
      </c>
      <c r="C1057">
        <v>0.37395014953138495</v>
      </c>
    </row>
  </sheetData>
  <autoFilter ref="A1:E1" xr:uid="{4897E9AE-74CE-4BE8-98AD-A994887C8286}"/>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E36E00"/>
  </sheetPr>
  <dimension ref="A1:N179"/>
  <sheetViews>
    <sheetView zoomScale="75" zoomScaleNormal="75" workbookViewId="0">
      <selection activeCell="A2" sqref="A2"/>
    </sheetView>
  </sheetViews>
  <sheetFormatPr defaultColWidth="8.88671875" defaultRowHeight="14.4" outlineLevelRow="1" x14ac:dyDescent="0.3"/>
  <cols>
    <col min="1" max="1" width="12.109375" style="45" customWidth="1"/>
    <col min="2" max="2" width="60.5546875" style="45" customWidth="1"/>
    <col min="3" max="4" width="40.5546875" style="45" customWidth="1"/>
    <col min="5" max="5" width="7.44140625" style="45" customWidth="1"/>
    <col min="6" max="6" width="40.5546875" style="45" customWidth="1"/>
    <col min="7" max="7" width="40.5546875" style="43" customWidth="1"/>
    <col min="8" max="8" width="7.44140625" style="45" customWidth="1"/>
    <col min="9" max="9" width="71.88671875" style="45" customWidth="1"/>
    <col min="10" max="11" width="47.5546875" style="45" customWidth="1"/>
    <col min="12" max="12" width="7.44140625" style="45" customWidth="1"/>
    <col min="13" max="13" width="25.5546875" style="45" customWidth="1"/>
    <col min="14" max="14" width="25.5546875" style="43" customWidth="1"/>
    <col min="15" max="16384" width="8.88671875" style="75"/>
  </cols>
  <sheetData>
    <row r="1" spans="1:14" ht="31.2" x14ac:dyDescent="0.3">
      <c r="A1" s="42" t="s">
        <v>760</v>
      </c>
      <c r="B1" s="42"/>
      <c r="C1" s="43"/>
      <c r="D1" s="43"/>
      <c r="E1" s="43"/>
      <c r="F1" s="202" t="s">
        <v>3010</v>
      </c>
      <c r="H1" s="43"/>
      <c r="I1" s="42"/>
      <c r="J1" s="43"/>
      <c r="K1" s="43"/>
      <c r="L1" s="43"/>
      <c r="M1" s="43"/>
    </row>
    <row r="2" spans="1:14" ht="15" thickBot="1" x14ac:dyDescent="0.35">
      <c r="A2" s="43"/>
      <c r="B2" s="43"/>
      <c r="C2" s="43"/>
      <c r="D2" s="43"/>
      <c r="E2" s="43"/>
      <c r="F2" s="43"/>
      <c r="H2"/>
      <c r="L2" s="43"/>
      <c r="M2" s="43"/>
    </row>
    <row r="3" spans="1:14" ht="18.600000000000001" thickBot="1" x14ac:dyDescent="0.35">
      <c r="A3" s="46"/>
      <c r="B3" s="47" t="s">
        <v>56</v>
      </c>
      <c r="C3" s="48" t="s">
        <v>57</v>
      </c>
      <c r="D3" s="46"/>
      <c r="E3" s="46"/>
      <c r="F3" s="46"/>
      <c r="G3" s="46"/>
      <c r="H3"/>
      <c r="L3" s="43"/>
      <c r="M3" s="43"/>
    </row>
    <row r="4" spans="1:14" ht="15" thickBot="1" x14ac:dyDescent="0.35">
      <c r="H4"/>
      <c r="L4" s="43"/>
      <c r="M4" s="43"/>
    </row>
    <row r="5" spans="1:14" ht="18" x14ac:dyDescent="0.3">
      <c r="B5" s="50" t="s">
        <v>761</v>
      </c>
      <c r="C5" s="49"/>
      <c r="E5" s="51"/>
      <c r="F5" s="51"/>
      <c r="H5"/>
      <c r="L5" s="43"/>
      <c r="M5" s="43"/>
    </row>
    <row r="6" spans="1:14" ht="15" thickBot="1" x14ac:dyDescent="0.35">
      <c r="B6" s="54" t="s">
        <v>762</v>
      </c>
      <c r="H6"/>
      <c r="L6" s="43"/>
      <c r="M6" s="43"/>
    </row>
    <row r="7" spans="1:14" s="89" customFormat="1" x14ac:dyDescent="0.3">
      <c r="A7" s="45"/>
      <c r="B7" s="69"/>
      <c r="C7" s="45"/>
      <c r="D7" s="45"/>
      <c r="E7" s="45"/>
      <c r="F7" s="45"/>
      <c r="G7" s="43"/>
      <c r="H7"/>
      <c r="I7" s="45"/>
      <c r="J7" s="45"/>
      <c r="K7" s="45"/>
      <c r="L7" s="43"/>
      <c r="M7" s="43"/>
      <c r="N7" s="43"/>
    </row>
    <row r="8" spans="1:14" ht="36" x14ac:dyDescent="0.3">
      <c r="A8" s="56" t="s">
        <v>65</v>
      </c>
      <c r="B8" s="56" t="s">
        <v>762</v>
      </c>
      <c r="C8" s="57"/>
      <c r="D8" s="57"/>
      <c r="E8" s="57"/>
      <c r="F8" s="57"/>
      <c r="G8" s="58"/>
      <c r="H8"/>
      <c r="I8" s="62"/>
      <c r="J8" s="51"/>
      <c r="K8" s="51"/>
      <c r="L8" s="51"/>
      <c r="M8" s="51"/>
    </row>
    <row r="9" spans="1:14" ht="15" customHeight="1" x14ac:dyDescent="0.3">
      <c r="A9" s="64"/>
      <c r="B9" s="65" t="s">
        <v>763</v>
      </c>
      <c r="C9" s="64"/>
      <c r="D9" s="64"/>
      <c r="E9" s="64"/>
      <c r="F9" s="67"/>
      <c r="G9" s="67"/>
      <c r="H9"/>
      <c r="I9" s="62"/>
      <c r="J9" s="59"/>
      <c r="K9" s="59"/>
      <c r="L9" s="59"/>
      <c r="M9" s="77"/>
      <c r="N9" s="77"/>
    </row>
    <row r="10" spans="1:14" x14ac:dyDescent="0.3">
      <c r="A10" s="45" t="s">
        <v>764</v>
      </c>
      <c r="B10" s="45" t="s">
        <v>765</v>
      </c>
      <c r="C10" s="127" t="s">
        <v>67</v>
      </c>
      <c r="E10" s="62"/>
      <c r="F10" s="62"/>
      <c r="H10"/>
      <c r="I10" s="62"/>
      <c r="L10" s="62"/>
      <c r="M10" s="62"/>
    </row>
    <row r="11" spans="1:14" outlineLevel="1" x14ac:dyDescent="0.3">
      <c r="A11" s="45" t="s">
        <v>766</v>
      </c>
      <c r="B11" s="74" t="s">
        <v>460</v>
      </c>
      <c r="C11" s="127"/>
      <c r="E11" s="62"/>
      <c r="F11" s="62"/>
      <c r="H11"/>
      <c r="I11" s="62"/>
      <c r="L11" s="62"/>
      <c r="M11" s="62"/>
    </row>
    <row r="12" spans="1:14" outlineLevel="1" x14ac:dyDescent="0.3">
      <c r="A12" s="45" t="s">
        <v>767</v>
      </c>
      <c r="B12" s="74" t="s">
        <v>462</v>
      </c>
      <c r="C12" s="127"/>
      <c r="E12" s="62"/>
      <c r="F12" s="62"/>
      <c r="H12"/>
      <c r="I12" s="62"/>
      <c r="L12" s="62"/>
      <c r="M12" s="62"/>
    </row>
    <row r="13" spans="1:14" outlineLevel="1" x14ac:dyDescent="0.3">
      <c r="A13" s="45" t="s">
        <v>768</v>
      </c>
      <c r="E13" s="62"/>
      <c r="F13" s="62"/>
      <c r="H13"/>
      <c r="I13" s="62"/>
      <c r="L13" s="62"/>
      <c r="M13" s="62"/>
    </row>
    <row r="14" spans="1:14" outlineLevel="1" x14ac:dyDescent="0.3">
      <c r="A14" s="45" t="s">
        <v>769</v>
      </c>
      <c r="E14" s="62"/>
      <c r="F14" s="62"/>
      <c r="H14"/>
      <c r="I14" s="62"/>
      <c r="L14" s="62"/>
      <c r="M14" s="62"/>
    </row>
    <row r="15" spans="1:14" outlineLevel="1" x14ac:dyDescent="0.3">
      <c r="A15" s="45" t="s">
        <v>770</v>
      </c>
      <c r="E15" s="62"/>
      <c r="F15" s="62"/>
      <c r="H15"/>
      <c r="I15" s="62"/>
      <c r="L15" s="62"/>
      <c r="M15" s="62"/>
    </row>
    <row r="16" spans="1:14" outlineLevel="1" x14ac:dyDescent="0.3">
      <c r="A16" s="45" t="s">
        <v>771</v>
      </c>
      <c r="E16" s="62"/>
      <c r="F16" s="62"/>
      <c r="H16"/>
      <c r="I16" s="62"/>
      <c r="L16" s="62"/>
      <c r="M16" s="62"/>
    </row>
    <row r="17" spans="1:14" outlineLevel="1" x14ac:dyDescent="0.3">
      <c r="A17" s="45" t="s">
        <v>772</v>
      </c>
      <c r="E17" s="62"/>
      <c r="F17" s="62"/>
      <c r="H17"/>
      <c r="I17" s="62"/>
      <c r="L17" s="62"/>
      <c r="M17" s="62"/>
    </row>
    <row r="18" spans="1:14" x14ac:dyDescent="0.3">
      <c r="A18" s="64"/>
      <c r="B18" s="64" t="s">
        <v>773</v>
      </c>
      <c r="C18" s="64" t="s">
        <v>632</v>
      </c>
      <c r="D18" s="64" t="s">
        <v>774</v>
      </c>
      <c r="E18" s="64"/>
      <c r="F18" s="64" t="s">
        <v>775</v>
      </c>
      <c r="G18" s="64" t="s">
        <v>776</v>
      </c>
      <c r="H18"/>
      <c r="I18" s="88"/>
      <c r="J18" s="59"/>
      <c r="K18" s="59"/>
      <c r="L18" s="51"/>
      <c r="M18" s="59"/>
      <c r="N18" s="59"/>
    </row>
    <row r="19" spans="1:14" x14ac:dyDescent="0.3">
      <c r="A19" s="45" t="s">
        <v>777</v>
      </c>
      <c r="B19" s="45" t="s">
        <v>778</v>
      </c>
      <c r="C19" s="126" t="s">
        <v>67</v>
      </c>
      <c r="D19" s="59"/>
      <c r="E19" s="59"/>
      <c r="F19" s="77"/>
      <c r="G19" s="77"/>
      <c r="H19"/>
      <c r="I19" s="62"/>
      <c r="L19" s="59"/>
      <c r="M19" s="77"/>
      <c r="N19" s="77"/>
    </row>
    <row r="20" spans="1:14" x14ac:dyDescent="0.3">
      <c r="A20" s="59"/>
      <c r="B20" s="88"/>
      <c r="C20" s="59"/>
      <c r="D20" s="59"/>
      <c r="E20" s="59"/>
      <c r="F20" s="77"/>
      <c r="G20" s="77"/>
      <c r="H20"/>
      <c r="I20" s="88"/>
      <c r="J20" s="59"/>
      <c r="K20" s="59"/>
      <c r="L20" s="59"/>
      <c r="M20" s="77"/>
      <c r="N20" s="77"/>
    </row>
    <row r="21" spans="1:14" x14ac:dyDescent="0.3">
      <c r="B21" s="45" t="s">
        <v>637</v>
      </c>
      <c r="C21" s="59"/>
      <c r="D21" s="59"/>
      <c r="E21" s="59"/>
      <c r="F21" s="77"/>
      <c r="G21" s="77"/>
      <c r="H21"/>
      <c r="I21" s="62"/>
      <c r="J21" s="59"/>
      <c r="K21" s="59"/>
      <c r="L21" s="59"/>
      <c r="M21" s="77"/>
      <c r="N21" s="77"/>
    </row>
    <row r="22" spans="1:14" x14ac:dyDescent="0.3">
      <c r="A22" s="45" t="s">
        <v>779</v>
      </c>
      <c r="B22" s="62" t="s">
        <v>559</v>
      </c>
      <c r="C22" s="126" t="s">
        <v>67</v>
      </c>
      <c r="D22" s="127" t="s">
        <v>67</v>
      </c>
      <c r="E22" s="62"/>
      <c r="F22" s="133" t="str">
        <f>IF($C$37=0,"",IF(C22="[for completion]","",C22/$C$37))</f>
        <v/>
      </c>
      <c r="G22" s="133" t="str">
        <f>IF($D$37=0,"",IF(D22="[for completion]","",D22/$D$37))</f>
        <v/>
      </c>
      <c r="H22"/>
      <c r="I22" s="62"/>
      <c r="L22" s="62"/>
      <c r="M22" s="71"/>
      <c r="N22" s="71"/>
    </row>
    <row r="23" spans="1:14" x14ac:dyDescent="0.3">
      <c r="A23" s="45" t="s">
        <v>780</v>
      </c>
      <c r="B23" s="62" t="s">
        <v>559</v>
      </c>
      <c r="C23" s="126" t="s">
        <v>67</v>
      </c>
      <c r="D23" s="127" t="s">
        <v>67</v>
      </c>
      <c r="E23" s="62"/>
      <c r="F23" s="133" t="str">
        <f t="shared" ref="F23:F36" si="0">IF($C$37=0,"",IF(C23="[for completion]","",C23/$C$37))</f>
        <v/>
      </c>
      <c r="G23" s="133" t="str">
        <f t="shared" ref="G23:G36" si="1">IF($D$37=0,"",IF(D23="[for completion]","",D23/$D$37))</f>
        <v/>
      </c>
      <c r="H23"/>
      <c r="I23" s="62"/>
      <c r="L23" s="62"/>
      <c r="M23" s="71"/>
      <c r="N23" s="71"/>
    </row>
    <row r="24" spans="1:14" x14ac:dyDescent="0.3">
      <c r="A24" s="45" t="s">
        <v>781</v>
      </c>
      <c r="B24" s="62" t="s">
        <v>559</v>
      </c>
      <c r="C24" s="126" t="s">
        <v>67</v>
      </c>
      <c r="D24" s="127" t="s">
        <v>67</v>
      </c>
      <c r="F24" s="133" t="str">
        <f t="shared" si="0"/>
        <v/>
      </c>
      <c r="G24" s="133" t="str">
        <f t="shared" si="1"/>
        <v/>
      </c>
      <c r="H24"/>
      <c r="I24" s="62"/>
      <c r="M24" s="71"/>
      <c r="N24" s="71"/>
    </row>
    <row r="25" spans="1:14" x14ac:dyDescent="0.3">
      <c r="A25" s="45" t="s">
        <v>782</v>
      </c>
      <c r="B25" s="62" t="s">
        <v>559</v>
      </c>
      <c r="C25" s="126" t="s">
        <v>67</v>
      </c>
      <c r="D25" s="127" t="s">
        <v>67</v>
      </c>
      <c r="E25" s="81"/>
      <c r="F25" s="133" t="str">
        <f t="shared" si="0"/>
        <v/>
      </c>
      <c r="G25" s="133" t="str">
        <f t="shared" si="1"/>
        <v/>
      </c>
      <c r="H25"/>
      <c r="I25" s="62"/>
      <c r="L25" s="81"/>
      <c r="M25" s="71"/>
      <c r="N25" s="71"/>
    </row>
    <row r="26" spans="1:14" x14ac:dyDescent="0.3">
      <c r="A26" s="45" t="s">
        <v>783</v>
      </c>
      <c r="B26" s="62" t="s">
        <v>559</v>
      </c>
      <c r="C26" s="126" t="s">
        <v>67</v>
      </c>
      <c r="D26" s="127" t="s">
        <v>67</v>
      </c>
      <c r="E26" s="81"/>
      <c r="F26" s="133" t="str">
        <f t="shared" si="0"/>
        <v/>
      </c>
      <c r="G26" s="133" t="str">
        <f t="shared" si="1"/>
        <v/>
      </c>
      <c r="H26"/>
      <c r="I26" s="62"/>
      <c r="L26" s="81"/>
      <c r="M26" s="71"/>
      <c r="N26" s="71"/>
    </row>
    <row r="27" spans="1:14" x14ac:dyDescent="0.3">
      <c r="A27" s="45" t="s">
        <v>784</v>
      </c>
      <c r="B27" s="62" t="s">
        <v>559</v>
      </c>
      <c r="C27" s="126" t="s">
        <v>67</v>
      </c>
      <c r="D27" s="127" t="s">
        <v>67</v>
      </c>
      <c r="E27" s="81"/>
      <c r="F27" s="133" t="str">
        <f t="shared" si="0"/>
        <v/>
      </c>
      <c r="G27" s="133" t="str">
        <f t="shared" si="1"/>
        <v/>
      </c>
      <c r="H27"/>
      <c r="I27" s="62"/>
      <c r="L27" s="81"/>
      <c r="M27" s="71"/>
      <c r="N27" s="71"/>
    </row>
    <row r="28" spans="1:14" x14ac:dyDescent="0.3">
      <c r="A28" s="45" t="s">
        <v>785</v>
      </c>
      <c r="B28" s="62" t="s">
        <v>559</v>
      </c>
      <c r="C28" s="126" t="s">
        <v>67</v>
      </c>
      <c r="D28" s="127" t="s">
        <v>67</v>
      </c>
      <c r="E28" s="81"/>
      <c r="F28" s="133" t="str">
        <f t="shared" si="0"/>
        <v/>
      </c>
      <c r="G28" s="133" t="str">
        <f t="shared" si="1"/>
        <v/>
      </c>
      <c r="H28"/>
      <c r="I28" s="62"/>
      <c r="L28" s="81"/>
      <c r="M28" s="71"/>
      <c r="N28" s="71"/>
    </row>
    <row r="29" spans="1:14" x14ac:dyDescent="0.3">
      <c r="A29" s="45" t="s">
        <v>786</v>
      </c>
      <c r="B29" s="62" t="s">
        <v>559</v>
      </c>
      <c r="C29" s="126" t="s">
        <v>67</v>
      </c>
      <c r="D29" s="127" t="s">
        <v>67</v>
      </c>
      <c r="E29" s="81"/>
      <c r="F29" s="133" t="str">
        <f t="shared" si="0"/>
        <v/>
      </c>
      <c r="G29" s="133" t="str">
        <f t="shared" si="1"/>
        <v/>
      </c>
      <c r="H29"/>
      <c r="I29" s="62"/>
      <c r="L29" s="81"/>
      <c r="M29" s="71"/>
      <c r="N29" s="71"/>
    </row>
    <row r="30" spans="1:14" x14ac:dyDescent="0.3">
      <c r="A30" s="45" t="s">
        <v>787</v>
      </c>
      <c r="B30" s="62" t="s">
        <v>559</v>
      </c>
      <c r="C30" s="126" t="s">
        <v>67</v>
      </c>
      <c r="D30" s="127" t="s">
        <v>67</v>
      </c>
      <c r="E30" s="81"/>
      <c r="F30" s="133" t="str">
        <f t="shared" si="0"/>
        <v/>
      </c>
      <c r="G30" s="133" t="str">
        <f t="shared" si="1"/>
        <v/>
      </c>
      <c r="H30"/>
      <c r="I30" s="62"/>
      <c r="L30" s="81"/>
      <c r="M30" s="71"/>
      <c r="N30" s="71"/>
    </row>
    <row r="31" spans="1:14" x14ac:dyDescent="0.3">
      <c r="A31" s="45" t="s">
        <v>788</v>
      </c>
      <c r="B31" s="62" t="s">
        <v>559</v>
      </c>
      <c r="C31" s="126" t="s">
        <v>67</v>
      </c>
      <c r="D31" s="127" t="s">
        <v>67</v>
      </c>
      <c r="E31" s="81"/>
      <c r="F31" s="133" t="str">
        <f t="shared" si="0"/>
        <v/>
      </c>
      <c r="G31" s="133" t="str">
        <f t="shared" si="1"/>
        <v/>
      </c>
      <c r="H31"/>
      <c r="I31" s="62"/>
      <c r="L31" s="81"/>
      <c r="M31" s="71"/>
      <c r="N31" s="71"/>
    </row>
    <row r="32" spans="1:14" x14ac:dyDescent="0.3">
      <c r="A32" s="45" t="s">
        <v>789</v>
      </c>
      <c r="B32" s="62" t="s">
        <v>559</v>
      </c>
      <c r="C32" s="126" t="s">
        <v>67</v>
      </c>
      <c r="D32" s="127" t="s">
        <v>67</v>
      </c>
      <c r="E32" s="81"/>
      <c r="F32" s="133" t="str">
        <f t="shared" si="0"/>
        <v/>
      </c>
      <c r="G32" s="133" t="str">
        <f t="shared" si="1"/>
        <v/>
      </c>
      <c r="H32"/>
      <c r="I32" s="62"/>
      <c r="L32" s="81"/>
      <c r="M32" s="71"/>
      <c r="N32" s="71"/>
    </row>
    <row r="33" spans="1:14" x14ac:dyDescent="0.3">
      <c r="A33" s="45" t="s">
        <v>790</v>
      </c>
      <c r="B33" s="62" t="s">
        <v>559</v>
      </c>
      <c r="C33" s="126" t="s">
        <v>67</v>
      </c>
      <c r="D33" s="127" t="s">
        <v>67</v>
      </c>
      <c r="E33" s="81"/>
      <c r="F33" s="133" t="str">
        <f t="shared" si="0"/>
        <v/>
      </c>
      <c r="G33" s="133" t="str">
        <f t="shared" si="1"/>
        <v/>
      </c>
      <c r="H33"/>
      <c r="I33" s="62"/>
      <c r="L33" s="81"/>
      <c r="M33" s="71"/>
      <c r="N33" s="71"/>
    </row>
    <row r="34" spans="1:14" x14ac:dyDescent="0.3">
      <c r="A34" s="45" t="s">
        <v>791</v>
      </c>
      <c r="B34" s="62" t="s">
        <v>559</v>
      </c>
      <c r="C34" s="126" t="s">
        <v>67</v>
      </c>
      <c r="D34" s="127" t="s">
        <v>67</v>
      </c>
      <c r="E34" s="81"/>
      <c r="F34" s="133" t="str">
        <f t="shared" si="0"/>
        <v/>
      </c>
      <c r="G34" s="133" t="str">
        <f t="shared" si="1"/>
        <v/>
      </c>
      <c r="H34"/>
      <c r="I34" s="62"/>
      <c r="L34" s="81"/>
      <c r="M34" s="71"/>
      <c r="N34" s="71"/>
    </row>
    <row r="35" spans="1:14" x14ac:dyDescent="0.3">
      <c r="A35" s="45" t="s">
        <v>792</v>
      </c>
      <c r="B35" s="62" t="s">
        <v>559</v>
      </c>
      <c r="C35" s="126" t="s">
        <v>67</v>
      </c>
      <c r="D35" s="127" t="s">
        <v>67</v>
      </c>
      <c r="E35" s="81"/>
      <c r="F35" s="133" t="str">
        <f t="shared" si="0"/>
        <v/>
      </c>
      <c r="G35" s="133" t="str">
        <f t="shared" si="1"/>
        <v/>
      </c>
      <c r="H35"/>
      <c r="I35" s="62"/>
      <c r="L35" s="81"/>
      <c r="M35" s="71"/>
      <c r="N35" s="71"/>
    </row>
    <row r="36" spans="1:14" x14ac:dyDescent="0.3">
      <c r="A36" s="45" t="s">
        <v>793</v>
      </c>
      <c r="B36" s="62" t="s">
        <v>559</v>
      </c>
      <c r="C36" s="126" t="s">
        <v>67</v>
      </c>
      <c r="D36" s="127" t="s">
        <v>67</v>
      </c>
      <c r="E36" s="81"/>
      <c r="F36" s="133" t="str">
        <f t="shared" si="0"/>
        <v/>
      </c>
      <c r="G36" s="133" t="str">
        <f t="shared" si="1"/>
        <v/>
      </c>
      <c r="H36"/>
      <c r="I36" s="62"/>
      <c r="L36" s="81"/>
      <c r="M36" s="71"/>
      <c r="N36" s="71"/>
    </row>
    <row r="37" spans="1:14" x14ac:dyDescent="0.3">
      <c r="A37" s="45" t="s">
        <v>794</v>
      </c>
      <c r="B37" s="72" t="s">
        <v>125</v>
      </c>
      <c r="C37" s="128">
        <f>SUM(C22:C36)</f>
        <v>0</v>
      </c>
      <c r="D37" s="70">
        <f>SUM(D22:D36)</f>
        <v>0</v>
      </c>
      <c r="E37" s="81"/>
      <c r="F37" s="134">
        <f>SUM(F22:F36)</f>
        <v>0</v>
      </c>
      <c r="G37" s="134">
        <f>SUM(G22:G36)</f>
        <v>0</v>
      </c>
      <c r="H37"/>
      <c r="I37" s="72"/>
      <c r="J37" s="62"/>
      <c r="K37" s="62"/>
      <c r="L37" s="81"/>
      <c r="M37" s="73"/>
      <c r="N37" s="73"/>
    </row>
    <row r="38" spans="1:14" x14ac:dyDescent="0.3">
      <c r="A38" s="64"/>
      <c r="B38" s="65" t="s">
        <v>795</v>
      </c>
      <c r="C38" s="64" t="s">
        <v>94</v>
      </c>
      <c r="D38" s="64"/>
      <c r="E38" s="66"/>
      <c r="F38" s="64" t="s">
        <v>775</v>
      </c>
      <c r="G38" s="64"/>
      <c r="H38"/>
      <c r="I38" s="88"/>
      <c r="J38" s="59"/>
      <c r="K38" s="59"/>
      <c r="L38" s="51"/>
      <c r="M38" s="59"/>
      <c r="N38" s="59"/>
    </row>
    <row r="39" spans="1:14" x14ac:dyDescent="0.3">
      <c r="A39" s="45" t="s">
        <v>796</v>
      </c>
      <c r="B39" s="62" t="s">
        <v>797</v>
      </c>
      <c r="C39" s="126" t="s">
        <v>67</v>
      </c>
      <c r="E39" s="90"/>
      <c r="F39" s="133" t="str">
        <f>IF($C$42=0,"",IF(C39="[for completion]","",C39/$C$42))</f>
        <v/>
      </c>
      <c r="G39" s="70"/>
      <c r="H39"/>
      <c r="I39" s="62"/>
      <c r="L39" s="90"/>
      <c r="M39" s="71"/>
      <c r="N39" s="70"/>
    </row>
    <row r="40" spans="1:14" x14ac:dyDescent="0.3">
      <c r="A40" s="45" t="s">
        <v>798</v>
      </c>
      <c r="B40" s="62" t="s">
        <v>799</v>
      </c>
      <c r="C40" s="126" t="s">
        <v>67</v>
      </c>
      <c r="E40" s="90"/>
      <c r="F40" s="133" t="str">
        <f>IF($C$42=0,"",IF(C40="[for completion]","",C40/$C$42))</f>
        <v/>
      </c>
      <c r="G40" s="70"/>
      <c r="H40"/>
      <c r="I40" s="62"/>
      <c r="L40" s="90"/>
      <c r="M40" s="71"/>
      <c r="N40" s="70"/>
    </row>
    <row r="41" spans="1:14" x14ac:dyDescent="0.3">
      <c r="A41" s="45" t="s">
        <v>800</v>
      </c>
      <c r="B41" s="62" t="s">
        <v>123</v>
      </c>
      <c r="C41" s="126" t="s">
        <v>67</v>
      </c>
      <c r="E41" s="81"/>
      <c r="F41" s="133" t="str">
        <f>IF($C$42=0,"",IF(C41="[for completion]","",C41/$C$42))</f>
        <v/>
      </c>
      <c r="G41" s="70"/>
      <c r="H41"/>
      <c r="I41" s="62"/>
      <c r="L41" s="81"/>
      <c r="M41" s="71"/>
      <c r="N41" s="70"/>
    </row>
    <row r="42" spans="1:14" x14ac:dyDescent="0.3">
      <c r="A42" s="45" t="s">
        <v>801</v>
      </c>
      <c r="B42" s="72" t="s">
        <v>125</v>
      </c>
      <c r="C42" s="128">
        <f>SUM(C39:C41)</f>
        <v>0</v>
      </c>
      <c r="D42" s="62"/>
      <c r="E42" s="81"/>
      <c r="F42" s="134">
        <f>SUM(F39:F41)</f>
        <v>0</v>
      </c>
      <c r="G42" s="70"/>
      <c r="H42"/>
      <c r="I42" s="62"/>
      <c r="L42" s="81"/>
      <c r="M42" s="71"/>
      <c r="N42" s="70"/>
    </row>
    <row r="43" spans="1:14" outlineLevel="1" x14ac:dyDescent="0.3">
      <c r="A43" s="45" t="s">
        <v>802</v>
      </c>
      <c r="B43" s="72"/>
      <c r="C43" s="62"/>
      <c r="D43" s="62"/>
      <c r="E43" s="81"/>
      <c r="F43" s="73"/>
      <c r="G43" s="70"/>
      <c r="H43"/>
      <c r="I43" s="62"/>
      <c r="L43" s="81"/>
      <c r="M43" s="71"/>
      <c r="N43" s="70"/>
    </row>
    <row r="44" spans="1:14" outlineLevel="1" x14ac:dyDescent="0.3">
      <c r="A44" s="45" t="s">
        <v>803</v>
      </c>
      <c r="B44" s="72"/>
      <c r="C44" s="62"/>
      <c r="D44" s="62"/>
      <c r="E44" s="81"/>
      <c r="F44" s="73"/>
      <c r="G44" s="70"/>
      <c r="H44"/>
      <c r="I44" s="62"/>
      <c r="L44" s="81"/>
      <c r="M44" s="71"/>
      <c r="N44" s="70"/>
    </row>
    <row r="45" spans="1:14" outlineLevel="1" x14ac:dyDescent="0.3">
      <c r="A45" s="45" t="s">
        <v>804</v>
      </c>
      <c r="B45" s="62"/>
      <c r="E45" s="81"/>
      <c r="F45" s="71"/>
      <c r="G45" s="70"/>
      <c r="H45"/>
      <c r="I45" s="62"/>
      <c r="L45" s="81"/>
      <c r="M45" s="71"/>
      <c r="N45" s="70"/>
    </row>
    <row r="46" spans="1:14" outlineLevel="1" x14ac:dyDescent="0.3">
      <c r="A46" s="45" t="s">
        <v>805</v>
      </c>
      <c r="B46" s="62"/>
      <c r="E46" s="81"/>
      <c r="F46" s="71"/>
      <c r="G46" s="70"/>
      <c r="H46"/>
      <c r="I46" s="62"/>
      <c r="L46" s="81"/>
      <c r="M46" s="71"/>
      <c r="N46" s="70"/>
    </row>
    <row r="47" spans="1:14" outlineLevel="1" x14ac:dyDescent="0.3">
      <c r="A47" s="45" t="s">
        <v>806</v>
      </c>
      <c r="B47" s="62"/>
      <c r="E47" s="81"/>
      <c r="F47" s="71"/>
      <c r="G47" s="70"/>
      <c r="H47"/>
      <c r="I47" s="62"/>
      <c r="L47" s="81"/>
      <c r="M47" s="71"/>
      <c r="N47" s="70"/>
    </row>
    <row r="48" spans="1:14" ht="15" customHeight="1" x14ac:dyDescent="0.3">
      <c r="A48" s="64"/>
      <c r="B48" s="65" t="s">
        <v>476</v>
      </c>
      <c r="C48" s="64" t="s">
        <v>775</v>
      </c>
      <c r="D48" s="64"/>
      <c r="E48" s="66"/>
      <c r="F48" s="67"/>
      <c r="G48" s="67"/>
      <c r="H48"/>
      <c r="I48" s="88"/>
      <c r="J48" s="59"/>
      <c r="K48" s="59"/>
      <c r="L48" s="51"/>
      <c r="M48" s="77"/>
      <c r="N48" s="77"/>
    </row>
    <row r="49" spans="1:14" x14ac:dyDescent="0.3">
      <c r="A49" s="45" t="s">
        <v>807</v>
      </c>
      <c r="B49" s="87" t="s">
        <v>478</v>
      </c>
      <c r="C49" s="123">
        <f>SUM(C50:C76)</f>
        <v>0</v>
      </c>
      <c r="G49" s="45"/>
      <c r="H49"/>
      <c r="I49" s="51"/>
      <c r="N49" s="45"/>
    </row>
    <row r="50" spans="1:14" x14ac:dyDescent="0.3">
      <c r="A50" s="45" t="s">
        <v>808</v>
      </c>
      <c r="B50" s="45" t="s">
        <v>480</v>
      </c>
      <c r="C50" s="123" t="s">
        <v>67</v>
      </c>
      <c r="G50" s="45"/>
      <c r="H50"/>
      <c r="N50" s="45"/>
    </row>
    <row r="51" spans="1:14" x14ac:dyDescent="0.3">
      <c r="A51" s="45" t="s">
        <v>809</v>
      </c>
      <c r="B51" s="45" t="s">
        <v>482</v>
      </c>
      <c r="C51" s="123" t="s">
        <v>67</v>
      </c>
      <c r="G51" s="45"/>
      <c r="H51"/>
      <c r="N51" s="45"/>
    </row>
    <row r="52" spans="1:14" x14ac:dyDescent="0.3">
      <c r="A52" s="45" t="s">
        <v>810</v>
      </c>
      <c r="B52" s="45" t="s">
        <v>484</v>
      </c>
      <c r="C52" s="123" t="s">
        <v>67</v>
      </c>
      <c r="G52" s="45"/>
      <c r="H52"/>
      <c r="N52" s="45"/>
    </row>
    <row r="53" spans="1:14" x14ac:dyDescent="0.3">
      <c r="A53" s="45" t="s">
        <v>811</v>
      </c>
      <c r="B53" s="45" t="s">
        <v>486</v>
      </c>
      <c r="C53" s="123" t="s">
        <v>67</v>
      </c>
      <c r="G53" s="45"/>
      <c r="H53"/>
      <c r="N53" s="45"/>
    </row>
    <row r="54" spans="1:14" x14ac:dyDescent="0.3">
      <c r="A54" s="45" t="s">
        <v>812</v>
      </c>
      <c r="B54" s="45" t="s">
        <v>488</v>
      </c>
      <c r="C54" s="123" t="s">
        <v>67</v>
      </c>
      <c r="G54" s="45"/>
      <c r="H54"/>
      <c r="N54" s="45"/>
    </row>
    <row r="55" spans="1:14" x14ac:dyDescent="0.3">
      <c r="A55" s="45" t="s">
        <v>813</v>
      </c>
      <c r="B55" s="45" t="s">
        <v>2233</v>
      </c>
      <c r="C55" s="123" t="s">
        <v>67</v>
      </c>
      <c r="G55" s="45"/>
      <c r="H55"/>
      <c r="N55" s="45"/>
    </row>
    <row r="56" spans="1:14" x14ac:dyDescent="0.3">
      <c r="A56" s="45" t="s">
        <v>814</v>
      </c>
      <c r="B56" s="45" t="s">
        <v>491</v>
      </c>
      <c r="C56" s="123" t="s">
        <v>67</v>
      </c>
      <c r="G56" s="45"/>
      <c r="H56"/>
      <c r="N56" s="45"/>
    </row>
    <row r="57" spans="1:14" x14ac:dyDescent="0.3">
      <c r="A57" s="45" t="s">
        <v>815</v>
      </c>
      <c r="B57" s="45" t="s">
        <v>493</v>
      </c>
      <c r="C57" s="123" t="s">
        <v>67</v>
      </c>
      <c r="G57" s="45"/>
      <c r="H57"/>
      <c r="N57" s="45"/>
    </row>
    <row r="58" spans="1:14" x14ac:dyDescent="0.3">
      <c r="A58" s="45" t="s">
        <v>816</v>
      </c>
      <c r="B58" s="45" t="s">
        <v>495</v>
      </c>
      <c r="C58" s="123" t="s">
        <v>67</v>
      </c>
      <c r="G58" s="45"/>
      <c r="H58"/>
      <c r="N58" s="45"/>
    </row>
    <row r="59" spans="1:14" x14ac:dyDescent="0.3">
      <c r="A59" s="45" t="s">
        <v>817</v>
      </c>
      <c r="B59" s="45" t="s">
        <v>497</v>
      </c>
      <c r="C59" s="123" t="s">
        <v>67</v>
      </c>
      <c r="G59" s="45"/>
      <c r="H59"/>
      <c r="N59" s="45"/>
    </row>
    <row r="60" spans="1:14" x14ac:dyDescent="0.3">
      <c r="A60" s="45" t="s">
        <v>818</v>
      </c>
      <c r="B60" s="45" t="s">
        <v>499</v>
      </c>
      <c r="C60" s="123" t="s">
        <v>67</v>
      </c>
      <c r="G60" s="45"/>
      <c r="H60"/>
      <c r="N60" s="45"/>
    </row>
    <row r="61" spans="1:14" x14ac:dyDescent="0.3">
      <c r="A61" s="45" t="s">
        <v>819</v>
      </c>
      <c r="B61" s="45" t="s">
        <v>501</v>
      </c>
      <c r="C61" s="123" t="s">
        <v>67</v>
      </c>
      <c r="G61" s="45"/>
      <c r="H61"/>
      <c r="N61" s="45"/>
    </row>
    <row r="62" spans="1:14" x14ac:dyDescent="0.3">
      <c r="A62" s="45" t="s">
        <v>820</v>
      </c>
      <c r="B62" s="45" t="s">
        <v>503</v>
      </c>
      <c r="C62" s="123" t="s">
        <v>67</v>
      </c>
      <c r="G62" s="45"/>
      <c r="H62"/>
      <c r="N62" s="45"/>
    </row>
    <row r="63" spans="1:14" x14ac:dyDescent="0.3">
      <c r="A63" s="45" t="s">
        <v>821</v>
      </c>
      <c r="B63" s="45" t="s">
        <v>505</v>
      </c>
      <c r="C63" s="123" t="s">
        <v>67</v>
      </c>
      <c r="G63" s="45"/>
      <c r="H63"/>
      <c r="N63" s="45"/>
    </row>
    <row r="64" spans="1:14" x14ac:dyDescent="0.3">
      <c r="A64" s="45" t="s">
        <v>822</v>
      </c>
      <c r="B64" s="45" t="s">
        <v>507</v>
      </c>
      <c r="C64" s="123" t="s">
        <v>67</v>
      </c>
      <c r="G64" s="45"/>
      <c r="H64"/>
      <c r="N64" s="45"/>
    </row>
    <row r="65" spans="1:14" x14ac:dyDescent="0.3">
      <c r="A65" s="45" t="s">
        <v>823</v>
      </c>
      <c r="B65" s="45" t="s">
        <v>2</v>
      </c>
      <c r="C65" s="123" t="s">
        <v>67</v>
      </c>
      <c r="G65" s="45"/>
      <c r="H65"/>
      <c r="N65" s="45"/>
    </row>
    <row r="66" spans="1:14" x14ac:dyDescent="0.3">
      <c r="A66" s="45" t="s">
        <v>824</v>
      </c>
      <c r="B66" s="45" t="s">
        <v>510</v>
      </c>
      <c r="C66" s="123" t="s">
        <v>67</v>
      </c>
      <c r="G66" s="45"/>
      <c r="H66"/>
      <c r="N66" s="45"/>
    </row>
    <row r="67" spans="1:14" x14ac:dyDescent="0.3">
      <c r="A67" s="45" t="s">
        <v>825</v>
      </c>
      <c r="B67" s="45" t="s">
        <v>512</v>
      </c>
      <c r="C67" s="123" t="s">
        <v>67</v>
      </c>
      <c r="G67" s="45"/>
      <c r="H67"/>
      <c r="N67" s="45"/>
    </row>
    <row r="68" spans="1:14" x14ac:dyDescent="0.3">
      <c r="A68" s="45" t="s">
        <v>826</v>
      </c>
      <c r="B68" s="45" t="s">
        <v>514</v>
      </c>
      <c r="C68" s="123" t="s">
        <v>67</v>
      </c>
      <c r="G68" s="45"/>
      <c r="H68"/>
      <c r="N68" s="45"/>
    </row>
    <row r="69" spans="1:14" x14ac:dyDescent="0.3">
      <c r="A69" s="45" t="s">
        <v>827</v>
      </c>
      <c r="B69" s="45" t="s">
        <v>516</v>
      </c>
      <c r="C69" s="123" t="s">
        <v>67</v>
      </c>
      <c r="G69" s="45"/>
      <c r="H69"/>
      <c r="N69" s="45"/>
    </row>
    <row r="70" spans="1:14" x14ac:dyDescent="0.3">
      <c r="A70" s="45" t="s">
        <v>828</v>
      </c>
      <c r="B70" s="45" t="s">
        <v>518</v>
      </c>
      <c r="C70" s="123" t="s">
        <v>67</v>
      </c>
      <c r="G70" s="45"/>
      <c r="H70"/>
      <c r="N70" s="45"/>
    </row>
    <row r="71" spans="1:14" x14ac:dyDescent="0.3">
      <c r="A71" s="45" t="s">
        <v>829</v>
      </c>
      <c r="B71" s="45" t="s">
        <v>520</v>
      </c>
      <c r="C71" s="123" t="s">
        <v>67</v>
      </c>
      <c r="G71" s="45"/>
      <c r="H71"/>
      <c r="N71" s="45"/>
    </row>
    <row r="72" spans="1:14" x14ac:dyDescent="0.3">
      <c r="A72" s="45" t="s">
        <v>830</v>
      </c>
      <c r="B72" s="45" t="s">
        <v>522</v>
      </c>
      <c r="C72" s="123" t="s">
        <v>67</v>
      </c>
      <c r="G72" s="45"/>
      <c r="H72"/>
      <c r="N72" s="45"/>
    </row>
    <row r="73" spans="1:14" x14ac:dyDescent="0.3">
      <c r="A73" s="45" t="s">
        <v>831</v>
      </c>
      <c r="B73" s="45" t="s">
        <v>524</v>
      </c>
      <c r="C73" s="123" t="s">
        <v>67</v>
      </c>
      <c r="G73" s="45"/>
      <c r="H73"/>
      <c r="N73" s="45"/>
    </row>
    <row r="74" spans="1:14" x14ac:dyDescent="0.3">
      <c r="A74" s="45" t="s">
        <v>832</v>
      </c>
      <c r="B74" s="45" t="s">
        <v>526</v>
      </c>
      <c r="C74" s="123" t="s">
        <v>67</v>
      </c>
      <c r="G74" s="45"/>
      <c r="H74"/>
      <c r="N74" s="45"/>
    </row>
    <row r="75" spans="1:14" x14ac:dyDescent="0.3">
      <c r="A75" s="45" t="s">
        <v>833</v>
      </c>
      <c r="B75" s="45" t="s">
        <v>528</v>
      </c>
      <c r="C75" s="123" t="s">
        <v>67</v>
      </c>
      <c r="G75" s="45"/>
      <c r="H75"/>
      <c r="N75" s="45"/>
    </row>
    <row r="76" spans="1:14" x14ac:dyDescent="0.3">
      <c r="A76" s="45" t="s">
        <v>834</v>
      </c>
      <c r="B76" s="45" t="s">
        <v>5</v>
      </c>
      <c r="C76" s="123" t="s">
        <v>67</v>
      </c>
      <c r="G76" s="45"/>
      <c r="H76"/>
      <c r="N76" s="45"/>
    </row>
    <row r="77" spans="1:14" x14ac:dyDescent="0.3">
      <c r="A77" s="45" t="s">
        <v>835</v>
      </c>
      <c r="B77" s="87" t="s">
        <v>293</v>
      </c>
      <c r="C77" s="123">
        <f>SUM(C78:C80)</f>
        <v>0</v>
      </c>
      <c r="G77" s="45"/>
      <c r="H77"/>
      <c r="I77" s="51"/>
      <c r="N77" s="45"/>
    </row>
    <row r="78" spans="1:14" x14ac:dyDescent="0.3">
      <c r="A78" s="45" t="s">
        <v>836</v>
      </c>
      <c r="B78" s="45" t="s">
        <v>534</v>
      </c>
      <c r="C78" s="123" t="s">
        <v>67</v>
      </c>
      <c r="G78" s="45"/>
      <c r="H78"/>
      <c r="N78" s="45"/>
    </row>
    <row r="79" spans="1:14" x14ac:dyDescent="0.3">
      <c r="A79" s="45" t="s">
        <v>837</v>
      </c>
      <c r="B79" s="45" t="s">
        <v>536</v>
      </c>
      <c r="C79" s="123" t="s">
        <v>67</v>
      </c>
      <c r="G79" s="45"/>
      <c r="H79"/>
      <c r="N79" s="45"/>
    </row>
    <row r="80" spans="1:14" x14ac:dyDescent="0.3">
      <c r="A80" s="45" t="s">
        <v>838</v>
      </c>
      <c r="B80" s="45" t="s">
        <v>1</v>
      </c>
      <c r="C80" s="123" t="s">
        <v>67</v>
      </c>
      <c r="G80" s="45"/>
      <c r="H80"/>
      <c r="N80" s="45"/>
    </row>
    <row r="81" spans="1:14" x14ac:dyDescent="0.3">
      <c r="A81" s="45" t="s">
        <v>839</v>
      </c>
      <c r="B81" s="87" t="s">
        <v>123</v>
      </c>
      <c r="C81" s="123">
        <f>SUM(C82:C92)</f>
        <v>0</v>
      </c>
      <c r="G81" s="45"/>
      <c r="H81"/>
      <c r="I81" s="51"/>
      <c r="N81" s="45"/>
    </row>
    <row r="82" spans="1:14" x14ac:dyDescent="0.3">
      <c r="A82" s="45" t="s">
        <v>840</v>
      </c>
      <c r="B82" s="62" t="s">
        <v>295</v>
      </c>
      <c r="C82" s="123" t="s">
        <v>67</v>
      </c>
      <c r="G82" s="45"/>
      <c r="H82"/>
      <c r="I82" s="62"/>
      <c r="N82" s="45"/>
    </row>
    <row r="83" spans="1:14" x14ac:dyDescent="0.3">
      <c r="A83" s="45" t="s">
        <v>841</v>
      </c>
      <c r="B83" s="45" t="s">
        <v>531</v>
      </c>
      <c r="C83" s="123" t="s">
        <v>67</v>
      </c>
      <c r="G83" s="45"/>
      <c r="H83"/>
      <c r="I83" s="62"/>
      <c r="N83" s="45"/>
    </row>
    <row r="84" spans="1:14" x14ac:dyDescent="0.3">
      <c r="A84" s="45" t="s">
        <v>842</v>
      </c>
      <c r="B84" s="62" t="s">
        <v>297</v>
      </c>
      <c r="C84" s="123" t="s">
        <v>67</v>
      </c>
      <c r="G84" s="45"/>
      <c r="H84"/>
      <c r="I84" s="62"/>
      <c r="N84" s="45"/>
    </row>
    <row r="85" spans="1:14" x14ac:dyDescent="0.3">
      <c r="A85" s="45" t="s">
        <v>843</v>
      </c>
      <c r="B85" s="62" t="s">
        <v>299</v>
      </c>
      <c r="C85" s="123" t="s">
        <v>67</v>
      </c>
      <c r="G85" s="45"/>
      <c r="H85"/>
      <c r="I85" s="62"/>
      <c r="N85" s="45"/>
    </row>
    <row r="86" spans="1:14" x14ac:dyDescent="0.3">
      <c r="A86" s="45" t="s">
        <v>844</v>
      </c>
      <c r="B86" s="62" t="s">
        <v>11</v>
      </c>
      <c r="C86" s="123" t="s">
        <v>67</v>
      </c>
      <c r="G86" s="45"/>
      <c r="H86"/>
      <c r="I86" s="62"/>
      <c r="N86" s="45"/>
    </row>
    <row r="87" spans="1:14" x14ac:dyDescent="0.3">
      <c r="A87" s="45" t="s">
        <v>845</v>
      </c>
      <c r="B87" s="62" t="s">
        <v>302</v>
      </c>
      <c r="C87" s="123" t="s">
        <v>67</v>
      </c>
      <c r="G87" s="45"/>
      <c r="H87"/>
      <c r="I87" s="62"/>
      <c r="N87" s="45"/>
    </row>
    <row r="88" spans="1:14" x14ac:dyDescent="0.3">
      <c r="A88" s="45" t="s">
        <v>846</v>
      </c>
      <c r="B88" s="62" t="s">
        <v>304</v>
      </c>
      <c r="C88" s="123" t="s">
        <v>67</v>
      </c>
      <c r="G88" s="45"/>
      <c r="H88"/>
      <c r="I88" s="62"/>
      <c r="N88" s="45"/>
    </row>
    <row r="89" spans="1:14" x14ac:dyDescent="0.3">
      <c r="A89" s="45" t="s">
        <v>847</v>
      </c>
      <c r="B89" s="62" t="s">
        <v>306</v>
      </c>
      <c r="C89" s="123" t="s">
        <v>67</v>
      </c>
      <c r="G89" s="45"/>
      <c r="H89"/>
      <c r="I89" s="62"/>
      <c r="N89" s="45"/>
    </row>
    <row r="90" spans="1:14" x14ac:dyDescent="0.3">
      <c r="A90" s="45" t="s">
        <v>848</v>
      </c>
      <c r="B90" s="62" t="s">
        <v>308</v>
      </c>
      <c r="C90" s="123" t="s">
        <v>67</v>
      </c>
      <c r="G90" s="45"/>
      <c r="H90"/>
      <c r="I90" s="62"/>
      <c r="N90" s="45"/>
    </row>
    <row r="91" spans="1:14" x14ac:dyDescent="0.3">
      <c r="A91" s="45" t="s">
        <v>849</v>
      </c>
      <c r="B91" s="62" t="s">
        <v>310</v>
      </c>
      <c r="C91" s="123" t="s">
        <v>67</v>
      </c>
      <c r="G91" s="45"/>
      <c r="H91"/>
      <c r="I91" s="62"/>
      <c r="N91" s="45"/>
    </row>
    <row r="92" spans="1:14" x14ac:dyDescent="0.3">
      <c r="A92" s="45" t="s">
        <v>850</v>
      </c>
      <c r="B92" s="62" t="s">
        <v>123</v>
      </c>
      <c r="C92" s="123" t="s">
        <v>67</v>
      </c>
      <c r="G92" s="45"/>
      <c r="H92"/>
      <c r="I92" s="62"/>
      <c r="N92" s="45"/>
    </row>
    <row r="93" spans="1:14" outlineLevel="1" x14ac:dyDescent="0.3">
      <c r="A93" s="45" t="s">
        <v>851</v>
      </c>
      <c r="B93" s="74" t="s">
        <v>127</v>
      </c>
      <c r="C93" s="123"/>
      <c r="G93" s="45"/>
      <c r="H93"/>
      <c r="I93" s="62"/>
      <c r="N93" s="45"/>
    </row>
    <row r="94" spans="1:14" outlineLevel="1" x14ac:dyDescent="0.3">
      <c r="A94" s="45" t="s">
        <v>852</v>
      </c>
      <c r="B94" s="74" t="s">
        <v>127</v>
      </c>
      <c r="C94" s="123"/>
      <c r="G94" s="45"/>
      <c r="H94"/>
      <c r="I94" s="62"/>
      <c r="N94" s="45"/>
    </row>
    <row r="95" spans="1:14" outlineLevel="1" x14ac:dyDescent="0.3">
      <c r="A95" s="45" t="s">
        <v>853</v>
      </c>
      <c r="B95" s="74" t="s">
        <v>127</v>
      </c>
      <c r="C95" s="123"/>
      <c r="G95" s="45"/>
      <c r="H95"/>
      <c r="I95" s="62"/>
      <c r="N95" s="45"/>
    </row>
    <row r="96" spans="1:14" outlineLevel="1" x14ac:dyDescent="0.3">
      <c r="A96" s="45" t="s">
        <v>854</v>
      </c>
      <c r="B96" s="74" t="s">
        <v>127</v>
      </c>
      <c r="C96" s="123"/>
      <c r="G96" s="45"/>
      <c r="H96"/>
      <c r="I96" s="62"/>
      <c r="N96" s="45"/>
    </row>
    <row r="97" spans="1:14" outlineLevel="1" x14ac:dyDescent="0.3">
      <c r="A97" s="45" t="s">
        <v>855</v>
      </c>
      <c r="B97" s="74" t="s">
        <v>127</v>
      </c>
      <c r="C97" s="123"/>
      <c r="G97" s="45"/>
      <c r="H97"/>
      <c r="I97" s="62"/>
      <c r="N97" s="45"/>
    </row>
    <row r="98" spans="1:14" outlineLevel="1" x14ac:dyDescent="0.3">
      <c r="A98" s="45" t="s">
        <v>856</v>
      </c>
      <c r="B98" s="74" t="s">
        <v>127</v>
      </c>
      <c r="C98" s="123"/>
      <c r="G98" s="45"/>
      <c r="H98"/>
      <c r="I98" s="62"/>
      <c r="N98" s="45"/>
    </row>
    <row r="99" spans="1:14" outlineLevel="1" x14ac:dyDescent="0.3">
      <c r="A99" s="45" t="s">
        <v>857</v>
      </c>
      <c r="B99" s="74" t="s">
        <v>127</v>
      </c>
      <c r="C99" s="123"/>
      <c r="G99" s="45"/>
      <c r="H99"/>
      <c r="I99" s="62"/>
      <c r="N99" s="45"/>
    </row>
    <row r="100" spans="1:14" outlineLevel="1" x14ac:dyDescent="0.3">
      <c r="A100" s="45" t="s">
        <v>858</v>
      </c>
      <c r="B100" s="74" t="s">
        <v>127</v>
      </c>
      <c r="C100" s="123"/>
      <c r="G100" s="45"/>
      <c r="H100"/>
      <c r="I100" s="62"/>
      <c r="N100" s="45"/>
    </row>
    <row r="101" spans="1:14" outlineLevel="1" x14ac:dyDescent="0.3">
      <c r="A101" s="45" t="s">
        <v>859</v>
      </c>
      <c r="B101" s="74" t="s">
        <v>127</v>
      </c>
      <c r="C101" s="123"/>
      <c r="G101" s="45"/>
      <c r="H101"/>
      <c r="I101" s="62"/>
      <c r="N101" s="45"/>
    </row>
    <row r="102" spans="1:14" outlineLevel="1" x14ac:dyDescent="0.3">
      <c r="A102" s="45" t="s">
        <v>860</v>
      </c>
      <c r="B102" s="74" t="s">
        <v>127</v>
      </c>
      <c r="C102" s="123"/>
      <c r="G102" s="45"/>
      <c r="H102"/>
      <c r="I102" s="62"/>
      <c r="N102" s="45"/>
    </row>
    <row r="103" spans="1:14" ht="15" customHeight="1" x14ac:dyDescent="0.3">
      <c r="A103" s="64"/>
      <c r="B103" s="132" t="s">
        <v>1515</v>
      </c>
      <c r="C103" s="124" t="s">
        <v>775</v>
      </c>
      <c r="D103" s="64"/>
      <c r="E103" s="66"/>
      <c r="F103" s="64"/>
      <c r="G103" s="67"/>
      <c r="H103"/>
      <c r="I103" s="88"/>
      <c r="J103" s="59"/>
      <c r="K103" s="59"/>
      <c r="L103" s="51"/>
      <c r="M103" s="59"/>
      <c r="N103" s="77"/>
    </row>
    <row r="104" spans="1:14" x14ac:dyDescent="0.3">
      <c r="A104" s="45" t="s">
        <v>861</v>
      </c>
      <c r="B104" s="62" t="s">
        <v>559</v>
      </c>
      <c r="C104" s="123" t="s">
        <v>67</v>
      </c>
      <c r="G104" s="45"/>
      <c r="H104"/>
      <c r="I104" s="62"/>
      <c r="N104" s="45"/>
    </row>
    <row r="105" spans="1:14" x14ac:dyDescent="0.3">
      <c r="A105" s="45" t="s">
        <v>862</v>
      </c>
      <c r="B105" s="62" t="s">
        <v>559</v>
      </c>
      <c r="C105" s="123" t="s">
        <v>67</v>
      </c>
      <c r="G105" s="45"/>
      <c r="H105"/>
      <c r="I105" s="62"/>
      <c r="N105" s="45"/>
    </row>
    <row r="106" spans="1:14" x14ac:dyDescent="0.3">
      <c r="A106" s="45" t="s">
        <v>863</v>
      </c>
      <c r="B106" s="62" t="s">
        <v>559</v>
      </c>
      <c r="C106" s="123" t="s">
        <v>67</v>
      </c>
      <c r="G106" s="45"/>
      <c r="H106"/>
      <c r="I106" s="62"/>
      <c r="N106" s="45"/>
    </row>
    <row r="107" spans="1:14" x14ac:dyDescent="0.3">
      <c r="A107" s="45" t="s">
        <v>864</v>
      </c>
      <c r="B107" s="62" t="s">
        <v>559</v>
      </c>
      <c r="C107" s="123" t="s">
        <v>67</v>
      </c>
      <c r="G107" s="45"/>
      <c r="H107"/>
      <c r="I107" s="62"/>
      <c r="N107" s="45"/>
    </row>
    <row r="108" spans="1:14" x14ac:dyDescent="0.3">
      <c r="A108" s="45" t="s">
        <v>865</v>
      </c>
      <c r="B108" s="62" t="s">
        <v>559</v>
      </c>
      <c r="C108" s="123" t="s">
        <v>67</v>
      </c>
      <c r="G108" s="45"/>
      <c r="H108"/>
      <c r="I108" s="62"/>
      <c r="N108" s="45"/>
    </row>
    <row r="109" spans="1:14" x14ac:dyDescent="0.3">
      <c r="A109" s="45" t="s">
        <v>866</v>
      </c>
      <c r="B109" s="62" t="s">
        <v>559</v>
      </c>
      <c r="C109" s="123" t="s">
        <v>67</v>
      </c>
      <c r="G109" s="45"/>
      <c r="H109"/>
      <c r="I109" s="62"/>
      <c r="N109" s="45"/>
    </row>
    <row r="110" spans="1:14" x14ac:dyDescent="0.3">
      <c r="A110" s="45" t="s">
        <v>867</v>
      </c>
      <c r="B110" s="62" t="s">
        <v>559</v>
      </c>
      <c r="C110" s="123" t="s">
        <v>67</v>
      </c>
      <c r="G110" s="45"/>
      <c r="H110"/>
      <c r="I110" s="62"/>
      <c r="N110" s="45"/>
    </row>
    <row r="111" spans="1:14" x14ac:dyDescent="0.3">
      <c r="A111" s="45" t="s">
        <v>868</v>
      </c>
      <c r="B111" s="62" t="s">
        <v>559</v>
      </c>
      <c r="C111" s="123" t="s">
        <v>67</v>
      </c>
      <c r="G111" s="45"/>
      <c r="H111"/>
      <c r="I111" s="62"/>
      <c r="N111" s="45"/>
    </row>
    <row r="112" spans="1:14" x14ac:dyDescent="0.3">
      <c r="A112" s="45" t="s">
        <v>869</v>
      </c>
      <c r="B112" s="62" t="s">
        <v>559</v>
      </c>
      <c r="C112" s="123" t="s">
        <v>67</v>
      </c>
      <c r="G112" s="45"/>
      <c r="H112"/>
      <c r="I112" s="62"/>
      <c r="N112" s="45"/>
    </row>
    <row r="113" spans="1:14" x14ac:dyDescent="0.3">
      <c r="A113" s="45" t="s">
        <v>870</v>
      </c>
      <c r="B113" s="62" t="s">
        <v>559</v>
      </c>
      <c r="C113" s="123" t="s">
        <v>67</v>
      </c>
      <c r="G113" s="45"/>
      <c r="H113"/>
      <c r="I113" s="62"/>
      <c r="N113" s="45"/>
    </row>
    <row r="114" spans="1:14" x14ac:dyDescent="0.3">
      <c r="A114" s="45" t="s">
        <v>871</v>
      </c>
      <c r="B114" s="62" t="s">
        <v>559</v>
      </c>
      <c r="C114" s="123" t="s">
        <v>67</v>
      </c>
      <c r="G114" s="45"/>
      <c r="H114"/>
      <c r="I114" s="62"/>
      <c r="N114" s="45"/>
    </row>
    <row r="115" spans="1:14" x14ac:dyDescent="0.3">
      <c r="A115" s="45" t="s">
        <v>872</v>
      </c>
      <c r="B115" s="62" t="s">
        <v>559</v>
      </c>
      <c r="C115" s="123" t="s">
        <v>67</v>
      </c>
      <c r="G115" s="45"/>
      <c r="H115"/>
      <c r="I115" s="62"/>
      <c r="N115" s="45"/>
    </row>
    <row r="116" spans="1:14" x14ac:dyDescent="0.3">
      <c r="A116" s="45" t="s">
        <v>873</v>
      </c>
      <c r="B116" s="62" t="s">
        <v>559</v>
      </c>
      <c r="C116" s="123" t="s">
        <v>67</v>
      </c>
      <c r="G116" s="45"/>
      <c r="H116"/>
      <c r="I116" s="62"/>
      <c r="N116" s="45"/>
    </row>
    <row r="117" spans="1:14" x14ac:dyDescent="0.3">
      <c r="A117" s="45" t="s">
        <v>874</v>
      </c>
      <c r="B117" s="62" t="s">
        <v>559</v>
      </c>
      <c r="C117" s="123" t="s">
        <v>67</v>
      </c>
      <c r="G117" s="45"/>
      <c r="H117"/>
      <c r="I117" s="62"/>
      <c r="N117" s="45"/>
    </row>
    <row r="118" spans="1:14" x14ac:dyDescent="0.3">
      <c r="A118" s="45" t="s">
        <v>875</v>
      </c>
      <c r="B118" s="62" t="s">
        <v>559</v>
      </c>
      <c r="C118" s="123" t="s">
        <v>67</v>
      </c>
      <c r="G118" s="45"/>
      <c r="H118"/>
      <c r="I118" s="62"/>
      <c r="N118" s="45"/>
    </row>
    <row r="119" spans="1:14" x14ac:dyDescent="0.3">
      <c r="A119" s="45" t="s">
        <v>876</v>
      </c>
      <c r="B119" s="62" t="s">
        <v>559</v>
      </c>
      <c r="C119" s="123" t="s">
        <v>67</v>
      </c>
      <c r="G119" s="45"/>
      <c r="H119"/>
      <c r="I119" s="62"/>
      <c r="N119" s="45"/>
    </row>
    <row r="120" spans="1:14" x14ac:dyDescent="0.3">
      <c r="A120" s="45" t="s">
        <v>877</v>
      </c>
      <c r="B120" s="62" t="s">
        <v>559</v>
      </c>
      <c r="C120" s="123" t="s">
        <v>67</v>
      </c>
      <c r="G120" s="45"/>
      <c r="H120"/>
      <c r="I120" s="62"/>
      <c r="N120" s="45"/>
    </row>
    <row r="121" spans="1:14" x14ac:dyDescent="0.3">
      <c r="A121" s="45" t="s">
        <v>878</v>
      </c>
      <c r="B121" s="62" t="s">
        <v>559</v>
      </c>
      <c r="C121" s="123" t="s">
        <v>67</v>
      </c>
      <c r="G121" s="45"/>
      <c r="H121"/>
      <c r="I121" s="62"/>
      <c r="N121" s="45"/>
    </row>
    <row r="122" spans="1:14" x14ac:dyDescent="0.3">
      <c r="A122" s="45" t="s">
        <v>879</v>
      </c>
      <c r="B122" s="62" t="s">
        <v>559</v>
      </c>
      <c r="C122" s="123" t="s">
        <v>67</v>
      </c>
      <c r="G122" s="45"/>
      <c r="H122"/>
      <c r="I122" s="62"/>
      <c r="N122" s="45"/>
    </row>
    <row r="123" spans="1:14" x14ac:dyDescent="0.3">
      <c r="A123" s="45" t="s">
        <v>880</v>
      </c>
      <c r="B123" s="62" t="s">
        <v>559</v>
      </c>
      <c r="C123" s="123" t="s">
        <v>67</v>
      </c>
      <c r="G123" s="45"/>
      <c r="H123"/>
      <c r="I123" s="62"/>
      <c r="N123" s="45"/>
    </row>
    <row r="124" spans="1:14" x14ac:dyDescent="0.3">
      <c r="A124" s="45" t="s">
        <v>881</v>
      </c>
      <c r="B124" s="62" t="s">
        <v>559</v>
      </c>
      <c r="C124" s="123" t="s">
        <v>67</v>
      </c>
      <c r="G124" s="45"/>
      <c r="H124"/>
      <c r="I124" s="62"/>
      <c r="N124" s="45"/>
    </row>
    <row r="125" spans="1:14" x14ac:dyDescent="0.3">
      <c r="A125" s="45" t="s">
        <v>882</v>
      </c>
      <c r="B125" s="62" t="s">
        <v>559</v>
      </c>
      <c r="C125" s="123" t="s">
        <v>67</v>
      </c>
      <c r="G125" s="45"/>
      <c r="H125"/>
      <c r="I125" s="62"/>
      <c r="N125" s="45"/>
    </row>
    <row r="126" spans="1:14" x14ac:dyDescent="0.3">
      <c r="A126" s="45" t="s">
        <v>883</v>
      </c>
      <c r="B126" s="62" t="s">
        <v>559</v>
      </c>
      <c r="C126" s="123" t="s">
        <v>67</v>
      </c>
      <c r="G126" s="45"/>
      <c r="H126"/>
      <c r="I126" s="62"/>
      <c r="N126" s="45"/>
    </row>
    <row r="127" spans="1:14" x14ac:dyDescent="0.3">
      <c r="A127" s="45" t="s">
        <v>884</v>
      </c>
      <c r="B127" s="62" t="s">
        <v>559</v>
      </c>
      <c r="C127" s="123" t="s">
        <v>67</v>
      </c>
      <c r="G127" s="45"/>
      <c r="H127"/>
      <c r="I127" s="62"/>
      <c r="N127" s="45"/>
    </row>
    <row r="128" spans="1:14" x14ac:dyDescent="0.3">
      <c r="A128" s="45" t="s">
        <v>885</v>
      </c>
      <c r="B128" s="62" t="s">
        <v>559</v>
      </c>
      <c r="C128" s="45" t="s">
        <v>67</v>
      </c>
      <c r="G128" s="45"/>
      <c r="H128"/>
      <c r="I128" s="62"/>
      <c r="N128" s="45"/>
    </row>
    <row r="129" spans="1:14" x14ac:dyDescent="0.3">
      <c r="A129" s="64"/>
      <c r="B129" s="65" t="s">
        <v>590</v>
      </c>
      <c r="C129" s="64" t="s">
        <v>775</v>
      </c>
      <c r="D129" s="64"/>
      <c r="E129" s="64"/>
      <c r="F129" s="67"/>
      <c r="G129" s="67"/>
      <c r="H129"/>
      <c r="I129" s="88"/>
      <c r="J129" s="59"/>
      <c r="K129" s="59"/>
      <c r="L129" s="59"/>
      <c r="M129" s="77"/>
      <c r="N129" s="77"/>
    </row>
    <row r="130" spans="1:14" x14ac:dyDescent="0.3">
      <c r="A130" s="45" t="s">
        <v>886</v>
      </c>
      <c r="B130" s="45" t="s">
        <v>592</v>
      </c>
      <c r="C130" s="123" t="s">
        <v>67</v>
      </c>
      <c r="D130"/>
      <c r="E130"/>
      <c r="F130"/>
      <c r="G130"/>
      <c r="H130"/>
      <c r="K130"/>
      <c r="L130"/>
      <c r="M130"/>
      <c r="N130"/>
    </row>
    <row r="131" spans="1:14" x14ac:dyDescent="0.3">
      <c r="A131" s="45" t="s">
        <v>887</v>
      </c>
      <c r="B131" s="45" t="s">
        <v>594</v>
      </c>
      <c r="C131" s="123" t="s">
        <v>67</v>
      </c>
      <c r="D131"/>
      <c r="E131"/>
      <c r="F131"/>
      <c r="G131"/>
      <c r="H131"/>
      <c r="K131"/>
      <c r="L131"/>
      <c r="M131"/>
      <c r="N131"/>
    </row>
    <row r="132" spans="1:14" x14ac:dyDescent="0.3">
      <c r="A132" s="45" t="s">
        <v>888</v>
      </c>
      <c r="B132" s="45" t="s">
        <v>123</v>
      </c>
      <c r="C132" s="123" t="s">
        <v>67</v>
      </c>
      <c r="D132"/>
      <c r="E132"/>
      <c r="F132"/>
      <c r="G132"/>
      <c r="H132"/>
      <c r="K132"/>
      <c r="L132"/>
      <c r="M132"/>
      <c r="N132"/>
    </row>
    <row r="133" spans="1:14" outlineLevel="1" x14ac:dyDescent="0.3">
      <c r="A133" s="45" t="s">
        <v>889</v>
      </c>
      <c r="C133" s="123"/>
      <c r="D133"/>
      <c r="E133"/>
      <c r="F133"/>
      <c r="G133"/>
      <c r="H133"/>
      <c r="K133"/>
      <c r="L133"/>
      <c r="M133"/>
      <c r="N133"/>
    </row>
    <row r="134" spans="1:14" outlineLevel="1" x14ac:dyDescent="0.3">
      <c r="A134" s="45" t="s">
        <v>890</v>
      </c>
      <c r="C134" s="123"/>
      <c r="D134"/>
      <c r="E134"/>
      <c r="F134"/>
      <c r="G134"/>
      <c r="H134"/>
      <c r="K134"/>
      <c r="L134"/>
      <c r="M134"/>
      <c r="N134"/>
    </row>
    <row r="135" spans="1:14" outlineLevel="1" x14ac:dyDescent="0.3">
      <c r="A135" s="45" t="s">
        <v>891</v>
      </c>
      <c r="C135" s="123"/>
      <c r="D135"/>
      <c r="E135"/>
      <c r="F135"/>
      <c r="G135"/>
      <c r="H135"/>
      <c r="K135"/>
      <c r="L135"/>
      <c r="M135"/>
      <c r="N135"/>
    </row>
    <row r="136" spans="1:14" outlineLevel="1" x14ac:dyDescent="0.3">
      <c r="A136" s="45" t="s">
        <v>892</v>
      </c>
      <c r="C136" s="123"/>
      <c r="D136"/>
      <c r="E136"/>
      <c r="F136"/>
      <c r="G136"/>
      <c r="H136"/>
      <c r="K136"/>
      <c r="L136"/>
      <c r="M136"/>
      <c r="N136"/>
    </row>
    <row r="137" spans="1:14" x14ac:dyDescent="0.3">
      <c r="A137" s="64"/>
      <c r="B137" s="65" t="s">
        <v>602</v>
      </c>
      <c r="C137" s="64" t="s">
        <v>775</v>
      </c>
      <c r="D137" s="64"/>
      <c r="E137" s="64"/>
      <c r="F137" s="67"/>
      <c r="G137" s="67"/>
      <c r="H137"/>
      <c r="I137" s="88"/>
      <c r="J137" s="59"/>
      <c r="K137" s="59"/>
      <c r="L137" s="59"/>
      <c r="M137" s="77"/>
      <c r="N137" s="77"/>
    </row>
    <row r="138" spans="1:14" x14ac:dyDescent="0.3">
      <c r="A138" s="45" t="s">
        <v>893</v>
      </c>
      <c r="B138" s="45" t="s">
        <v>604</v>
      </c>
      <c r="C138" s="123" t="s">
        <v>67</v>
      </c>
      <c r="D138" s="90"/>
      <c r="E138" s="90"/>
      <c r="F138" s="81"/>
      <c r="G138" s="70"/>
      <c r="H138"/>
      <c r="K138" s="90"/>
      <c r="L138" s="90"/>
      <c r="M138" s="81"/>
      <c r="N138" s="70"/>
    </row>
    <row r="139" spans="1:14" x14ac:dyDescent="0.3">
      <c r="A139" s="45" t="s">
        <v>894</v>
      </c>
      <c r="B139" s="45" t="s">
        <v>606</v>
      </c>
      <c r="C139" s="123" t="s">
        <v>67</v>
      </c>
      <c r="D139" s="90"/>
      <c r="E139" s="90"/>
      <c r="F139" s="81"/>
      <c r="G139" s="70"/>
      <c r="H139"/>
      <c r="K139" s="90"/>
      <c r="L139" s="90"/>
      <c r="M139" s="81"/>
      <c r="N139" s="70"/>
    </row>
    <row r="140" spans="1:14" x14ac:dyDescent="0.3">
      <c r="A140" s="45" t="s">
        <v>895</v>
      </c>
      <c r="B140" s="45" t="s">
        <v>123</v>
      </c>
      <c r="C140" s="123" t="s">
        <v>67</v>
      </c>
      <c r="D140" s="90"/>
      <c r="E140" s="90"/>
      <c r="F140" s="81"/>
      <c r="G140" s="70"/>
      <c r="H140"/>
      <c r="K140" s="90"/>
      <c r="L140" s="90"/>
      <c r="M140" s="81"/>
      <c r="N140" s="70"/>
    </row>
    <row r="141" spans="1:14" outlineLevel="1" x14ac:dyDescent="0.3">
      <c r="A141" s="45" t="s">
        <v>896</v>
      </c>
      <c r="C141" s="123"/>
      <c r="D141" s="90"/>
      <c r="E141" s="90"/>
      <c r="F141" s="81"/>
      <c r="G141" s="70"/>
      <c r="H141"/>
      <c r="K141" s="90"/>
      <c r="L141" s="90"/>
      <c r="M141" s="81"/>
      <c r="N141" s="70"/>
    </row>
    <row r="142" spans="1:14" outlineLevel="1" x14ac:dyDescent="0.3">
      <c r="A142" s="45" t="s">
        <v>897</v>
      </c>
      <c r="C142" s="123"/>
      <c r="D142" s="90"/>
      <c r="E142" s="90"/>
      <c r="F142" s="81"/>
      <c r="G142" s="70"/>
      <c r="H142"/>
      <c r="K142" s="90"/>
      <c r="L142" s="90"/>
      <c r="M142" s="81"/>
      <c r="N142" s="70"/>
    </row>
    <row r="143" spans="1:14" outlineLevel="1" x14ac:dyDescent="0.3">
      <c r="A143" s="45" t="s">
        <v>898</v>
      </c>
      <c r="C143" s="123"/>
      <c r="D143" s="90"/>
      <c r="E143" s="90"/>
      <c r="F143" s="81"/>
      <c r="G143" s="70"/>
      <c r="H143"/>
      <c r="K143" s="90"/>
      <c r="L143" s="90"/>
      <c r="M143" s="81"/>
      <c r="N143" s="70"/>
    </row>
    <row r="144" spans="1:14" outlineLevel="1" x14ac:dyDescent="0.3">
      <c r="A144" s="45" t="s">
        <v>899</v>
      </c>
      <c r="C144" s="123"/>
      <c r="D144" s="90"/>
      <c r="E144" s="90"/>
      <c r="F144" s="81"/>
      <c r="G144" s="70"/>
      <c r="H144"/>
      <c r="K144" s="90"/>
      <c r="L144" s="90"/>
      <c r="M144" s="81"/>
      <c r="N144" s="70"/>
    </row>
    <row r="145" spans="1:14" outlineLevel="1" x14ac:dyDescent="0.3">
      <c r="A145" s="45" t="s">
        <v>900</v>
      </c>
      <c r="C145" s="123"/>
      <c r="D145" s="90"/>
      <c r="E145" s="90"/>
      <c r="F145" s="81"/>
      <c r="G145" s="70"/>
      <c r="H145"/>
      <c r="K145" s="90"/>
      <c r="L145" s="90"/>
      <c r="M145" s="81"/>
      <c r="N145" s="70"/>
    </row>
    <row r="146" spans="1:14" outlineLevel="1" x14ac:dyDescent="0.3">
      <c r="A146" s="45" t="s">
        <v>901</v>
      </c>
      <c r="C146" s="123"/>
      <c r="D146" s="90"/>
      <c r="E146" s="90"/>
      <c r="F146" s="81"/>
      <c r="G146" s="70"/>
      <c r="H146"/>
      <c r="K146" s="90"/>
      <c r="L146" s="90"/>
      <c r="M146" s="81"/>
      <c r="N146" s="70"/>
    </row>
    <row r="147" spans="1:14" x14ac:dyDescent="0.3">
      <c r="A147" s="64"/>
      <c r="B147" s="65" t="s">
        <v>902</v>
      </c>
      <c r="C147" s="64" t="s">
        <v>94</v>
      </c>
      <c r="D147" s="64"/>
      <c r="E147" s="64"/>
      <c r="F147" s="64" t="s">
        <v>775</v>
      </c>
      <c r="G147" s="67"/>
      <c r="H147"/>
      <c r="I147" s="88"/>
      <c r="J147" s="59"/>
      <c r="K147" s="59"/>
      <c r="L147" s="59"/>
      <c r="M147" s="59"/>
      <c r="N147" s="77"/>
    </row>
    <row r="148" spans="1:14" x14ac:dyDescent="0.3">
      <c r="A148" s="45" t="s">
        <v>903</v>
      </c>
      <c r="B148" s="62" t="s">
        <v>904</v>
      </c>
      <c r="C148" s="126" t="s">
        <v>67</v>
      </c>
      <c r="D148" s="90"/>
      <c r="E148" s="90"/>
      <c r="F148" s="133" t="str">
        <f>IF($C$152=0,"",IF(C148="[for completion]","",C148/$C$152))</f>
        <v/>
      </c>
      <c r="G148" s="70"/>
      <c r="H148"/>
      <c r="I148" s="62"/>
      <c r="K148" s="90"/>
      <c r="L148" s="90"/>
      <c r="M148" s="71"/>
      <c r="N148" s="70"/>
    </row>
    <row r="149" spans="1:14" x14ac:dyDescent="0.3">
      <c r="A149" s="45" t="s">
        <v>905</v>
      </c>
      <c r="B149" s="62" t="s">
        <v>906</v>
      </c>
      <c r="C149" s="126" t="s">
        <v>67</v>
      </c>
      <c r="D149" s="90"/>
      <c r="E149" s="90"/>
      <c r="F149" s="133" t="str">
        <f>IF($C$152=0,"",IF(C149="[for completion]","",C149/$C$152))</f>
        <v/>
      </c>
      <c r="G149" s="70"/>
      <c r="H149"/>
      <c r="I149" s="62"/>
      <c r="K149" s="90"/>
      <c r="L149" s="90"/>
      <c r="M149" s="71"/>
      <c r="N149" s="70"/>
    </row>
    <row r="150" spans="1:14" x14ac:dyDescent="0.3">
      <c r="A150" s="45" t="s">
        <v>907</v>
      </c>
      <c r="B150" s="62" t="s">
        <v>908</v>
      </c>
      <c r="C150" s="126" t="s">
        <v>67</v>
      </c>
      <c r="D150" s="90"/>
      <c r="E150" s="90"/>
      <c r="F150" s="133" t="str">
        <f>IF($C$152=0,"",IF(C150="[for completion]","",C150/$C$152))</f>
        <v/>
      </c>
      <c r="G150" s="70"/>
      <c r="H150"/>
      <c r="I150" s="62"/>
      <c r="K150" s="90"/>
      <c r="L150" s="90"/>
      <c r="M150" s="71"/>
      <c r="N150" s="70"/>
    </row>
    <row r="151" spans="1:14" ht="15" customHeight="1" x14ac:dyDescent="0.3">
      <c r="A151" s="45" t="s">
        <v>909</v>
      </c>
      <c r="B151" s="62" t="s">
        <v>910</v>
      </c>
      <c r="C151" s="126" t="s">
        <v>67</v>
      </c>
      <c r="D151" s="90"/>
      <c r="E151" s="90"/>
      <c r="F151" s="133" t="str">
        <f>IF($C$152=0,"",IF(C151="[for completion]","",C151/$C$152))</f>
        <v/>
      </c>
      <c r="G151" s="70"/>
      <c r="H151"/>
      <c r="I151" s="62"/>
      <c r="K151" s="90"/>
      <c r="L151" s="90"/>
      <c r="M151" s="71"/>
      <c r="N151" s="70"/>
    </row>
    <row r="152" spans="1:14" ht="15" customHeight="1" x14ac:dyDescent="0.3">
      <c r="A152" s="45" t="s">
        <v>911</v>
      </c>
      <c r="B152" s="72" t="s">
        <v>125</v>
      </c>
      <c r="C152" s="128">
        <f>SUM(C148:C151)</f>
        <v>0</v>
      </c>
      <c r="D152" s="90"/>
      <c r="E152" s="90"/>
      <c r="F152" s="123">
        <f>SUM(F148:F151)</f>
        <v>0</v>
      </c>
      <c r="G152" s="70"/>
      <c r="H152"/>
      <c r="I152" s="62"/>
      <c r="K152" s="90"/>
      <c r="L152" s="90"/>
      <c r="M152" s="71"/>
      <c r="N152" s="70"/>
    </row>
    <row r="153" spans="1:14" ht="15" customHeight="1" outlineLevel="1" x14ac:dyDescent="0.3">
      <c r="A153" s="45" t="s">
        <v>912</v>
      </c>
      <c r="B153" s="74" t="s">
        <v>913</v>
      </c>
      <c r="D153" s="90"/>
      <c r="E153" s="90"/>
      <c r="F153" s="133" t="str">
        <f>IF($C$152=0,"",IF(C153="[for completion]","",C153/$C$152))</f>
        <v/>
      </c>
      <c r="G153" s="70"/>
      <c r="H153"/>
      <c r="I153" s="62"/>
      <c r="K153" s="90"/>
      <c r="L153" s="90"/>
      <c r="M153" s="71"/>
      <c r="N153" s="70"/>
    </row>
    <row r="154" spans="1:14" ht="15" customHeight="1" outlineLevel="1" x14ac:dyDescent="0.3">
      <c r="A154" s="45" t="s">
        <v>914</v>
      </c>
      <c r="B154" s="74" t="s">
        <v>915</v>
      </c>
      <c r="D154" s="90"/>
      <c r="E154" s="90"/>
      <c r="F154" s="133" t="str">
        <f t="shared" ref="F154:F159" si="2">IF($C$152=0,"",IF(C154="[for completion]","",C154/$C$152))</f>
        <v/>
      </c>
      <c r="G154" s="70"/>
      <c r="H154"/>
      <c r="I154" s="62"/>
      <c r="K154" s="90"/>
      <c r="L154" s="90"/>
      <c r="M154" s="71"/>
      <c r="N154" s="70"/>
    </row>
    <row r="155" spans="1:14" ht="15" customHeight="1" outlineLevel="1" x14ac:dyDescent="0.3">
      <c r="A155" s="45" t="s">
        <v>916</v>
      </c>
      <c r="B155" s="74" t="s">
        <v>917</v>
      </c>
      <c r="D155" s="90"/>
      <c r="E155" s="90"/>
      <c r="F155" s="133" t="str">
        <f t="shared" si="2"/>
        <v/>
      </c>
      <c r="G155" s="70"/>
      <c r="H155"/>
      <c r="I155" s="62"/>
      <c r="K155" s="90"/>
      <c r="L155" s="90"/>
      <c r="M155" s="71"/>
      <c r="N155" s="70"/>
    </row>
    <row r="156" spans="1:14" ht="15" customHeight="1" outlineLevel="1" x14ac:dyDescent="0.3">
      <c r="A156" s="45" t="s">
        <v>918</v>
      </c>
      <c r="B156" s="74" t="s">
        <v>919</v>
      </c>
      <c r="D156" s="90"/>
      <c r="E156" s="90"/>
      <c r="F156" s="133" t="str">
        <f t="shared" si="2"/>
        <v/>
      </c>
      <c r="G156" s="70"/>
      <c r="H156"/>
      <c r="I156" s="62"/>
      <c r="K156" s="90"/>
      <c r="L156" s="90"/>
      <c r="M156" s="71"/>
      <c r="N156" s="70"/>
    </row>
    <row r="157" spans="1:14" ht="15" customHeight="1" outlineLevel="1" x14ac:dyDescent="0.3">
      <c r="A157" s="45" t="s">
        <v>920</v>
      </c>
      <c r="B157" s="74" t="s">
        <v>921</v>
      </c>
      <c r="D157" s="90"/>
      <c r="E157" s="90"/>
      <c r="F157" s="133" t="str">
        <f t="shared" si="2"/>
        <v/>
      </c>
      <c r="G157" s="70"/>
      <c r="H157"/>
      <c r="I157" s="62"/>
      <c r="K157" s="90"/>
      <c r="L157" s="90"/>
      <c r="M157" s="71"/>
      <c r="N157" s="70"/>
    </row>
    <row r="158" spans="1:14" ht="15" customHeight="1" outlineLevel="1" x14ac:dyDescent="0.3">
      <c r="A158" s="45" t="s">
        <v>922</v>
      </c>
      <c r="B158" s="74" t="s">
        <v>923</v>
      </c>
      <c r="D158" s="90"/>
      <c r="E158" s="90"/>
      <c r="F158" s="133" t="str">
        <f t="shared" si="2"/>
        <v/>
      </c>
      <c r="G158" s="70"/>
      <c r="H158"/>
      <c r="I158" s="62"/>
      <c r="K158" s="90"/>
      <c r="L158" s="90"/>
      <c r="M158" s="71"/>
      <c r="N158" s="70"/>
    </row>
    <row r="159" spans="1:14" ht="15" customHeight="1" outlineLevel="1" x14ac:dyDescent="0.3">
      <c r="A159" s="45" t="s">
        <v>924</v>
      </c>
      <c r="B159" s="74" t="s">
        <v>925</v>
      </c>
      <c r="D159" s="90"/>
      <c r="E159" s="90"/>
      <c r="F159" s="133" t="str">
        <f t="shared" si="2"/>
        <v/>
      </c>
      <c r="G159" s="70"/>
      <c r="H159"/>
      <c r="I159" s="62"/>
      <c r="K159" s="90"/>
      <c r="L159" s="90"/>
      <c r="M159" s="71"/>
      <c r="N159" s="70"/>
    </row>
    <row r="160" spans="1:14" ht="15" customHeight="1" outlineLevel="1" x14ac:dyDescent="0.3">
      <c r="A160" s="45" t="s">
        <v>926</v>
      </c>
      <c r="B160" s="74"/>
      <c r="D160" s="90"/>
      <c r="E160" s="90"/>
      <c r="F160" s="71"/>
      <c r="G160" s="70"/>
      <c r="H160"/>
      <c r="I160" s="62"/>
      <c r="K160" s="90"/>
      <c r="L160" s="90"/>
      <c r="M160" s="71"/>
      <c r="N160" s="70"/>
    </row>
    <row r="161" spans="1:14" ht="15" customHeight="1" outlineLevel="1" x14ac:dyDescent="0.3">
      <c r="A161" s="45" t="s">
        <v>927</v>
      </c>
      <c r="B161" s="74"/>
      <c r="D161" s="90"/>
      <c r="E161" s="90"/>
      <c r="F161" s="71"/>
      <c r="G161" s="70"/>
      <c r="H161"/>
      <c r="I161" s="62"/>
      <c r="K161" s="90"/>
      <c r="L161" s="90"/>
      <c r="M161" s="71"/>
      <c r="N161" s="70"/>
    </row>
    <row r="162" spans="1:14" ht="15" customHeight="1" outlineLevel="1" x14ac:dyDescent="0.3">
      <c r="A162" s="45" t="s">
        <v>928</v>
      </c>
      <c r="B162" s="74"/>
      <c r="D162" s="90"/>
      <c r="E162" s="90"/>
      <c r="F162" s="71"/>
      <c r="G162" s="70"/>
      <c r="H162"/>
      <c r="I162" s="62"/>
      <c r="K162" s="90"/>
      <c r="L162" s="90"/>
      <c r="M162" s="71"/>
      <c r="N162" s="70"/>
    </row>
    <row r="163" spans="1:14" ht="15" customHeight="1" outlineLevel="1" x14ac:dyDescent="0.3">
      <c r="A163" s="45" t="s">
        <v>929</v>
      </c>
      <c r="B163" s="74"/>
      <c r="D163" s="90"/>
      <c r="E163" s="90"/>
      <c r="F163" s="71"/>
      <c r="G163" s="70"/>
      <c r="H163"/>
      <c r="I163" s="62"/>
      <c r="K163" s="90"/>
      <c r="L163" s="90"/>
      <c r="M163" s="71"/>
      <c r="N163" s="70"/>
    </row>
    <row r="164" spans="1:14" ht="15" customHeight="1" outlineLevel="1" x14ac:dyDescent="0.3">
      <c r="A164" s="45" t="s">
        <v>930</v>
      </c>
      <c r="B164" s="62"/>
      <c r="D164" s="90"/>
      <c r="E164" s="90"/>
      <c r="F164" s="71"/>
      <c r="G164" s="70"/>
      <c r="H164"/>
      <c r="I164" s="62"/>
      <c r="K164" s="90"/>
      <c r="L164" s="90"/>
      <c r="M164" s="71"/>
      <c r="N164" s="70"/>
    </row>
    <row r="165" spans="1:14" outlineLevel="1" x14ac:dyDescent="0.3">
      <c r="A165" s="45" t="s">
        <v>931</v>
      </c>
      <c r="B165" s="75"/>
      <c r="C165" s="75"/>
      <c r="D165" s="75"/>
      <c r="E165" s="75"/>
      <c r="F165" s="71"/>
      <c r="G165" s="70"/>
      <c r="H165"/>
      <c r="I165" s="72"/>
      <c r="J165" s="62"/>
      <c r="K165" s="90"/>
      <c r="L165" s="90"/>
      <c r="M165" s="81"/>
      <c r="N165" s="70"/>
    </row>
    <row r="166" spans="1:14" ht="15" customHeight="1" x14ac:dyDescent="0.3">
      <c r="A166" s="64"/>
      <c r="B166" s="131" t="s">
        <v>932</v>
      </c>
      <c r="C166" s="64" t="s">
        <v>775</v>
      </c>
      <c r="D166" s="64"/>
      <c r="E166" s="64"/>
      <c r="F166" s="67"/>
      <c r="G166" s="67"/>
      <c r="H166"/>
      <c r="I166" s="88"/>
      <c r="J166" s="59"/>
      <c r="K166" s="59"/>
      <c r="L166" s="59"/>
      <c r="M166" s="77"/>
      <c r="N166" s="77"/>
    </row>
    <row r="167" spans="1:14" x14ac:dyDescent="0.3">
      <c r="A167" s="45" t="s">
        <v>933</v>
      </c>
      <c r="B167" s="45" t="s">
        <v>627</v>
      </c>
      <c r="C167" s="123" t="s">
        <v>67</v>
      </c>
      <c r="D167"/>
      <c r="E167" s="43"/>
      <c r="F167" s="43"/>
      <c r="G167"/>
      <c r="H167"/>
      <c r="K167"/>
      <c r="L167" s="43"/>
      <c r="M167" s="43"/>
      <c r="N167"/>
    </row>
    <row r="168" spans="1:14" outlineLevel="1" x14ac:dyDescent="0.3">
      <c r="A168" s="45" t="s">
        <v>934</v>
      </c>
      <c r="B168" s="115" t="s">
        <v>2604</v>
      </c>
      <c r="C168" s="121" t="s">
        <v>67</v>
      </c>
      <c r="D168"/>
      <c r="E168" s="43"/>
      <c r="F168" s="43"/>
      <c r="G168"/>
      <c r="H168"/>
      <c r="K168"/>
      <c r="L168" s="43"/>
      <c r="M168" s="43"/>
      <c r="N168"/>
    </row>
    <row r="169" spans="1:14" outlineLevel="1" x14ac:dyDescent="0.3">
      <c r="A169" s="45" t="s">
        <v>935</v>
      </c>
      <c r="D169"/>
      <c r="E169" s="43"/>
      <c r="F169" s="43"/>
      <c r="G169"/>
      <c r="H169"/>
      <c r="K169"/>
      <c r="L169" s="43"/>
      <c r="M169" s="43"/>
      <c r="N169"/>
    </row>
    <row r="170" spans="1:14" outlineLevel="1" x14ac:dyDescent="0.3">
      <c r="A170" s="45" t="s">
        <v>936</v>
      </c>
      <c r="D170"/>
      <c r="E170" s="43"/>
      <c r="F170" s="43"/>
      <c r="G170"/>
      <c r="H170"/>
      <c r="K170"/>
      <c r="L170" s="43"/>
      <c r="M170" s="43"/>
      <c r="N170"/>
    </row>
    <row r="171" spans="1:14" outlineLevel="1" x14ac:dyDescent="0.3">
      <c r="A171" s="45" t="s">
        <v>937</v>
      </c>
      <c r="D171"/>
      <c r="E171" s="43"/>
      <c r="F171" s="43"/>
      <c r="G171"/>
      <c r="H171"/>
      <c r="K171"/>
      <c r="L171" s="43"/>
      <c r="M171" s="43"/>
      <c r="N171"/>
    </row>
    <row r="172" spans="1:14" x14ac:dyDescent="0.3">
      <c r="A172" s="64"/>
      <c r="B172" s="65" t="s">
        <v>938</v>
      </c>
      <c r="C172" s="64" t="s">
        <v>775</v>
      </c>
      <c r="D172" s="64"/>
      <c r="E172" s="64"/>
      <c r="F172" s="67"/>
      <c r="G172" s="67"/>
      <c r="H172"/>
      <c r="I172" s="88"/>
      <c r="J172" s="59"/>
      <c r="K172" s="59"/>
      <c r="L172" s="59"/>
      <c r="M172" s="77"/>
      <c r="N172" s="77"/>
    </row>
    <row r="173" spans="1:14" ht="15" customHeight="1" x14ac:dyDescent="0.3">
      <c r="A173" s="45" t="s">
        <v>939</v>
      </c>
      <c r="B173" s="45" t="s">
        <v>940</v>
      </c>
      <c r="C173" s="123" t="s">
        <v>67</v>
      </c>
      <c r="D173"/>
      <c r="E173"/>
      <c r="F173"/>
      <c r="G173"/>
      <c r="H173"/>
      <c r="K173"/>
      <c r="L173"/>
      <c r="M173"/>
      <c r="N173"/>
    </row>
    <row r="174" spans="1:14" outlineLevel="1" x14ac:dyDescent="0.3">
      <c r="A174" s="45" t="s">
        <v>941</v>
      </c>
      <c r="D174"/>
      <c r="E174"/>
      <c r="F174"/>
      <c r="G174"/>
      <c r="H174"/>
      <c r="K174"/>
      <c r="L174"/>
      <c r="M174"/>
      <c r="N174"/>
    </row>
    <row r="175" spans="1:14" outlineLevel="1" x14ac:dyDescent="0.3">
      <c r="A175" s="45" t="s">
        <v>942</v>
      </c>
      <c r="D175"/>
      <c r="E175"/>
      <c r="F175"/>
      <c r="G175"/>
      <c r="H175"/>
      <c r="K175"/>
      <c r="L175"/>
      <c r="M175"/>
      <c r="N175"/>
    </row>
    <row r="176" spans="1:14" outlineLevel="1" x14ac:dyDescent="0.3">
      <c r="A176" s="45" t="s">
        <v>943</v>
      </c>
      <c r="D176"/>
      <c r="E176"/>
      <c r="F176"/>
      <c r="G176"/>
      <c r="H176"/>
      <c r="K176"/>
      <c r="L176"/>
      <c r="M176"/>
      <c r="N176"/>
    </row>
    <row r="177" spans="1:14" outlineLevel="1" x14ac:dyDescent="0.3">
      <c r="A177" s="45" t="s">
        <v>944</v>
      </c>
      <c r="D177"/>
      <c r="E177"/>
      <c r="F177"/>
      <c r="G177"/>
      <c r="H177"/>
      <c r="K177"/>
      <c r="L177"/>
      <c r="M177"/>
      <c r="N177"/>
    </row>
    <row r="178" spans="1:14" outlineLevel="1" x14ac:dyDescent="0.3">
      <c r="A178" s="45" t="s">
        <v>945</v>
      </c>
    </row>
    <row r="179" spans="1:14" outlineLevel="1" x14ac:dyDescent="0.3">
      <c r="A179" s="45" t="s">
        <v>946</v>
      </c>
    </row>
  </sheetData>
  <sheetProtection algorithmName="SHA-512" hashValue="F6Hi0QmsW3bYIUoimpssVq1uEVsT5sK5AGDMZCUAkMX2vr3ReRXGTgQwZR3LUBWcRt0lSjUw7rIkz2ET66Y/yg==" saltValue="xTm63F2ugyMjSsgu+zRbng=="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
    <protectedRange sqref="C167 B169:C171" name="NPLs"/>
    <protectedRange sqref="C173:C179 B174:B179" name="Concentration Risks"/>
    <protectedRange sqref="B168:C168" name="Mortgage Assets II"/>
  </protectedRanges>
  <phoneticPr fontId="46" type="noConversion"/>
  <hyperlinks>
    <hyperlink ref="B6" location="'B2. HTT Public Sector Assets'!B8" display="8. Public Sector Assets" xr:uid="{00000000-0004-0000-0600-000000000000}"/>
    <hyperlink ref="B129" location="'2. Harmonised Glossary'!A9" display="Breakdown by Interest Rate" xr:uid="{00000000-0004-0000-0600-000001000000}"/>
    <hyperlink ref="B166" location="'C. HTT Harmonised Glossary'!B19" display="9. Non-Performing Loans" xr:uid="{00000000-0004-0000-06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6CAA61BAA763B0498F953F45EC10D7A4" ma:contentTypeVersion="15" ma:contentTypeDescription="Create a new document." ma:contentTypeScope="" ma:versionID="67035aed7eda27db61e8aad84eb238de">
  <xsd:schema xmlns:xsd="http://www.w3.org/2001/XMLSchema" xmlns:xs="http://www.w3.org/2001/XMLSchema" xmlns:p="http://schemas.microsoft.com/office/2006/metadata/properties" xmlns:ns2="6a9f6bf8-3710-4c59-a4eb-7c22c36861d0" xmlns:ns3="01c7ed30-b748-4e6f-b72d-51af0829fd38" targetNamespace="http://schemas.microsoft.com/office/2006/metadata/properties" ma:root="true" ma:fieldsID="9c66ae1924b0f20ae4b6887896c85297" ns2:_="" ns3:_="">
    <xsd:import namespace="6a9f6bf8-3710-4c59-a4eb-7c22c36861d0"/>
    <xsd:import namespace="01c7ed30-b748-4e6f-b72d-51af0829fd38"/>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Location"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9f6bf8-3710-4c59-a4eb-7c22c36861d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2c426747-7173-4e8f-8ab6-a5c1ef35aed4}" ma:internalName="TaxCatchAll" ma:showField="CatchAllData" ma:web="6a9f6bf8-3710-4c59-a4eb-7c22c36861d0">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c7ed30-b748-4e6f-b72d-51af0829fd3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e93ebf1-7625-466c-a210-b5f8a1b3afe3"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dlc_DocId xmlns="6a9f6bf8-3710-4c59-a4eb-7c22c36861d0">UFZAHDXV6EXC-877681433-489645</_dlc_DocId>
    <TaxCatchAll xmlns="6a9f6bf8-3710-4c59-a4eb-7c22c36861d0" xsi:nil="true"/>
    <lcf76f155ced4ddcb4097134ff3c332f xmlns="01c7ed30-b748-4e6f-b72d-51af0829fd38">
      <Terms xmlns="http://schemas.microsoft.com/office/infopath/2007/PartnerControls"/>
    </lcf76f155ced4ddcb4097134ff3c332f>
    <_dlc_DocIdUrl xmlns="6a9f6bf8-3710-4c59-a4eb-7c22c36861d0">
      <Url>https://emfecbc.sharepoint.com/sites/HypoDocumentCenter/_layouts/15/DocIdRedir.aspx?ID=UFZAHDXV6EXC-877681433-489645</Url>
      <Description>UFZAHDXV6EXC-877681433-489645</Description>
    </_dlc_DocIdUrl>
    <SharedWithUsers xmlns="6a9f6bf8-3710-4c59-a4eb-7c22c36861d0">
      <UserInfo>
        <DisplayName>Eva DERVAUX</DisplayName>
        <AccountId>65</AccountId>
        <AccountType/>
      </UserInfo>
    </SharedWithUsers>
  </documentManagement>
</p:properties>
</file>

<file path=customXml/itemProps1.xml><?xml version="1.0" encoding="utf-8"?>
<ds:datastoreItem xmlns:ds="http://schemas.openxmlformats.org/officeDocument/2006/customXml" ds:itemID="{42D1543E-08F7-44C0-BB8B-FB8EE0130DCE}">
  <ds:schemaRefs>
    <ds:schemaRef ds:uri="http://schemas.microsoft.com/sharepoint/v3/contenttype/forms"/>
  </ds:schemaRefs>
</ds:datastoreItem>
</file>

<file path=customXml/itemProps2.xml><?xml version="1.0" encoding="utf-8"?>
<ds:datastoreItem xmlns:ds="http://schemas.openxmlformats.org/officeDocument/2006/customXml" ds:itemID="{A78CD9DD-9EDF-4FDC-B396-3EB043E4883C}">
  <ds:schemaRefs>
    <ds:schemaRef ds:uri="http://schemas.microsoft.com/sharepoint/events"/>
  </ds:schemaRefs>
</ds:datastoreItem>
</file>

<file path=customXml/itemProps3.xml><?xml version="1.0" encoding="utf-8"?>
<ds:datastoreItem xmlns:ds="http://schemas.openxmlformats.org/officeDocument/2006/customXml" ds:itemID="{DAB5DA65-7CE4-4C86-8E27-E9F422088A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9f6bf8-3710-4c59-a4eb-7c22c36861d0"/>
    <ds:schemaRef ds:uri="01c7ed30-b748-4e6f-b72d-51af0829fd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80DC367C-DC7C-4FCC-9C34-8EE311773DAE}">
  <ds:schemaRefs>
    <ds:schemaRef ds:uri="http://schemas.microsoft.com/office/2006/metadata/properties"/>
    <ds:schemaRef ds:uri="http://schemas.microsoft.com/office/infopath/2007/PartnerControls"/>
    <ds:schemaRef ds:uri="6a9f6bf8-3710-4c59-a4eb-7c22c36861d0"/>
    <ds:schemaRef ds:uri="01c7ed30-b748-4e6f-b72d-51af0829fd38"/>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30</vt:i4>
      </vt:variant>
      <vt:variant>
        <vt:lpstr>Navngivne områder</vt:lpstr>
      </vt:variant>
      <vt:variant>
        <vt:i4>14</vt:i4>
      </vt:variant>
    </vt:vector>
  </HeadingPairs>
  <TitlesOfParts>
    <vt:vector size="44" baseType="lpstr">
      <vt:lpstr>Setup</vt:lpstr>
      <vt:lpstr>Disclaimer</vt:lpstr>
      <vt:lpstr>Introduction</vt:lpstr>
      <vt:lpstr>FAQ</vt:lpstr>
      <vt:lpstr>A. HTT General</vt:lpstr>
      <vt:lpstr>A. Input</vt:lpstr>
      <vt:lpstr>B1. HTT Mortgage Assets</vt:lpstr>
      <vt:lpstr>B1. Input</vt:lpstr>
      <vt:lpstr>B2. HTT Public Sector Assets</vt:lpstr>
      <vt:lpstr>B3. HTT Shipping Assets</vt:lpstr>
      <vt:lpstr>C. HTT Harmonised Glossary</vt:lpstr>
      <vt:lpstr>D. NTT Front page</vt:lpstr>
      <vt:lpstr>D. NTT Contents</vt:lpstr>
      <vt:lpstr>D. General Issuer Details</vt:lpstr>
      <vt:lpstr>D. G1-G4 - Cover pool inform.</vt:lpstr>
      <vt:lpstr>D. Table 1-3 - Lending</vt:lpstr>
      <vt:lpstr>D. Table 4 - LTV</vt:lpstr>
      <vt:lpstr>D. Table 5 - Region</vt:lpstr>
      <vt:lpstr>D. Table 6-8 - Loan types</vt:lpstr>
      <vt:lpstr>D. Table 9-13 - Lending</vt:lpstr>
      <vt:lpstr>D. NTT - Input</vt:lpstr>
      <vt:lpstr>D. Insert Nat Trans Templ</vt:lpstr>
      <vt:lpstr>E. Optional ECB-ECAIs data</vt:lpstr>
      <vt:lpstr>E. Input</vt:lpstr>
      <vt:lpstr>F1. Sustainable M data</vt:lpstr>
      <vt:lpstr>F1. Input</vt:lpstr>
      <vt:lpstr>F2. Sustainable PS data</vt:lpstr>
      <vt:lpstr>G1. Crisis M Payment Holidays</vt:lpstr>
      <vt:lpstr>E.g. General</vt:lpstr>
      <vt:lpstr>E.g. Other</vt:lpstr>
      <vt:lpstr>Disclaimer!general_tc</vt:lpstr>
      <vt:lpstr>Disclaimer!privacy_policy</vt:lpstr>
      <vt:lpstr>'A. HTT General'!Udskriftsområde</vt:lpstr>
      <vt:lpstr>'B1. HTT Mortgage Assets'!Udskriftsområde</vt:lpstr>
      <vt:lpstr>'B2. HTT Public Sector Assets'!Udskriftsområde</vt:lpstr>
      <vt:lpstr>'B3. HTT Shipping Assets'!Udskriftsområde</vt:lpstr>
      <vt:lpstr>'C. HTT Harmonised Glossary'!Udskriftsområde</vt:lpstr>
      <vt:lpstr>'D. G1-G4 - Cover pool inform.'!Udskriftsområde</vt:lpstr>
      <vt:lpstr>Disclaimer!Udskriftsområde</vt:lpstr>
      <vt:lpstr>'E. Optional ECB-ECAIs data'!Udskriftsområde</vt:lpstr>
      <vt:lpstr>FAQ!Udskriftsområde</vt:lpstr>
      <vt:lpstr>Introduction!Udskriftsområde</vt:lpstr>
      <vt:lpstr>Disclaimer!Udskriftstitler</vt:lpstr>
      <vt:lpstr>FAQ!Udskriftstitler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Frederik Frandsen</cp:lastModifiedBy>
  <cp:lastPrinted>2024-07-08T08:36:51Z</cp:lastPrinted>
  <dcterms:created xsi:type="dcterms:W3CDTF">2016-04-21T08:07:20Z</dcterms:created>
  <dcterms:modified xsi:type="dcterms:W3CDTF">2025-05-20T14:40:28Z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0x0101006CAA61BAA763B0498F953F45EC10D7A4</vt:lpwstr>
  </property>
  <property fmtid="{D5CDD505-2E9C-101B-9397-08002B2CF9AE}" pid="3" name="_dlc_DocIdItemGuid">
    <vt:lpwstr>2564b996-ee5d-4ce9-bb5f-0954cb76be6a</vt:lpwstr>
  </property>
  <property fmtid="{D5CDD505-2E9C-101B-9397-08002B2CF9AE}" pid="4" name="MediaServiceImageTags">
    <vt:lpwstr/>
  </property>
  <property fmtid="{D5CDD505-2E9C-101B-9397-08002B2CF9AE}" pid="5" name="SV_QUERY_LIST_4F35BF76-6C0D-4D9B-82B2-816C12CF3733">
    <vt:lpwstr>empty_477D106A-C0D6-4607-AEBD-E2C9D60EA279</vt:lpwstr>
  </property>
  <property fmtid="{D5CDD505-2E9C-101B-9397-08002B2CF9AE}" pid="6" name="SV_HIDDEN_GRID_QUERY_LIST_4F35BF76-6C0D-4D9B-82B2-816C12CF3733">
    <vt:lpwstr>empty_477D106A-C0D6-4607-AEBD-E2C9D60EA279</vt:lpwstr>
  </property>
</Properties>
</file>